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<sst xmlns="http://schemas.openxmlformats.org/spreadsheetml/2006/main" count="416" uniqueCount="264">
  <si>
    <t xml:space="preserve">                                               ÌÕÁ-Ä Á¯ÐÒÃÝËÒÝÉ ÕÓÂÜÖÀÀÒ ÊÎÌÏÀÍÈÓÄÛÍ 2009 ÎÍÛ ÆÈËÈÉÍ ÝÖÑÈÉÍ ÑÀÍÕ¯¯ÃÈÉÍ ÒÀÉËÀÍÃÈÉÍ ÕÓÐÀÀÍÃÓÉ ¯Ç¯¯ËÝËÒ¯¯Ä</t>
  </si>
  <si>
    <t>/2010.12.31-ний байдлаар тайлан ирүүлсэн ХК-иуд/</t>
  </si>
  <si>
    <t>Ä/ä</t>
  </si>
  <si>
    <t>ÊÎÄ</t>
  </si>
  <si>
    <t>САЛБАР</t>
  </si>
  <si>
    <t>ÊÎÌÏÀÍÈÉÍ ÍÝÐ</t>
  </si>
  <si>
    <t xml:space="preserve">          ÁÀËÀÍÑÛÍ  ¯Ç¯¯ËÝËÒ                                                             /ìÿíãàí òºãðºãººð/</t>
  </si>
  <si>
    <t xml:space="preserve">                  ÎÐËÎÃÛÍ ÒÀÉËÀÍÃÈÉÍ  ¯Ç¯¯ËÝËÒ                                   /ìÿíãàí òºãðºãººð/</t>
  </si>
  <si>
    <t xml:space="preserve"> ÁÓÑÀÄ ¯Ç¯¯ËÝËÒ                              /òºãðºãººð/</t>
  </si>
  <si>
    <t>Íèéò õºðºíãº</t>
  </si>
  <si>
    <t>Ýðãýëòèéí õºðºíãº</t>
  </si>
  <si>
    <t>Ýðãýëòèéí áóñ õºðºíãº</t>
  </si>
  <si>
    <t>ªð òºëáºð</t>
  </si>
  <si>
    <t>Ýçýìøèã÷äèéí ºì÷</t>
  </si>
  <si>
    <t>Öýâýð áîðëóóëàëò</t>
  </si>
  <si>
    <t>Áîðëóóëñàí á¿òýýãäýõ¿¿íèé ºðòºã</t>
  </si>
  <si>
    <t xml:space="preserve"> ¯éë àæèëëàãààíû çàðäàë</t>
  </si>
  <si>
    <t>¯íäñýí  áóñ ¿éë àæèëëàãààíû àøèã (àëäàãäàë)</t>
  </si>
  <si>
    <t xml:space="preserve">Òàéëàíò ¿åèéí öýâýð àøèã (àëäàãäàë) </t>
  </si>
  <si>
    <t>Õóâüöààíû àðèëæààíû õààëòûí õàíø (2009.12.31)</t>
  </si>
  <si>
    <t>Õóâüöààíû äàíñíû ¿íý</t>
  </si>
  <si>
    <t>Õóâüöààíû òîî øèðõýã</t>
  </si>
  <si>
    <t>1</t>
  </si>
  <si>
    <t>A</t>
  </si>
  <si>
    <t>"Òàâàíòîëãîé"ÕÊ</t>
  </si>
  <si>
    <t>2</t>
  </si>
  <si>
    <t>B</t>
  </si>
  <si>
    <t>"ÀÏÓ" ÕÊ</t>
  </si>
  <si>
    <t>3</t>
  </si>
  <si>
    <t>E</t>
  </si>
  <si>
    <t>"Áàÿíãîë ÇÁ" ÕÊ</t>
  </si>
  <si>
    <t>4</t>
  </si>
  <si>
    <t>"Òàëõ ÷èõýð"ÕÊ</t>
  </si>
  <si>
    <t>5</t>
  </si>
  <si>
    <t>"Óëààíáààòàð ÇÁ" ÕÊ</t>
  </si>
  <si>
    <t>6</t>
  </si>
  <si>
    <t>"Àòàð-ªðãºº" ÕÊ</t>
  </si>
  <si>
    <t>7</t>
  </si>
  <si>
    <t>"Ýýðìýë" ÕÊ</t>
  </si>
  <si>
    <t>8</t>
  </si>
  <si>
    <t>"Àäóóí÷óëóóí"ÕÊ</t>
  </si>
  <si>
    <t>9</t>
  </si>
  <si>
    <t>"Òàõü Kî " ÕÊ</t>
  </si>
  <si>
    <t>10</t>
  </si>
  <si>
    <t>"Ãóòàë" ÕÊ</t>
  </si>
  <si>
    <t>11</t>
  </si>
  <si>
    <t>"Øàðûí ãîë" ÕÊ</t>
  </si>
  <si>
    <t>12</t>
  </si>
  <si>
    <t>"Æåíêî òóð áþðî"ÕÊ</t>
  </si>
  <si>
    <t>13</t>
  </si>
  <si>
    <t>"Õ¿ðä" ÕÊ</t>
  </si>
  <si>
    <t>14</t>
  </si>
  <si>
    <t>D</t>
  </si>
  <si>
    <t>"Àëòàéí çàì" ÕÊ</t>
  </si>
  <si>
    <t>15</t>
  </si>
  <si>
    <t>"Ýðäýíýò õèâñ" ÕÊ</t>
  </si>
  <si>
    <t>16</t>
  </si>
  <si>
    <t>"Ìàòåðèàëèìïýêñ" ÕÊ</t>
  </si>
  <si>
    <t>17</t>
  </si>
  <si>
    <t>"Õºíãºí áåòîí"ÕÊ</t>
  </si>
  <si>
    <t>18</t>
  </si>
  <si>
    <t>"Èë÷-Àðõàíãàé" ÕÊ</t>
  </si>
  <si>
    <t>19</t>
  </si>
  <si>
    <t>"Ãермес центр" ÕÊ</t>
  </si>
  <si>
    <t>20</t>
  </si>
  <si>
    <t>"Àâòîèìïýêñ"ÕÊ</t>
  </si>
  <si>
    <t>21</t>
  </si>
  <si>
    <t>"ÀÇÇÀÍ" ÕÊ</t>
  </si>
  <si>
    <t>-</t>
  </si>
  <si>
    <t>22</t>
  </si>
  <si>
    <t>"Òóëãà" ÕÊ</t>
  </si>
  <si>
    <t>23</t>
  </si>
  <si>
    <t>C</t>
  </si>
  <si>
    <t>"Хөвсгөл аëòàí äóóëãà" ÕÊ</t>
  </si>
  <si>
    <t>24</t>
  </si>
  <si>
    <t>"×àíäìàíü òàë" ÕÊ</t>
  </si>
  <si>
    <t>25</t>
  </si>
  <si>
    <t>"Îðõîíáóëàã" ÕÊ</t>
  </si>
  <si>
    <t>26</t>
  </si>
  <si>
    <t>"Ìîíãîë øèð" ÕÊ</t>
  </si>
  <si>
    <t>27</t>
  </si>
  <si>
    <t>"Áàéãóóëàìæ"ÕÊ</t>
  </si>
  <si>
    <t>28</t>
  </si>
  <si>
    <t>"Îðõîíäàëàé" ÕÊ</t>
  </si>
  <si>
    <t>29</t>
  </si>
  <si>
    <t>"Ìîíèíæáàð" ÕÊ</t>
  </si>
  <si>
    <t>30</t>
  </si>
  <si>
    <t>"Õàñó-ìàíäàë"ÕÊ</t>
  </si>
  <si>
    <t>31</t>
  </si>
  <si>
    <t>"Öóóòàéæ" ÕÊ</t>
  </si>
  <si>
    <t>32</t>
  </si>
  <si>
    <t>"Äîðíîä àâòî çàì" ÕÊ</t>
  </si>
  <si>
    <t>33</t>
  </si>
  <si>
    <t>"Òàëûí ãàë" ÕÊ</t>
  </si>
  <si>
    <t>34</t>
  </si>
  <si>
    <t>"Ìîãîéí ãîë" ÕÊ</t>
  </si>
  <si>
    <t>35</t>
  </si>
  <si>
    <t>"Ìàíäàë Îðãèë" ÕÊ</t>
  </si>
  <si>
    <t>36</t>
  </si>
  <si>
    <t>"Ìîíãîë íýõìýë" ÕÊ</t>
  </si>
  <si>
    <t>37</t>
  </si>
  <si>
    <t>"Ñýëýíãý èìïåêñ"ÕÊ</t>
  </si>
  <si>
    <t>38</t>
  </si>
  <si>
    <t>"Õÿëãàíàò" ÕÊ</t>
  </si>
  <si>
    <t>39</t>
  </si>
  <si>
    <t>"Íî¸ò õàéðõàí" ÕÊ</t>
  </si>
  <si>
    <t>40</t>
  </si>
  <si>
    <t>"Õºñºã òðåéä" ÕÊ</t>
  </si>
  <si>
    <t>41</t>
  </si>
  <si>
    <t>"Àçûê" ÕÊ</t>
  </si>
  <si>
    <t>42</t>
  </si>
  <si>
    <t>"×àöàðãàíà"ÕÊ</t>
  </si>
  <si>
    <t>43</t>
  </si>
  <si>
    <t>"Øèíý÷ëýë èíâåñò" ÕÊ</t>
  </si>
  <si>
    <t>44</t>
  </si>
  <si>
    <t>"Монгол баннер ÕÊ</t>
  </si>
  <si>
    <t>45</t>
  </si>
  <si>
    <t>"Áóÿí" ÕÊ</t>
  </si>
  <si>
    <t>46</t>
  </si>
  <si>
    <t>"Ìîíãîëûí ãýãýý" ÕÊ</t>
  </si>
  <si>
    <t>47</t>
  </si>
  <si>
    <t>"Ìîíãîë ñåêþðèòèåñ"ÕÊ</t>
  </si>
  <si>
    <t>48</t>
  </si>
  <si>
    <t>"Õýðýãëýý-èìïåêñ" ÕÊ</t>
  </si>
  <si>
    <t>49</t>
  </si>
  <si>
    <t>"Òýãø" ÕÊ</t>
  </si>
  <si>
    <t>50</t>
  </si>
  <si>
    <t>"Òàâèëãà" ÕÊ</t>
  </si>
  <si>
    <t>51</t>
  </si>
  <si>
    <t>"Øèì" ÕÊ</t>
  </si>
  <si>
    <t>52</t>
  </si>
  <si>
    <t>"Ñýëýíãý-ñ¿ðýã" ÕÊ</t>
  </si>
  <si>
    <t>53</t>
  </si>
  <si>
    <t>"Íàко түлш" ÕÊ</t>
  </si>
  <si>
    <t>54</t>
  </si>
  <si>
    <t>"Ìîíãåî" ÕÊ</t>
  </si>
  <si>
    <t>55</t>
  </si>
  <si>
    <t>"Óëààíáààòàð õèâñ" ÕÊ</t>
  </si>
  <si>
    <t>56</t>
  </si>
  <si>
    <t>"Äàðõàí çî÷èä áóóäàë" ХК</t>
  </si>
  <si>
    <t>57</t>
  </si>
  <si>
    <t>"Íýõýýñã¿é ýäëýë" ÕÊ</t>
  </si>
  <si>
    <t>58</t>
  </si>
  <si>
    <t>"Øèíýñò" ÕÊ</t>
  </si>
  <si>
    <t>59</t>
  </si>
  <si>
    <t>"Ñîð" ÕÊ</t>
  </si>
  <si>
    <t>60</t>
  </si>
  <si>
    <t>"Ãàí õèéö" ÕÊ</t>
  </si>
  <si>
    <t>61</t>
  </si>
  <si>
    <t>"ÓÁ-Á¯Ê" ÕÊ</t>
  </si>
  <si>
    <t>62</t>
  </si>
  <si>
    <t>"Õàé Áè Îéë" ÕÊ</t>
  </si>
  <si>
    <t>63</t>
  </si>
  <si>
    <t>"Îëëîî" ÕÊ</t>
  </si>
  <si>
    <t>64</t>
  </si>
  <si>
    <t>"Монголиа Девелопмент Ресорсес" ХК</t>
  </si>
  <si>
    <t>65</t>
  </si>
  <si>
    <t>"Íàëàéõûí äóëààíû ñòàíö" ХК</t>
  </si>
  <si>
    <t>572,194,835</t>
  </si>
  <si>
    <t>66</t>
  </si>
  <si>
    <t>"Õºх ган" ÕÊ</t>
  </si>
  <si>
    <t>67</t>
  </si>
  <si>
    <t>"Áè Äè Ñåê" ÕÊ</t>
  </si>
  <si>
    <t>68</t>
  </si>
  <si>
    <t>"Ремикон" ÕÊ</t>
  </si>
  <si>
    <t>69</t>
  </si>
  <si>
    <t>"Äàëàíçàäãàäûí ÄÖÑ"ÕÊ</t>
  </si>
  <si>
    <t>70</t>
  </si>
  <si>
    <t>"Ýðäýíýòèéí Äóëààíû Öàõèëãààí ñòàíö"ÕÊ</t>
  </si>
  <si>
    <t>71</t>
  </si>
  <si>
    <t>"Áàãàíóóð" ÕÊ</t>
  </si>
  <si>
    <t>72</t>
  </si>
  <si>
    <t>"Äàðõàíû äóë öàõ ñòàíö"ÕÊ</t>
  </si>
  <si>
    <t>73</t>
  </si>
  <si>
    <t>"Äóëààíû III öàõèëãààí ñòàíö"ÕÊ</t>
  </si>
  <si>
    <t>74</t>
  </si>
  <si>
    <t>"Äóëààíû öàõèëãààí ñòàíö-4"ÕÊ</t>
  </si>
  <si>
    <t>Дараах ХК-иудын балансын үзүүлэлтүүдийг САНГИЙН ЯАМНЫ "САНХҮҮ,НЯГТЛАН БОДОХ БҮРТГЭЛ, ХЯНАЛТ" ОНЛАЙН МЭДЭЭЛЛИЙН САН-аас авсан бөгөөд МХБ-д албан байдлаар ирүүлээгүй тул аудитлагдсан эсэх нь тодорхойгүй болно.</t>
  </si>
  <si>
    <t>"Ìîíãîë.öàõ. Õîëáîî" ÕÊ</t>
  </si>
  <si>
    <t>"Äàðõàí íýõèé" ÕÊ</t>
  </si>
  <si>
    <t>"Ñ¿¿" ÕÊ</t>
  </si>
  <si>
    <t>"Ãîâü" ÕÊ</t>
  </si>
  <si>
    <t>"Òåõíèêèìïîðò"ÕÊ</t>
  </si>
  <si>
    <t>"Óëñûí Èõ Äýëã¿¿ð"ÕÊ</t>
  </si>
  <si>
    <t>"Òýýâýð-Äàðõàí" ÕÊ</t>
  </si>
  <si>
    <t>"Àýðîãåîäåçè" ÕÊ</t>
  </si>
  <si>
    <t>"Ãóðèë òýæýýë Áóëãàí"ÕÊ</t>
  </si>
  <si>
    <t>"Çîîñ ãî¸ë"ÕÊ</t>
  </si>
  <si>
    <t>"Äîðíîä õóäàëäàà"ÕÊ</t>
  </si>
  <si>
    <t>"Äàðõàí õ¿íñ" ÕÊ</t>
  </si>
  <si>
    <t>"Ìîíãîëýìèìïåêñ"ÕÊ</t>
  </si>
  <si>
    <t>"ªíäºðõààí" ÕÊ</t>
  </si>
  <si>
    <t>"Ìàõèìïåêñ" ÕÊ</t>
  </si>
  <si>
    <t>"Ãàí õýðëýí" ÕÊ</t>
  </si>
  <si>
    <t>"Ìîíãîë øåâðî" ÕÊ</t>
  </si>
  <si>
    <t>"Òàâ" ÕÊ</t>
  </si>
  <si>
    <t>"Ãàçàð Ñ¿ëæìýë" ÕÊ</t>
  </si>
  <si>
    <t>"Õàð òàðâàãàòàé"ÕÊ</t>
  </si>
  <si>
    <t>"Ýðäýíýò óñ, äóëààí ò¿ãýýõ ñ¿ëæýý"ÕÊ</t>
  </si>
  <si>
    <t>"Áèøðýëò èíäàñòðèýë"ÕÊ</t>
  </si>
  <si>
    <t>"Õèøèã óóë" ÕÊ</t>
  </si>
  <si>
    <t>"Áàÿíòîîðîé" ÕÊ</t>
  </si>
  <si>
    <t>"Ìîíãîë íîì" ÕÊ</t>
  </si>
  <si>
    <t>"Óíäàðãà-ªìíºãîâü"</t>
  </si>
  <si>
    <t>"Áàòøèðýýò" ÕÊ</t>
  </si>
  <si>
    <t>"Òºâ Óñ" ÕÊ</t>
  </si>
  <si>
    <t>"Номин хишиг" ÕÊ</t>
  </si>
  <si>
    <t>"Õºâñãºë õ¿íñ" ÕÊ</t>
  </si>
  <si>
    <t>"Õ¿íñ-Àðõàíãàé" ÕÊ</t>
  </si>
  <si>
    <t>"Ìîíãîë ñàâõè" ÕÊ</t>
  </si>
  <si>
    <t>"À÷èò àëêàáû" ÕÊ</t>
  </si>
  <si>
    <t>"Ò¿øèã óóë" ÕÊ</t>
  </si>
  <si>
    <t>"Áàÿëàã Øàð.ãîë" ÕÊ</t>
  </si>
  <si>
    <t>"Õàðøèéí ãýãýý"  ÕÊ</t>
  </si>
  <si>
    <t>"Ãîâèéí ºíäºð" ÕÊ</t>
  </si>
  <si>
    <t xml:space="preserve">"×àíäìàíü Äóíäãîâü" </t>
  </si>
  <si>
    <t>"Äºðâºí-óóë " ÕÊ</t>
  </si>
  <si>
    <t>"Òýýâýð-À÷ëàë" ÕÊ</t>
  </si>
  <si>
    <t>"Ìºíõ-¯íäýñ"   ÕÊ</t>
  </si>
  <si>
    <t>"Äàðõàí õºâºí" ÕÊ</t>
  </si>
  <si>
    <t>"Öàãààííóóð"ÕÊ</t>
  </si>
  <si>
    <t>"Òýýâýð-Òºâ"ÕÊ</t>
  </si>
  <si>
    <t>"ÕÀÀÁÇ" ÕÊ</t>
  </si>
  <si>
    <t>"ÓÑÈÁ" ÕÊ</t>
  </si>
  <si>
    <t>"Áàÿíòàëáàé" ÕÊ</t>
  </si>
  <si>
    <t>"Õîðîë-Ýðäýíý" ÕÊ</t>
  </si>
  <si>
    <t>"Èõ áàðèëãà"ÕÊ</t>
  </si>
  <si>
    <t>"Ñèëèêàò"  ÕÊ</t>
  </si>
  <si>
    <t>"Òºìðèéí çàâîä" ÕÊ</t>
  </si>
  <si>
    <t>"Ýð÷èì Áàÿí ªëãèé" XK</t>
  </si>
  <si>
    <t>"Ýðäýíýò-Çàíäàí" ÕÊ</t>
  </si>
  <si>
    <t>"Õ¿íñ-Òºâ" ÕÊ</t>
  </si>
  <si>
    <t>"Æóóë÷èí ãîâü" ÕÊ</t>
  </si>
  <si>
    <t>"Èõ ¿¿ñãýë" ÕÊ</t>
  </si>
  <si>
    <t>"Áàÿíòýýã"ÕÊ</t>
  </si>
  <si>
    <t>"Áººíèé õóäàëäàà"ÕÊ</t>
  </si>
  <si>
    <t>"Ýðäýíýò Ñóâàðãà" ÕÊ</t>
  </si>
  <si>
    <t>"Àãðîòåõèìïåêñ" ÕÊ</t>
  </si>
  <si>
    <t>"Áºõºã" ÕÊ</t>
  </si>
  <si>
    <t>"Ìîíãîë êåðàìèê" ÕÊ</t>
  </si>
  <si>
    <t>"Íèéñëýë ºðãºº" ÕÊ</t>
  </si>
  <si>
    <t>"Ìîíãîë øèëòãýýí"ÕÊ</t>
  </si>
  <si>
    <t>"Ìîííîîñ" ÕÊ</t>
  </si>
  <si>
    <t>"Ìîíãîë àëò" ÕÊ</t>
  </si>
  <si>
    <t>À</t>
  </si>
  <si>
    <t>"Áýðõ óóë" ÕÊ</t>
  </si>
  <si>
    <t>"Õàðõîðèí"  ÕÊ</t>
  </si>
  <si>
    <t>"Ñîíñãîëîí áàðìàò"ÕÊ</t>
  </si>
  <si>
    <t>"Õºâñãºë óñàí çàì" ÕÊ</t>
  </si>
  <si>
    <t>"Õàíûí ìàòåðèàë" ÕÊ</t>
  </si>
  <si>
    <t>"Äàðõàíû òºìºðëºãèéí ¿éëäâýð"ÕÊ</t>
  </si>
  <si>
    <t>"Мон Ит Булигаар" ÕÊ</t>
  </si>
  <si>
    <t>"Óëààíáààòàð äóëààíû ñ¿ëæýý"ÕÊ</t>
  </si>
  <si>
    <t>"Õºòºëèéí öåìåíò øîõîé"ÕÊ</t>
  </si>
  <si>
    <t>"Øèâýý îâîî"ÕÊ</t>
  </si>
  <si>
    <t>Жич: Ашгийн хэмжээгээр жагсаав.</t>
  </si>
  <si>
    <t>БҮРТГЭЛИЙН АЛБА - 310517</t>
  </si>
  <si>
    <t>НЭРИЙН КОД</t>
  </si>
  <si>
    <t>ERH</t>
  </si>
  <si>
    <t>IAR</t>
  </si>
  <si>
    <t>CNT</t>
  </si>
  <si>
    <t>BGL</t>
  </si>
  <si>
    <t>MNM</t>
  </si>
  <si>
    <t>BST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</si>
</sst>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₮_-;\-* #,##0_₮_-;_-* &quot;-&quot;??_₮_-;_-@_-"/>
    <numFmt numFmtId="165" formatCode="#,##0.0"/>
    <numFmt numFmtId="166" formatCode="_(* #,##0.0_);_(* \(#,##0.0\);_(* &quot;-&quot;??_);_(@_)"/>
    <numFmt numFmtId="16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Mon"/>
      <family val="1"/>
    </font>
    <font>
      <sz val="7"/>
      <name val="Times New Roman Mon"/>
      <family val="1"/>
    </font>
    <font>
      <sz val="7"/>
      <color indexed="8"/>
      <name val="Times New Roman Mon"/>
      <family val="1"/>
    </font>
    <font>
      <b/>
      <sz val="7"/>
      <name val="Times New Roman Mon"/>
      <family val="1"/>
    </font>
    <font>
      <sz val="8"/>
      <color indexed="8"/>
      <name val="Times New Roman Mon"/>
      <family val="1"/>
    </font>
    <font>
      <i/>
      <sz val="8"/>
      <name val="Times New Roman Mon"/>
      <family val="1"/>
    </font>
    <font>
      <b/>
      <sz val="8"/>
      <name val="Times New Roman Mon"/>
      <family val="1"/>
    </font>
    <font>
      <b/>
      <sz val="8"/>
      <color indexed="8"/>
      <name val="Times New Roman Mon"/>
      <family val="1"/>
    </font>
    <font>
      <sz val="8"/>
      <color indexed="12"/>
      <name val="Times New Roman Mon"/>
      <family val="1"/>
    </font>
    <font>
      <sz val="8"/>
      <color indexed="17"/>
      <name val="Times New Roman Mon"/>
      <family val="1"/>
    </font>
    <font>
      <b/>
      <sz val="12"/>
      <name val="Times New Roman Mon"/>
      <family val="1"/>
    </font>
    <font>
      <sz val="8"/>
      <color indexed="10"/>
      <name val="Times New Roman Mo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 Mo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7" fontId="2" fillId="0" borderId="1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right"/>
    </xf>
    <xf numFmtId="167" fontId="2" fillId="0" borderId="10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167" fontId="2" fillId="0" borderId="11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7" fontId="2" fillId="0" borderId="13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7" fontId="2" fillId="0" borderId="15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3" fontId="2" fillId="0" borderId="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10" xfId="42" applyNumberFormat="1" applyFont="1" applyFill="1" applyBorder="1" applyAlignment="1">
      <alignment vertical="justify"/>
    </xf>
    <xf numFmtId="167" fontId="2" fillId="0" borderId="10" xfId="42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horizontal="left" vertical="center"/>
    </xf>
    <xf numFmtId="167" fontId="2" fillId="0" borderId="10" xfId="43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vertical="center" wrapText="1"/>
    </xf>
    <xf numFmtId="164" fontId="4" fillId="0" borderId="0" xfId="4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/>
    </xf>
    <xf numFmtId="164" fontId="6" fillId="0" borderId="0" xfId="4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/>
    </xf>
    <xf numFmtId="43" fontId="2" fillId="0" borderId="10" xfId="42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/>
    </xf>
    <xf numFmtId="0" fontId="2" fillId="0" borderId="10" xfId="42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/>
    </xf>
    <xf numFmtId="0" fontId="2" fillId="0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3" fontId="2" fillId="0" borderId="0" xfId="42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2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41" fontId="2" fillId="0" borderId="10" xfId="42" applyNumberFormat="1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3" fontId="9" fillId="0" borderId="0" xfId="42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46" fillId="0" borderId="10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2" fillId="0" borderId="0" xfId="42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33" borderId="0" xfId="42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1" xfId="42" applyNumberFormat="1" applyFont="1" applyFill="1" applyBorder="1" applyAlignment="1">
      <alignment horizontal="center" vertical="center" wrapText="1"/>
    </xf>
    <xf numFmtId="164" fontId="8" fillId="0" borderId="15" xfId="42" applyNumberFormat="1" applyFont="1" applyFill="1" applyBorder="1" applyAlignment="1">
      <alignment horizontal="center" vertical="center" wrapText="1"/>
    </xf>
    <xf numFmtId="0" fontId="8" fillId="0" borderId="11" xfId="42" applyNumberFormat="1" applyFont="1" applyFill="1" applyBorder="1" applyAlignment="1">
      <alignment horizontal="center" vertical="center" wrapText="1"/>
    </xf>
    <xf numFmtId="0" fontId="8" fillId="0" borderId="15" xfId="42" applyNumberFormat="1" applyFont="1" applyFill="1" applyBorder="1" applyAlignment="1">
      <alignment horizontal="center" vertical="center" wrapText="1"/>
    </xf>
    <xf numFmtId="164" fontId="9" fillId="0" borderId="11" xfId="42" applyNumberFormat="1" applyFont="1" applyFill="1" applyBorder="1" applyAlignment="1">
      <alignment horizontal="center" vertical="center" textRotation="90" wrapText="1"/>
    </xf>
    <xf numFmtId="164" fontId="9" fillId="0" borderId="15" xfId="42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33" borderId="11" xfId="42" applyNumberFormat="1" applyFont="1" applyFill="1" applyBorder="1" applyAlignment="1">
      <alignment horizontal="center" vertical="center" textRotation="90" wrapText="1"/>
    </xf>
    <xf numFmtId="0" fontId="8" fillId="33" borderId="15" xfId="42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zoomScale="115" zoomScaleNormal="115" zoomScalePageLayoutView="0" workbookViewId="0" topLeftCell="A157">
      <selection activeCell="E171" sqref="E171"/>
    </sheetView>
  </sheetViews>
  <sheetFormatPr defaultColWidth="9.140625" defaultRowHeight="15"/>
  <cols>
    <col min="1" max="1" width="5.28125" style="31" customWidth="1"/>
    <col min="2" max="2" width="5.00390625" style="32" customWidth="1"/>
    <col min="3" max="3" width="8.421875" style="92" customWidth="1"/>
    <col min="4" max="4" width="4.8515625" style="33" customWidth="1"/>
    <col min="5" max="5" width="36.7109375" style="34" customWidth="1"/>
    <col min="6" max="11" width="16.140625" style="35" customWidth="1"/>
    <col min="12" max="12" width="16.140625" style="37" customWidth="1"/>
    <col min="13" max="18" width="16.140625" style="35" customWidth="1"/>
    <col min="19" max="16384" width="9.140625" style="35" customWidth="1"/>
  </cols>
  <sheetData>
    <row r="1" ht="11.25">
      <c r="H1" s="36"/>
    </row>
    <row r="2" spans="8:15" ht="11.25">
      <c r="H2" s="36"/>
      <c r="O2" s="38"/>
    </row>
    <row r="3" ht="11.25">
      <c r="E3" s="39" t="s">
        <v>0</v>
      </c>
    </row>
    <row r="4" spans="5:11" ht="11.25">
      <c r="E4" s="39"/>
      <c r="K4" s="40"/>
    </row>
    <row r="5" spans="1:18" ht="11.25">
      <c r="A5" s="41"/>
      <c r="D5" s="42"/>
      <c r="E5" s="43"/>
      <c r="F5" s="44"/>
      <c r="G5" s="44"/>
      <c r="H5" s="44"/>
      <c r="I5" s="44"/>
      <c r="J5" s="44"/>
      <c r="K5" s="44"/>
      <c r="L5" s="45"/>
      <c r="M5" s="46"/>
      <c r="N5" s="46"/>
      <c r="O5" s="44"/>
      <c r="P5" s="44"/>
      <c r="Q5" s="44"/>
      <c r="R5" s="47" t="s">
        <v>1</v>
      </c>
    </row>
    <row r="6" spans="1:18" ht="10.5">
      <c r="A6" s="100" t="s">
        <v>2</v>
      </c>
      <c r="B6" s="102" t="s">
        <v>3</v>
      </c>
      <c r="C6" s="114" t="s">
        <v>257</v>
      </c>
      <c r="D6" s="104" t="s">
        <v>4</v>
      </c>
      <c r="E6" s="106" t="s">
        <v>5</v>
      </c>
      <c r="F6" s="108" t="s">
        <v>6</v>
      </c>
      <c r="G6" s="109"/>
      <c r="H6" s="109"/>
      <c r="I6" s="109"/>
      <c r="J6" s="110"/>
      <c r="K6" s="111" t="s">
        <v>7</v>
      </c>
      <c r="L6" s="112"/>
      <c r="M6" s="112"/>
      <c r="N6" s="112"/>
      <c r="O6" s="113"/>
      <c r="P6" s="97" t="s">
        <v>8</v>
      </c>
      <c r="Q6" s="98"/>
      <c r="R6" s="99"/>
    </row>
    <row r="7" spans="1:18" s="49" customFormat="1" ht="33.75">
      <c r="A7" s="101"/>
      <c r="B7" s="103"/>
      <c r="C7" s="115"/>
      <c r="D7" s="105"/>
      <c r="E7" s="107"/>
      <c r="F7" s="48" t="s">
        <v>9</v>
      </c>
      <c r="G7" s="48" t="s">
        <v>10</v>
      </c>
      <c r="H7" s="48" t="s">
        <v>11</v>
      </c>
      <c r="I7" s="48" t="s">
        <v>12</v>
      </c>
      <c r="J7" s="48" t="s">
        <v>13</v>
      </c>
      <c r="K7" s="48" t="s">
        <v>14</v>
      </c>
      <c r="L7" s="48" t="s">
        <v>15</v>
      </c>
      <c r="M7" s="48" t="s">
        <v>16</v>
      </c>
      <c r="N7" s="48" t="s">
        <v>17</v>
      </c>
      <c r="O7" s="48" t="s">
        <v>18</v>
      </c>
      <c r="P7" s="48" t="s">
        <v>19</v>
      </c>
      <c r="Q7" s="48" t="s">
        <v>20</v>
      </c>
      <c r="R7" s="48" t="s">
        <v>21</v>
      </c>
    </row>
    <row r="8" spans="1:18" ht="11.25">
      <c r="A8" s="50" t="s">
        <v>22</v>
      </c>
      <c r="B8" s="1">
        <v>458</v>
      </c>
      <c r="C8" s="93" t="str">
        <f>VLOOKUP(B8,'[1]listing13'!$E$8:$H$345,4,0)</f>
        <v>TTL</v>
      </c>
      <c r="D8" s="1" t="s">
        <v>23</v>
      </c>
      <c r="E8" s="2" t="s">
        <v>24</v>
      </c>
      <c r="F8" s="51">
        <v>58835211.819</v>
      </c>
      <c r="G8" s="51">
        <v>53893782.686</v>
      </c>
      <c r="H8" s="52">
        <f>F8-G8</f>
        <v>4941429.133000001</v>
      </c>
      <c r="I8" s="51">
        <v>5918678.601</v>
      </c>
      <c r="J8" s="51">
        <f>F8-I8</f>
        <v>52916533.217999995</v>
      </c>
      <c r="K8" s="51">
        <v>95436262.669</v>
      </c>
      <c r="L8" s="6">
        <v>39939719.185</v>
      </c>
      <c r="M8" s="51">
        <v>466665.996</v>
      </c>
      <c r="N8" s="51">
        <v>1465458.724</v>
      </c>
      <c r="O8" s="51">
        <v>42752748.557</v>
      </c>
      <c r="P8" s="20">
        <v>135000</v>
      </c>
      <c r="Q8" s="20">
        <f aca="true" t="shared" si="0" ref="Q8:Q72">J8*1000/R8</f>
        <v>100477.228260787</v>
      </c>
      <c r="R8" s="3">
        <v>526652</v>
      </c>
    </row>
    <row r="9" spans="1:18" ht="11.25">
      <c r="A9" s="50" t="s">
        <v>25</v>
      </c>
      <c r="B9" s="1">
        <v>90</v>
      </c>
      <c r="C9" s="93" t="str">
        <f>VLOOKUP(B9,'[1]listing13'!$E$8:$H$345,4,0)</f>
        <v>APU</v>
      </c>
      <c r="D9" s="1" t="s">
        <v>26</v>
      </c>
      <c r="E9" s="2" t="s">
        <v>27</v>
      </c>
      <c r="F9" s="51">
        <v>71858254.651</v>
      </c>
      <c r="G9" s="51">
        <v>36158913.24</v>
      </c>
      <c r="H9" s="52">
        <f>F9-G9</f>
        <v>35699341.41099999</v>
      </c>
      <c r="I9" s="51">
        <v>39781132.088</v>
      </c>
      <c r="J9" s="51">
        <f>F9-I9</f>
        <v>32077122.562999994</v>
      </c>
      <c r="K9" s="51">
        <v>86866689.319</v>
      </c>
      <c r="L9" s="53">
        <v>67060852.331</v>
      </c>
      <c r="M9" s="54">
        <v>6465410.139</v>
      </c>
      <c r="N9" s="54">
        <v>-2522667.779</v>
      </c>
      <c r="O9" s="54">
        <v>8069918.345</v>
      </c>
      <c r="P9" s="20">
        <v>630</v>
      </c>
      <c r="Q9" s="20">
        <f t="shared" si="0"/>
        <v>431.79587688136786</v>
      </c>
      <c r="R9" s="3">
        <v>74287700</v>
      </c>
    </row>
    <row r="10" spans="1:18" ht="11.25">
      <c r="A10" s="50" t="s">
        <v>28</v>
      </c>
      <c r="B10" s="1">
        <v>13</v>
      </c>
      <c r="C10" s="93" t="str">
        <f>VLOOKUP(B10,'[1]listing13'!$E$8:$H$345,4,0)</f>
        <v>BNG</v>
      </c>
      <c r="D10" s="1" t="s">
        <v>29</v>
      </c>
      <c r="E10" s="2" t="s">
        <v>30</v>
      </c>
      <c r="F10" s="51">
        <v>21411115.431</v>
      </c>
      <c r="G10" s="51">
        <v>17071000.31</v>
      </c>
      <c r="H10" s="51">
        <v>4340115.12</v>
      </c>
      <c r="I10" s="51">
        <v>4802782.873</v>
      </c>
      <c r="J10" s="51">
        <f>F10-I10</f>
        <v>16608332.558000002</v>
      </c>
      <c r="K10" s="51">
        <v>5460140.295</v>
      </c>
      <c r="L10" s="6">
        <v>2163625.823</v>
      </c>
      <c r="M10" s="51">
        <v>651618.554</v>
      </c>
      <c r="N10" s="51">
        <v>58162.789</v>
      </c>
      <c r="O10" s="51">
        <v>2433912.031</v>
      </c>
      <c r="P10" s="20">
        <v>18000</v>
      </c>
      <c r="Q10" s="20">
        <f t="shared" si="0"/>
        <v>39257.16511174406</v>
      </c>
      <c r="R10" s="3">
        <v>423065</v>
      </c>
    </row>
    <row r="11" spans="1:18" ht="11.25">
      <c r="A11" s="50" t="s">
        <v>31</v>
      </c>
      <c r="B11" s="55">
        <v>22</v>
      </c>
      <c r="C11" s="93" t="str">
        <f>VLOOKUP(B11,'[1]listing13'!$E$8:$H$345,4,0)</f>
        <v>TCK</v>
      </c>
      <c r="D11" s="1" t="s">
        <v>26</v>
      </c>
      <c r="E11" s="2" t="s">
        <v>32</v>
      </c>
      <c r="F11" s="4">
        <v>9555554.531</v>
      </c>
      <c r="G11" s="4">
        <v>4106717.965</v>
      </c>
      <c r="H11" s="5">
        <v>5448836.565</v>
      </c>
      <c r="I11" s="51">
        <v>7282858.289</v>
      </c>
      <c r="J11" s="51">
        <v>2272696.242</v>
      </c>
      <c r="K11" s="51">
        <v>15902562.715</v>
      </c>
      <c r="L11" s="6">
        <v>12243431.696</v>
      </c>
      <c r="M11" s="51">
        <v>2356309.677</v>
      </c>
      <c r="N11" s="51">
        <v>-12650.922</v>
      </c>
      <c r="O11" s="51">
        <v>999679.428</v>
      </c>
      <c r="P11" s="20">
        <v>2000</v>
      </c>
      <c r="Q11" s="20">
        <f t="shared" si="0"/>
        <v>2220.0738319610277</v>
      </c>
      <c r="R11" s="3">
        <v>1023703</v>
      </c>
    </row>
    <row r="12" spans="1:18" ht="11.25">
      <c r="A12" s="50" t="s">
        <v>33</v>
      </c>
      <c r="B12" s="1">
        <v>3</v>
      </c>
      <c r="C12" s="93" t="str">
        <f>VLOOKUP(B12,'[1]listing13'!$E$8:$H$345,4,0)</f>
        <v>ULN</v>
      </c>
      <c r="D12" s="1" t="s">
        <v>29</v>
      </c>
      <c r="E12" s="2" t="s">
        <v>34</v>
      </c>
      <c r="F12" s="51">
        <v>5833035.314</v>
      </c>
      <c r="G12" s="51">
        <v>2243074.302</v>
      </c>
      <c r="H12" s="52">
        <f>F12-G12</f>
        <v>3589961.012</v>
      </c>
      <c r="I12" s="51">
        <v>661656.998</v>
      </c>
      <c r="J12" s="51">
        <v>5171378.315</v>
      </c>
      <c r="K12" s="51">
        <v>3578179.576</v>
      </c>
      <c r="L12" s="6">
        <v>632576.54</v>
      </c>
      <c r="M12" s="51">
        <v>2045196.382</v>
      </c>
      <c r="N12" s="51">
        <v>33712.019</v>
      </c>
      <c r="O12" s="51">
        <v>840706.805</v>
      </c>
      <c r="P12" s="20">
        <v>19500</v>
      </c>
      <c r="Q12" s="21">
        <f t="shared" si="0"/>
        <v>15423.276423588639</v>
      </c>
      <c r="R12" s="21">
        <v>335297</v>
      </c>
    </row>
    <row r="13" spans="1:18" ht="11.25">
      <c r="A13" s="50" t="s">
        <v>35</v>
      </c>
      <c r="B13" s="1">
        <v>17</v>
      </c>
      <c r="C13" s="93" t="str">
        <f>VLOOKUP(B13,'[1]listing13'!$E$8:$H$345,4,0)</f>
        <v>ATR</v>
      </c>
      <c r="D13" s="1" t="s">
        <v>26</v>
      </c>
      <c r="E13" s="2" t="s">
        <v>36</v>
      </c>
      <c r="F13" s="51">
        <v>5282296.407</v>
      </c>
      <c r="G13" s="51">
        <v>1316850.455</v>
      </c>
      <c r="H13" s="5">
        <f>F13-G13</f>
        <v>3965445.9519999996</v>
      </c>
      <c r="I13" s="51">
        <v>427218.817</v>
      </c>
      <c r="J13" s="51">
        <v>4855077.589</v>
      </c>
      <c r="K13" s="51">
        <v>7694965.338</v>
      </c>
      <c r="L13" s="6">
        <v>5680755.211</v>
      </c>
      <c r="M13" s="51">
        <v>1021530.521</v>
      </c>
      <c r="N13" s="51">
        <v>-97177.453</v>
      </c>
      <c r="O13" s="51">
        <v>804115.341</v>
      </c>
      <c r="P13" s="20">
        <v>15500</v>
      </c>
      <c r="Q13" s="20">
        <f t="shared" si="0"/>
        <v>27880.95275531768</v>
      </c>
      <c r="R13" s="3">
        <v>174136</v>
      </c>
    </row>
    <row r="14" spans="1:18" ht="11.25">
      <c r="A14" s="50" t="s">
        <v>37</v>
      </c>
      <c r="B14" s="1">
        <v>191</v>
      </c>
      <c r="C14" s="93" t="str">
        <f>VLOOKUP(B14,'[1]listing13'!$E$8:$H$345,4,0)</f>
        <v>EER</v>
      </c>
      <c r="D14" s="1" t="s">
        <v>26</v>
      </c>
      <c r="E14" s="2" t="s">
        <v>38</v>
      </c>
      <c r="F14" s="51">
        <v>28799337.003</v>
      </c>
      <c r="G14" s="51">
        <v>3189245.172</v>
      </c>
      <c r="H14" s="56">
        <v>25610091.83</v>
      </c>
      <c r="I14" s="51">
        <v>14610185.557</v>
      </c>
      <c r="J14" s="51">
        <f>F14-I14</f>
        <v>14189151.445999999</v>
      </c>
      <c r="K14" s="51">
        <v>39899.51</v>
      </c>
      <c r="L14" s="7">
        <v>0</v>
      </c>
      <c r="M14" s="51">
        <v>232559.091</v>
      </c>
      <c r="N14" s="51">
        <v>722593.562</v>
      </c>
      <c r="O14" s="51">
        <v>490034.47</v>
      </c>
      <c r="P14" s="20">
        <v>1300</v>
      </c>
      <c r="Q14" s="20">
        <f t="shared" si="0"/>
        <v>4078.1392473241895</v>
      </c>
      <c r="R14" s="3">
        <v>3479320</v>
      </c>
    </row>
    <row r="15" spans="1:18" ht="11.25">
      <c r="A15" s="50" t="s">
        <v>39</v>
      </c>
      <c r="B15" s="1">
        <v>461</v>
      </c>
      <c r="C15" s="93" t="str">
        <f>VLOOKUP(B15,'[1]listing13'!$E$8:$H$345,4,0)</f>
        <v>ADL</v>
      </c>
      <c r="D15" s="1" t="s">
        <v>23</v>
      </c>
      <c r="E15" s="2" t="s">
        <v>40</v>
      </c>
      <c r="F15" s="6">
        <v>3150124.6</v>
      </c>
      <c r="G15" s="6">
        <v>2078558</v>
      </c>
      <c r="H15" s="7">
        <v>1071565.6</v>
      </c>
      <c r="I15" s="6">
        <v>1017443</v>
      </c>
      <c r="J15" s="6">
        <v>2132681.6</v>
      </c>
      <c r="K15" s="6">
        <v>2881814.9</v>
      </c>
      <c r="L15" s="6">
        <v>1918023.4</v>
      </c>
      <c r="M15" s="6">
        <v>337365.5</v>
      </c>
      <c r="N15" s="6">
        <v>-186283.6</v>
      </c>
      <c r="O15" s="6">
        <v>409710.1</v>
      </c>
      <c r="P15" s="20">
        <v>488</v>
      </c>
      <c r="Q15" s="20">
        <f t="shared" si="0"/>
        <v>676.7616199516136</v>
      </c>
      <c r="R15" s="3">
        <v>3151304</v>
      </c>
    </row>
    <row r="16" spans="1:18" ht="11.25">
      <c r="A16" s="50" t="s">
        <v>41</v>
      </c>
      <c r="B16" s="1">
        <v>44</v>
      </c>
      <c r="C16" s="93" t="str">
        <f>VLOOKUP(B16,'[1]listing13'!$E$8:$H$345,4,0)</f>
        <v>TAH</v>
      </c>
      <c r="D16" s="1" t="s">
        <v>26</v>
      </c>
      <c r="E16" s="2" t="s">
        <v>42</v>
      </c>
      <c r="F16" s="51">
        <v>1122353.675</v>
      </c>
      <c r="G16" s="51">
        <v>613326.565</v>
      </c>
      <c r="H16" s="51">
        <v>509027.11</v>
      </c>
      <c r="I16" s="51">
        <v>41775.386</v>
      </c>
      <c r="J16" s="51">
        <v>1080578.289</v>
      </c>
      <c r="K16" s="51">
        <v>975966.425</v>
      </c>
      <c r="L16" s="6">
        <v>0</v>
      </c>
      <c r="M16" s="51">
        <v>631311.091</v>
      </c>
      <c r="N16" s="51">
        <v>-8707.771</v>
      </c>
      <c r="O16" s="51">
        <v>301052.949</v>
      </c>
      <c r="P16" s="20">
        <v>1580</v>
      </c>
      <c r="Q16" s="20">
        <f t="shared" si="0"/>
        <v>908.0619546665793</v>
      </c>
      <c r="R16" s="3">
        <v>1189983</v>
      </c>
    </row>
    <row r="17" spans="1:18" ht="11.25">
      <c r="A17" s="50" t="s">
        <v>43</v>
      </c>
      <c r="B17" s="57">
        <v>88</v>
      </c>
      <c r="C17" s="93" t="str">
        <f>VLOOKUP(B17,'[1]listing13'!$E$8:$H$345,4,0)</f>
        <v>GTL</v>
      </c>
      <c r="D17" s="58" t="s">
        <v>26</v>
      </c>
      <c r="E17" s="10" t="s">
        <v>44</v>
      </c>
      <c r="F17" s="22">
        <v>4706909.966</v>
      </c>
      <c r="G17" s="22">
        <v>1468674.916</v>
      </c>
      <c r="H17" s="59">
        <f>F17-G17</f>
        <v>3238235.05</v>
      </c>
      <c r="I17" s="60">
        <v>111303.521</v>
      </c>
      <c r="J17" s="60">
        <f>F17-I17</f>
        <v>4595606.445</v>
      </c>
      <c r="K17" s="60">
        <v>304915.107</v>
      </c>
      <c r="L17" s="61">
        <v>230860.666</v>
      </c>
      <c r="M17" s="60">
        <v>468328.396</v>
      </c>
      <c r="N17" s="60">
        <v>682646.66</v>
      </c>
      <c r="O17" s="60">
        <v>262814.635</v>
      </c>
      <c r="P17" s="62">
        <v>800</v>
      </c>
      <c r="Q17" s="63">
        <f t="shared" si="0"/>
        <v>2839.100432820736</v>
      </c>
      <c r="R17" s="3">
        <v>1618684</v>
      </c>
    </row>
    <row r="18" spans="1:18" ht="11.25">
      <c r="A18" s="50" t="s">
        <v>45</v>
      </c>
      <c r="B18" s="1">
        <v>309</v>
      </c>
      <c r="C18" s="93" t="str">
        <f>VLOOKUP(B18,'[1]listing13'!$E$8:$H$345,4,0)</f>
        <v>SHG</v>
      </c>
      <c r="D18" s="1" t="s">
        <v>23</v>
      </c>
      <c r="E18" s="2" t="s">
        <v>46</v>
      </c>
      <c r="F18" s="51">
        <v>9535128.524</v>
      </c>
      <c r="G18" s="51">
        <v>6576884.334</v>
      </c>
      <c r="H18" s="51">
        <v>2958244.19</v>
      </c>
      <c r="I18" s="51">
        <v>8100271.427</v>
      </c>
      <c r="J18" s="51">
        <v>1434857.097</v>
      </c>
      <c r="K18" s="51">
        <v>8812255.031</v>
      </c>
      <c r="L18" s="6">
        <v>7847694.705</v>
      </c>
      <c r="M18" s="51">
        <v>454433.774</v>
      </c>
      <c r="N18" s="51">
        <v>-263626.198</v>
      </c>
      <c r="O18" s="51">
        <v>219919.808</v>
      </c>
      <c r="P18" s="20">
        <v>1696</v>
      </c>
      <c r="Q18" s="20">
        <f t="shared" si="0"/>
        <v>198.42067644265853</v>
      </c>
      <c r="R18" s="11">
        <v>7231389</v>
      </c>
    </row>
    <row r="19" spans="1:18" ht="11.25">
      <c r="A19" s="50" t="s">
        <v>47</v>
      </c>
      <c r="B19" s="1">
        <v>521</v>
      </c>
      <c r="C19" s="93" t="str">
        <f>VLOOKUP(B19,'[1]listing13'!$E$8:$H$345,4,0)</f>
        <v>JTB</v>
      </c>
      <c r="D19" s="1" t="s">
        <v>29</v>
      </c>
      <c r="E19" s="23" t="s">
        <v>48</v>
      </c>
      <c r="F19" s="51">
        <v>11781389.96</v>
      </c>
      <c r="G19" s="51">
        <v>4761154.746</v>
      </c>
      <c r="H19" s="51">
        <v>7020235.213</v>
      </c>
      <c r="I19" s="51">
        <v>3420153.863</v>
      </c>
      <c r="J19" s="51">
        <v>8361236.096</v>
      </c>
      <c r="K19" s="51">
        <v>915849.229</v>
      </c>
      <c r="L19" s="6">
        <v>346621.778</v>
      </c>
      <c r="M19" s="51">
        <v>350607.527</v>
      </c>
      <c r="N19" s="51">
        <v>-32390.866</v>
      </c>
      <c r="O19" s="51">
        <v>186229.057</v>
      </c>
      <c r="P19" s="20">
        <v>95</v>
      </c>
      <c r="Q19" s="20">
        <f t="shared" si="0"/>
        <v>83.61236096</v>
      </c>
      <c r="R19" s="20">
        <v>100000000</v>
      </c>
    </row>
    <row r="20" spans="1:18" ht="11.25">
      <c r="A20" s="50" t="s">
        <v>49</v>
      </c>
      <c r="B20" s="1">
        <v>8</v>
      </c>
      <c r="C20" s="93" t="str">
        <f>VLOOKUP(B20,'[1]listing13'!$E$8:$H$345,4,0)</f>
        <v>HRD</v>
      </c>
      <c r="D20" s="1" t="s">
        <v>23</v>
      </c>
      <c r="E20" s="2" t="s">
        <v>50</v>
      </c>
      <c r="F20" s="51">
        <v>2985008.218</v>
      </c>
      <c r="G20" s="51">
        <v>2067485.76</v>
      </c>
      <c r="H20" s="51">
        <v>827522.458</v>
      </c>
      <c r="I20" s="51">
        <v>1231764.877</v>
      </c>
      <c r="J20" s="51">
        <v>1663243.34</v>
      </c>
      <c r="K20" s="51">
        <v>1679379.734</v>
      </c>
      <c r="L20" s="6">
        <v>1499736.929</v>
      </c>
      <c r="M20" s="51">
        <v>83604.163</v>
      </c>
      <c r="N20" s="51">
        <v>63281.54</v>
      </c>
      <c r="O20" s="51">
        <v>176670.503</v>
      </c>
      <c r="P20" s="20">
        <v>402</v>
      </c>
      <c r="Q20" s="20">
        <f t="shared" si="0"/>
        <v>12296.093179365103</v>
      </c>
      <c r="R20" s="8">
        <v>135266</v>
      </c>
    </row>
    <row r="21" spans="1:18" ht="11.25">
      <c r="A21" s="50" t="s">
        <v>51</v>
      </c>
      <c r="B21" s="1">
        <v>227</v>
      </c>
      <c r="C21" s="93" t="str">
        <f>VLOOKUP(B21,'[1]listing13'!$E$8:$H$345,4,0)</f>
        <v>AZH</v>
      </c>
      <c r="D21" s="1" t="s">
        <v>52</v>
      </c>
      <c r="E21" s="2" t="s">
        <v>53</v>
      </c>
      <c r="F21" s="51">
        <v>3201877.7</v>
      </c>
      <c r="G21" s="51">
        <v>1765207.5</v>
      </c>
      <c r="H21" s="51">
        <v>1436670.2</v>
      </c>
      <c r="I21" s="51">
        <v>1752573.3</v>
      </c>
      <c r="J21" s="51">
        <v>1449304.4</v>
      </c>
      <c r="K21" s="51">
        <v>3108778.5</v>
      </c>
      <c r="L21" s="6">
        <v>2805170.9</v>
      </c>
      <c r="M21" s="51">
        <v>131462.2</v>
      </c>
      <c r="N21" s="51">
        <v>24990.8</v>
      </c>
      <c r="O21" s="51">
        <v>176050.9</v>
      </c>
      <c r="P21" s="20">
        <v>115</v>
      </c>
      <c r="Q21" s="20">
        <f t="shared" si="0"/>
        <v>26763.141469540005</v>
      </c>
      <c r="R21" s="3">
        <v>54153</v>
      </c>
    </row>
    <row r="22" spans="1:18" ht="11.25">
      <c r="A22" s="50" t="s">
        <v>54</v>
      </c>
      <c r="B22" s="1">
        <v>109</v>
      </c>
      <c r="C22" s="93" t="s">
        <v>258</v>
      </c>
      <c r="D22" s="1" t="s">
        <v>26</v>
      </c>
      <c r="E22" s="2" t="s">
        <v>55</v>
      </c>
      <c r="F22" s="51">
        <v>19567099.83</v>
      </c>
      <c r="G22" s="4">
        <v>11154460.928</v>
      </c>
      <c r="H22" s="52">
        <f>F22-G22</f>
        <v>8412638.901999999</v>
      </c>
      <c r="I22" s="51">
        <f>2843098.64+3439227.008</f>
        <v>6282325.648</v>
      </c>
      <c r="J22" s="51">
        <f>F22-I22</f>
        <v>13284774.181999998</v>
      </c>
      <c r="K22" s="51">
        <v>11316734.948</v>
      </c>
      <c r="L22" s="6">
        <v>8680312.764</v>
      </c>
      <c r="M22" s="51">
        <v>1769572.966</v>
      </c>
      <c r="N22" s="51">
        <v>-693442.998</v>
      </c>
      <c r="O22" s="51">
        <v>142773.996</v>
      </c>
      <c r="P22" s="20">
        <v>577</v>
      </c>
      <c r="Q22" s="20">
        <f t="shared" si="0"/>
        <v>4277.720788402011</v>
      </c>
      <c r="R22" s="3">
        <v>3105573</v>
      </c>
    </row>
    <row r="23" spans="1:18" ht="11.25">
      <c r="A23" s="50" t="s">
        <v>56</v>
      </c>
      <c r="B23" s="1">
        <v>379</v>
      </c>
      <c r="C23" s="93" t="str">
        <f>VLOOKUP(B23,'[1]listing13'!$E$8:$H$345,4,0)</f>
        <v>MIE</v>
      </c>
      <c r="D23" s="1" t="s">
        <v>29</v>
      </c>
      <c r="E23" s="2" t="s">
        <v>57</v>
      </c>
      <c r="F23" s="4">
        <v>4866392.34</v>
      </c>
      <c r="G23" s="4">
        <v>3368030.611</v>
      </c>
      <c r="H23" s="5">
        <v>1498361.729</v>
      </c>
      <c r="I23" s="51">
        <v>3883669.726</v>
      </c>
      <c r="J23" s="51">
        <v>982722.614</v>
      </c>
      <c r="K23" s="51">
        <v>7284713.52</v>
      </c>
      <c r="L23" s="6">
        <v>6521262.095</v>
      </c>
      <c r="M23" s="51">
        <v>569808.364</v>
      </c>
      <c r="N23" s="51">
        <v>5420.229</v>
      </c>
      <c r="O23" s="51">
        <v>141986.495</v>
      </c>
      <c r="P23" s="20">
        <v>1955</v>
      </c>
      <c r="Q23" s="20">
        <f t="shared" si="0"/>
        <v>718.2563254363744</v>
      </c>
      <c r="R23" s="3">
        <v>1368206</v>
      </c>
    </row>
    <row r="24" spans="1:18" ht="11.25">
      <c r="A24" s="50" t="s">
        <v>58</v>
      </c>
      <c r="B24" s="1">
        <v>454</v>
      </c>
      <c r="C24" s="93" t="str">
        <f>VLOOKUP(B24,'[1]listing13'!$E$8:$H$345,4,0)</f>
        <v>HBT</v>
      </c>
      <c r="D24" s="1" t="s">
        <v>29</v>
      </c>
      <c r="E24" s="2" t="s">
        <v>59</v>
      </c>
      <c r="F24" s="51">
        <v>2117621.273</v>
      </c>
      <c r="G24" s="51">
        <v>2050804.575</v>
      </c>
      <c r="H24" s="51">
        <v>66816.698</v>
      </c>
      <c r="I24" s="51">
        <v>1968301.187</v>
      </c>
      <c r="J24" s="51">
        <v>149320.085</v>
      </c>
      <c r="K24" s="51">
        <v>948524.517</v>
      </c>
      <c r="L24" s="6">
        <v>938030.891</v>
      </c>
      <c r="M24" s="51">
        <v>124615.448</v>
      </c>
      <c r="N24" s="51">
        <v>9695.628</v>
      </c>
      <c r="O24" s="51">
        <v>104426.194</v>
      </c>
      <c r="P24" s="20">
        <v>200</v>
      </c>
      <c r="Q24" s="20">
        <f t="shared" si="0"/>
        <v>832.4557486355249</v>
      </c>
      <c r="R24" s="3">
        <v>179373</v>
      </c>
    </row>
    <row r="25" spans="1:18" ht="11.25">
      <c r="A25" s="50" t="s">
        <v>60</v>
      </c>
      <c r="B25" s="1">
        <v>465</v>
      </c>
      <c r="C25" s="93" t="s">
        <v>259</v>
      </c>
      <c r="D25" s="1" t="s">
        <v>23</v>
      </c>
      <c r="E25" s="2" t="s">
        <v>61</v>
      </c>
      <c r="F25" s="51">
        <v>645785.915</v>
      </c>
      <c r="G25" s="4">
        <v>336399.398</v>
      </c>
      <c r="H25" s="5">
        <v>309386.517</v>
      </c>
      <c r="I25" s="51">
        <v>197673.339</v>
      </c>
      <c r="J25" s="51">
        <v>448112.576</v>
      </c>
      <c r="K25" s="51">
        <v>1273913.49</v>
      </c>
      <c r="L25" s="6">
        <v>1054001.847</v>
      </c>
      <c r="M25" s="51">
        <v>106047.991</v>
      </c>
      <c r="N25" s="51">
        <v>32869.535</v>
      </c>
      <c r="O25" s="51">
        <v>72894.704</v>
      </c>
      <c r="P25" s="20">
        <v>465</v>
      </c>
      <c r="Q25" s="20">
        <f t="shared" si="0"/>
        <v>1791.7622672893608</v>
      </c>
      <c r="R25" s="3">
        <v>250096</v>
      </c>
    </row>
    <row r="26" spans="1:18" ht="11.25">
      <c r="A26" s="50" t="s">
        <v>62</v>
      </c>
      <c r="B26" s="9">
        <v>528</v>
      </c>
      <c r="C26" s="93" t="str">
        <f>VLOOKUP(B26,'[1]listing13'!$E$8:$H$345,4,0)</f>
        <v>HRM</v>
      </c>
      <c r="D26" s="9" t="s">
        <v>29</v>
      </c>
      <c r="E26" s="10" t="s">
        <v>63</v>
      </c>
      <c r="F26" s="51">
        <v>8158148.744</v>
      </c>
      <c r="G26" s="51">
        <v>713003.96</v>
      </c>
      <c r="H26" s="52">
        <f>F26-G26</f>
        <v>7445144.784</v>
      </c>
      <c r="I26" s="51">
        <v>217441.231</v>
      </c>
      <c r="J26" s="51">
        <v>7940707.512</v>
      </c>
      <c r="K26" s="51">
        <v>665442.415</v>
      </c>
      <c r="L26" s="6">
        <v>0</v>
      </c>
      <c r="M26" s="51">
        <v>560413.853</v>
      </c>
      <c r="N26" s="51">
        <v>-18983.916</v>
      </c>
      <c r="O26" s="51">
        <v>71404.929</v>
      </c>
      <c r="P26" s="64">
        <v>75</v>
      </c>
      <c r="Q26" s="20">
        <f t="shared" si="0"/>
        <v>101.1001287307573</v>
      </c>
      <c r="R26" s="11">
        <v>78543001</v>
      </c>
    </row>
    <row r="27" spans="1:18" ht="11.25">
      <c r="A27" s="50" t="s">
        <v>64</v>
      </c>
      <c r="B27" s="1">
        <v>452</v>
      </c>
      <c r="C27" s="93" t="str">
        <f>VLOOKUP(B27,'[1]listing13'!$E$8:$H$345,4,0)</f>
        <v>AOI</v>
      </c>
      <c r="D27" s="1" t="s">
        <v>29</v>
      </c>
      <c r="E27" s="2" t="s">
        <v>65</v>
      </c>
      <c r="F27" s="4">
        <v>2773606.523</v>
      </c>
      <c r="G27" s="4">
        <v>261513.896</v>
      </c>
      <c r="H27" s="24">
        <v>2512092.626</v>
      </c>
      <c r="I27" s="51">
        <v>5142940.172</v>
      </c>
      <c r="J27" s="51">
        <v>-2369333.649</v>
      </c>
      <c r="K27" s="51">
        <v>19600.787</v>
      </c>
      <c r="L27" s="6">
        <v>22511.277</v>
      </c>
      <c r="M27" s="51">
        <v>199990.38</v>
      </c>
      <c r="N27" s="51">
        <v>141728.173</v>
      </c>
      <c r="O27" s="51">
        <v>61172.696</v>
      </c>
      <c r="P27" s="20">
        <v>500</v>
      </c>
      <c r="Q27" s="20">
        <f t="shared" si="0"/>
        <v>-1024.2316854127841</v>
      </c>
      <c r="R27" s="3">
        <v>2313279</v>
      </c>
    </row>
    <row r="28" spans="1:18" ht="11.25">
      <c r="A28" s="50" t="s">
        <v>66</v>
      </c>
      <c r="B28" s="1">
        <v>487</v>
      </c>
      <c r="C28" s="93" t="str">
        <f>VLOOKUP(B28,'[1]listing13'!$E$8:$H$345,4,0)</f>
        <v>AZZ</v>
      </c>
      <c r="D28" s="1" t="s">
        <v>52</v>
      </c>
      <c r="E28" s="25" t="s">
        <v>67</v>
      </c>
      <c r="F28" s="51">
        <v>1032110.94</v>
      </c>
      <c r="G28" s="51">
        <v>316229.949</v>
      </c>
      <c r="H28" s="51">
        <v>715880.99</v>
      </c>
      <c r="I28" s="51">
        <v>527649.016</v>
      </c>
      <c r="J28" s="51">
        <v>504461.923</v>
      </c>
      <c r="K28" s="51">
        <v>835167.218</v>
      </c>
      <c r="L28" s="6">
        <v>670200.622</v>
      </c>
      <c r="M28" s="51">
        <v>82668.345</v>
      </c>
      <c r="N28" s="51">
        <v>-32044.431</v>
      </c>
      <c r="O28" s="51">
        <v>45228.436</v>
      </c>
      <c r="P28" s="64" t="s">
        <v>68</v>
      </c>
      <c r="Q28" s="20">
        <f t="shared" si="0"/>
        <v>46.04156182940355</v>
      </c>
      <c r="R28" s="21">
        <v>10956664</v>
      </c>
    </row>
    <row r="29" spans="1:18" ht="11.25">
      <c r="A29" s="50" t="s">
        <v>69</v>
      </c>
      <c r="B29" s="1">
        <v>5</v>
      </c>
      <c r="C29" s="93" t="str">
        <f>VLOOKUP(B29,'[1]listing13'!$E$8:$H$345,4,0)</f>
        <v>TLG</v>
      </c>
      <c r="D29" s="1" t="s">
        <v>26</v>
      </c>
      <c r="E29" s="2" t="s">
        <v>70</v>
      </c>
      <c r="F29" s="51">
        <v>761597.667</v>
      </c>
      <c r="G29" s="51">
        <v>191591.351</v>
      </c>
      <c r="H29" s="51">
        <v>570006.315</v>
      </c>
      <c r="I29" s="51">
        <v>22923.901</v>
      </c>
      <c r="J29" s="51">
        <v>738673.765</v>
      </c>
      <c r="K29" s="51">
        <v>137190.927</v>
      </c>
      <c r="L29" s="6">
        <v>17012.746</v>
      </c>
      <c r="M29" s="51">
        <v>94804.003</v>
      </c>
      <c r="N29" s="51">
        <v>7741.738</v>
      </c>
      <c r="O29" s="51">
        <v>30488.47</v>
      </c>
      <c r="P29" s="20">
        <v>3200</v>
      </c>
      <c r="Q29" s="20">
        <f t="shared" si="0"/>
        <v>5612.169617079471</v>
      </c>
      <c r="R29" s="3">
        <v>131620</v>
      </c>
    </row>
    <row r="30" spans="1:18" ht="11.25">
      <c r="A30" s="50" t="s">
        <v>71</v>
      </c>
      <c r="B30" s="1">
        <v>402</v>
      </c>
      <c r="C30" s="93" t="str">
        <f>VLOOKUP(B30,'[1]listing13'!$E$8:$H$345,4,0)</f>
        <v>ADU</v>
      </c>
      <c r="D30" s="1" t="s">
        <v>72</v>
      </c>
      <c r="E30" s="2" t="s">
        <v>73</v>
      </c>
      <c r="F30" s="51">
        <v>1648130.183</v>
      </c>
      <c r="G30" s="51">
        <v>1137850.753</v>
      </c>
      <c r="H30" s="51">
        <v>510279.429</v>
      </c>
      <c r="I30" s="51">
        <v>334015.731</v>
      </c>
      <c r="J30" s="51">
        <v>1314114.451</v>
      </c>
      <c r="K30" s="51">
        <v>1270341.961</v>
      </c>
      <c r="L30" s="6">
        <v>784087.923</v>
      </c>
      <c r="M30" s="51">
        <v>104615.288</v>
      </c>
      <c r="N30" s="51">
        <v>11613.101</v>
      </c>
      <c r="O30" s="51">
        <v>19662.592</v>
      </c>
      <c r="P30" s="20">
        <v>81</v>
      </c>
      <c r="Q30" s="20">
        <f t="shared" si="0"/>
        <v>11599.972203096588</v>
      </c>
      <c r="R30" s="3">
        <v>113286</v>
      </c>
    </row>
    <row r="31" spans="1:18" ht="11.25">
      <c r="A31" s="50" t="s">
        <v>74</v>
      </c>
      <c r="B31" s="1">
        <v>279</v>
      </c>
      <c r="C31" s="94" t="s">
        <v>260</v>
      </c>
      <c r="D31" s="1" t="s">
        <v>52</v>
      </c>
      <c r="E31" s="2" t="s">
        <v>75</v>
      </c>
      <c r="F31" s="4">
        <v>371243.9</v>
      </c>
      <c r="G31" s="4">
        <v>136124.4</v>
      </c>
      <c r="H31" s="5">
        <v>235119.5</v>
      </c>
      <c r="I31" s="51">
        <v>0</v>
      </c>
      <c r="J31" s="51">
        <v>371243.9</v>
      </c>
      <c r="K31" s="51">
        <v>1478766</v>
      </c>
      <c r="L31" s="6">
        <v>0</v>
      </c>
      <c r="M31" s="51">
        <v>1457411.2</v>
      </c>
      <c r="N31" s="51">
        <v>0</v>
      </c>
      <c r="O31" s="51">
        <v>19219.2</v>
      </c>
      <c r="P31" s="20">
        <v>345</v>
      </c>
      <c r="Q31" s="20">
        <f t="shared" si="0"/>
        <v>2484.3169270920466</v>
      </c>
      <c r="R31" s="3">
        <v>149435</v>
      </c>
    </row>
    <row r="32" spans="1:18" ht="11.25">
      <c r="A32" s="50" t="s">
        <v>76</v>
      </c>
      <c r="B32" s="1">
        <v>412</v>
      </c>
      <c r="C32" s="93" t="str">
        <f>VLOOKUP(B32,'[1]listing13'!$E$8:$H$345,4,0)</f>
        <v>OTL</v>
      </c>
      <c r="D32" s="1" t="s">
        <v>72</v>
      </c>
      <c r="E32" s="2" t="s">
        <v>77</v>
      </c>
      <c r="F32" s="4">
        <v>618902.5</v>
      </c>
      <c r="G32" s="4">
        <v>297566</v>
      </c>
      <c r="H32" s="59">
        <f>F32-G32</f>
        <v>321336.5</v>
      </c>
      <c r="I32" s="51">
        <v>334720.3</v>
      </c>
      <c r="J32" s="51">
        <v>284182.2</v>
      </c>
      <c r="K32" s="51">
        <v>281608.3</v>
      </c>
      <c r="L32" s="6">
        <v>263034.5</v>
      </c>
      <c r="M32" s="51">
        <v>0</v>
      </c>
      <c r="N32" s="51">
        <v>0</v>
      </c>
      <c r="O32" s="51">
        <v>17645.1</v>
      </c>
      <c r="P32" s="20">
        <v>100</v>
      </c>
      <c r="Q32" s="20">
        <f t="shared" si="0"/>
        <v>1000.419625223982</v>
      </c>
      <c r="R32" s="3">
        <v>284063</v>
      </c>
    </row>
    <row r="33" spans="1:18" ht="11.25">
      <c r="A33" s="50" t="s">
        <v>78</v>
      </c>
      <c r="B33" s="26">
        <v>316</v>
      </c>
      <c r="C33" s="93" t="str">
        <f>VLOOKUP(B33,'[1]listing13'!$E$8:$H$345,4,0)</f>
        <v>MSR</v>
      </c>
      <c r="D33" s="1" t="s">
        <v>26</v>
      </c>
      <c r="E33" s="2" t="s">
        <v>79</v>
      </c>
      <c r="F33" s="51">
        <v>433713.118</v>
      </c>
      <c r="G33" s="51">
        <v>43728.427</v>
      </c>
      <c r="H33" s="51">
        <v>389984.691</v>
      </c>
      <c r="I33" s="51">
        <v>89635.134</v>
      </c>
      <c r="J33" s="51">
        <f>F33-I33</f>
        <v>344077.984</v>
      </c>
      <c r="K33" s="51">
        <v>59169.978</v>
      </c>
      <c r="L33" s="7">
        <v>0</v>
      </c>
      <c r="M33" s="51">
        <v>40202.646</v>
      </c>
      <c r="N33" s="51">
        <v>936.545</v>
      </c>
      <c r="O33" s="51">
        <v>16134.053</v>
      </c>
      <c r="P33" s="20">
        <v>345</v>
      </c>
      <c r="Q33" s="20">
        <f t="shared" si="0"/>
        <v>1249.5568855316676</v>
      </c>
      <c r="R33" s="3">
        <v>275360</v>
      </c>
    </row>
    <row r="34" spans="1:18" ht="11.25">
      <c r="A34" s="50" t="s">
        <v>80</v>
      </c>
      <c r="B34" s="1">
        <v>24</v>
      </c>
      <c r="C34" s="95" t="s">
        <v>261</v>
      </c>
      <c r="D34" s="1" t="s">
        <v>52</v>
      </c>
      <c r="E34" s="2" t="s">
        <v>81</v>
      </c>
      <c r="F34" s="51">
        <v>541756.496</v>
      </c>
      <c r="G34" s="51">
        <v>192695.563</v>
      </c>
      <c r="H34" s="51">
        <v>349060.933</v>
      </c>
      <c r="I34" s="51">
        <v>78534.819</v>
      </c>
      <c r="J34" s="51">
        <f>F34-I34</f>
        <v>463221.677</v>
      </c>
      <c r="K34" s="51">
        <v>1027231.85</v>
      </c>
      <c r="L34" s="6">
        <v>930211.926</v>
      </c>
      <c r="M34" s="51">
        <v>77933.163</v>
      </c>
      <c r="N34" s="20">
        <v>0</v>
      </c>
      <c r="O34" s="51">
        <v>16070.285</v>
      </c>
      <c r="P34" s="20">
        <v>1521</v>
      </c>
      <c r="Q34" s="20">
        <f t="shared" si="0"/>
        <v>9096.69056596363</v>
      </c>
      <c r="R34" s="3">
        <v>50922</v>
      </c>
    </row>
    <row r="35" spans="1:18" ht="11.25">
      <c r="A35" s="50" t="s">
        <v>82</v>
      </c>
      <c r="B35" s="1">
        <v>331</v>
      </c>
      <c r="C35" s="93" t="str">
        <f>VLOOKUP(B35,'[1]listing13'!$E$8:$H$345,4,0)</f>
        <v>ORD</v>
      </c>
      <c r="D35" s="1" t="s">
        <v>72</v>
      </c>
      <c r="E35" s="12" t="s">
        <v>83</v>
      </c>
      <c r="F35" s="51">
        <v>281901.23</v>
      </c>
      <c r="G35" s="51">
        <v>94120.481</v>
      </c>
      <c r="H35" s="51">
        <f>F35-G35</f>
        <v>187780.74899999998</v>
      </c>
      <c r="I35" s="51">
        <v>166088.107</v>
      </c>
      <c r="J35" s="51">
        <f>F35-I35</f>
        <v>115813.12299999999</v>
      </c>
      <c r="K35" s="51">
        <v>181114.5</v>
      </c>
      <c r="L35" s="6">
        <v>165913.37</v>
      </c>
      <c r="M35" s="51">
        <v>87665.416</v>
      </c>
      <c r="N35" s="51">
        <v>0</v>
      </c>
      <c r="O35" s="51">
        <v>14441.074</v>
      </c>
      <c r="P35" s="20">
        <v>350</v>
      </c>
      <c r="Q35" s="20">
        <f t="shared" si="0"/>
        <v>478.20895528550955</v>
      </c>
      <c r="R35" s="3">
        <v>242181</v>
      </c>
    </row>
    <row r="36" spans="1:18" ht="11.25">
      <c r="A36" s="50" t="s">
        <v>84</v>
      </c>
      <c r="B36" s="1">
        <v>25</v>
      </c>
      <c r="C36" s="93" t="str">
        <f>VLOOKUP(B36,'[1]listing13'!$E$8:$H$345,4,0)</f>
        <v>MIB</v>
      </c>
      <c r="D36" s="1" t="s">
        <v>52</v>
      </c>
      <c r="E36" s="2" t="s">
        <v>85</v>
      </c>
      <c r="F36" s="51">
        <v>3230223.83</v>
      </c>
      <c r="G36" s="51">
        <v>1643673.103</v>
      </c>
      <c r="H36" s="5">
        <v>1586550.727</v>
      </c>
      <c r="I36" s="51">
        <v>1564162.271</v>
      </c>
      <c r="J36" s="51">
        <v>1666061.559</v>
      </c>
      <c r="K36" s="51">
        <v>1674558.619</v>
      </c>
      <c r="L36" s="6">
        <v>1308992.173</v>
      </c>
      <c r="M36" s="51">
        <v>360063.6</v>
      </c>
      <c r="N36" s="51">
        <v>8498.845</v>
      </c>
      <c r="O36" s="51">
        <v>12601.521</v>
      </c>
      <c r="P36" s="20">
        <v>98</v>
      </c>
      <c r="Q36" s="20">
        <f t="shared" si="0"/>
        <v>104.98689879970884</v>
      </c>
      <c r="R36" s="3">
        <v>15869233</v>
      </c>
    </row>
    <row r="37" spans="1:18" ht="11.25">
      <c r="A37" s="50" t="s">
        <v>86</v>
      </c>
      <c r="B37" s="1">
        <v>378</v>
      </c>
      <c r="C37" s="93" t="str">
        <f>VLOOKUP(B37,'[1]listing13'!$E$8:$H$345,4,0)</f>
        <v>HSR</v>
      </c>
      <c r="D37" s="1" t="s">
        <v>72</v>
      </c>
      <c r="E37" s="2" t="s">
        <v>87</v>
      </c>
      <c r="F37" s="4">
        <v>303806.861</v>
      </c>
      <c r="G37" s="4">
        <v>71055.526</v>
      </c>
      <c r="H37" s="5">
        <v>232751.335</v>
      </c>
      <c r="I37" s="51">
        <v>13653.776</v>
      </c>
      <c r="J37" s="51">
        <v>290153.085</v>
      </c>
      <c r="K37" s="51">
        <v>284319.321</v>
      </c>
      <c r="L37" s="6">
        <v>255585.81</v>
      </c>
      <c r="M37" s="51">
        <v>14738.511</v>
      </c>
      <c r="N37" s="51">
        <v>0</v>
      </c>
      <c r="O37" s="51">
        <v>12600</v>
      </c>
      <c r="P37" s="20">
        <v>172</v>
      </c>
      <c r="Q37" s="20">
        <f t="shared" si="0"/>
        <v>930.4072552716639</v>
      </c>
      <c r="R37" s="3">
        <v>311856</v>
      </c>
    </row>
    <row r="38" spans="1:18" ht="11.25">
      <c r="A38" s="50" t="s">
        <v>88</v>
      </c>
      <c r="B38" s="1">
        <v>409</v>
      </c>
      <c r="C38" s="93" t="str">
        <f>VLOOKUP(B38,'[1]listing13'!$E$8:$H$345,4,0)</f>
        <v>HJL</v>
      </c>
      <c r="D38" s="1" t="s">
        <v>72</v>
      </c>
      <c r="E38" s="12" t="s">
        <v>89</v>
      </c>
      <c r="F38" s="51">
        <v>504754.653</v>
      </c>
      <c r="G38" s="51">
        <v>474019.077</v>
      </c>
      <c r="H38" s="51">
        <v>30735.576</v>
      </c>
      <c r="I38" s="51">
        <v>303776.364</v>
      </c>
      <c r="J38" s="51">
        <f>F38-I38</f>
        <v>200978.289</v>
      </c>
      <c r="K38" s="51">
        <v>212256.918</v>
      </c>
      <c r="L38" s="6">
        <v>200153.805</v>
      </c>
      <c r="M38" s="51">
        <v>0</v>
      </c>
      <c r="N38" s="51">
        <v>0</v>
      </c>
      <c r="O38" s="51">
        <v>11497.963</v>
      </c>
      <c r="P38" s="20">
        <v>143</v>
      </c>
      <c r="Q38" s="20">
        <f t="shared" si="0"/>
        <v>1711.3711096162197</v>
      </c>
      <c r="R38" s="3">
        <v>117437</v>
      </c>
    </row>
    <row r="39" spans="1:18" ht="11.25">
      <c r="A39" s="50" t="s">
        <v>90</v>
      </c>
      <c r="B39" s="1">
        <v>523</v>
      </c>
      <c r="C39" s="93" t="str">
        <f>VLOOKUP(B39,'[1]listing13'!$E$8:$H$345,4,0)</f>
        <v>DAZ</v>
      </c>
      <c r="D39" s="1" t="s">
        <v>52</v>
      </c>
      <c r="E39" s="2" t="s">
        <v>91</v>
      </c>
      <c r="F39" s="51">
        <f>G39+H39</f>
        <v>281454.80000000005</v>
      </c>
      <c r="G39" s="51">
        <v>71305.1</v>
      </c>
      <c r="H39" s="51">
        <v>210149.7</v>
      </c>
      <c r="I39" s="51">
        <v>107138.2</v>
      </c>
      <c r="J39" s="51">
        <f>F39-I39</f>
        <v>174316.60000000003</v>
      </c>
      <c r="K39" s="51">
        <v>725708.1</v>
      </c>
      <c r="L39" s="6">
        <v>0</v>
      </c>
      <c r="M39" s="51">
        <v>714466.9</v>
      </c>
      <c r="N39" s="51">
        <v>0</v>
      </c>
      <c r="O39" s="51">
        <v>10117.1</v>
      </c>
      <c r="P39" s="65"/>
      <c r="Q39" s="20">
        <f t="shared" si="0"/>
        <v>2326.6410400149493</v>
      </c>
      <c r="R39" s="3">
        <v>74922</v>
      </c>
    </row>
    <row r="40" spans="1:18" ht="11.25">
      <c r="A40" s="50" t="s">
        <v>92</v>
      </c>
      <c r="B40" s="1">
        <v>464</v>
      </c>
      <c r="C40" s="93" t="str">
        <f>VLOOKUP(B40,'[1]listing13'!$E$8:$H$345,4,0)</f>
        <v>TAL</v>
      </c>
      <c r="D40" s="1" t="s">
        <v>23</v>
      </c>
      <c r="E40" s="2" t="s">
        <v>93</v>
      </c>
      <c r="F40" s="51">
        <f>G40+H40</f>
        <v>836941</v>
      </c>
      <c r="G40" s="51">
        <v>368814.5</v>
      </c>
      <c r="H40" s="51">
        <v>468126.5</v>
      </c>
      <c r="I40" s="51">
        <v>595417.2</v>
      </c>
      <c r="J40" s="51">
        <f>F40-I40</f>
        <v>241523.80000000005</v>
      </c>
      <c r="K40" s="51">
        <v>540380.9</v>
      </c>
      <c r="L40" s="6">
        <v>405073.9</v>
      </c>
      <c r="M40" s="51">
        <v>94870.4</v>
      </c>
      <c r="N40" s="51">
        <v>-34304.4</v>
      </c>
      <c r="O40" s="51">
        <v>5519</v>
      </c>
      <c r="P40" s="65"/>
      <c r="Q40" s="20">
        <f t="shared" si="0"/>
        <v>347.88466635170494</v>
      </c>
      <c r="R40" s="3">
        <v>694264</v>
      </c>
    </row>
    <row r="41" spans="1:18" ht="11.25">
      <c r="A41" s="50" t="s">
        <v>94</v>
      </c>
      <c r="B41" s="1">
        <v>444</v>
      </c>
      <c r="C41" s="93" t="str">
        <f>VLOOKUP(B41,'[1]listing13'!$E$8:$H$345,4,0)</f>
        <v>BDL</v>
      </c>
      <c r="D41" s="1" t="s">
        <v>23</v>
      </c>
      <c r="E41" s="2" t="s">
        <v>95</v>
      </c>
      <c r="F41" s="4">
        <v>3172730.433</v>
      </c>
      <c r="G41" s="4">
        <v>1272808.285</v>
      </c>
      <c r="H41" s="52">
        <f>F41-G41</f>
        <v>1899922.1480000003</v>
      </c>
      <c r="I41" s="51">
        <v>911771.653</v>
      </c>
      <c r="J41" s="51">
        <f>F41-I41</f>
        <v>2260958.7800000003</v>
      </c>
      <c r="K41" s="51">
        <v>351241.531</v>
      </c>
      <c r="L41" s="6">
        <v>265702.832</v>
      </c>
      <c r="M41" s="51">
        <v>71960.951</v>
      </c>
      <c r="N41" s="51">
        <v>7370.033</v>
      </c>
      <c r="O41" s="51">
        <v>4004.314</v>
      </c>
      <c r="P41" s="20">
        <v>1970</v>
      </c>
      <c r="Q41" s="20">
        <f t="shared" si="0"/>
        <v>2725.2878780938795</v>
      </c>
      <c r="R41" s="3">
        <v>829622</v>
      </c>
    </row>
    <row r="42" spans="1:18" ht="11.25">
      <c r="A42" s="50" t="s">
        <v>96</v>
      </c>
      <c r="B42" s="1">
        <v>261</v>
      </c>
      <c r="C42" s="93" t="str">
        <f>VLOOKUP(B42,'[1]listing13'!$E$8:$H$345,4,0)</f>
        <v>OZH</v>
      </c>
      <c r="D42" s="1" t="s">
        <v>23</v>
      </c>
      <c r="E42" s="12" t="s">
        <v>97</v>
      </c>
      <c r="F42" s="51">
        <v>21603.153</v>
      </c>
      <c r="G42" s="51">
        <v>3197.372</v>
      </c>
      <c r="H42" s="51">
        <v>18405.781</v>
      </c>
      <c r="I42" s="51">
        <v>14962.431</v>
      </c>
      <c r="J42" s="51">
        <v>6640.722</v>
      </c>
      <c r="K42" s="51">
        <v>9805</v>
      </c>
      <c r="L42" s="6">
        <v>0</v>
      </c>
      <c r="M42" s="51">
        <v>8065</v>
      </c>
      <c r="N42" s="51">
        <v>-7.4</v>
      </c>
      <c r="O42" s="51">
        <v>1558.6</v>
      </c>
      <c r="P42" s="20">
        <v>50</v>
      </c>
      <c r="Q42" s="20">
        <f t="shared" si="0"/>
        <v>96.28700266790395</v>
      </c>
      <c r="R42" s="3">
        <v>68968</v>
      </c>
    </row>
    <row r="43" spans="1:18" ht="11.25">
      <c r="A43" s="50" t="s">
        <v>98</v>
      </c>
      <c r="B43" s="1">
        <v>9</v>
      </c>
      <c r="C43" s="93" t="str">
        <f>VLOOKUP(B43,'[1]listing13'!$E$8:$H$345,4,0)</f>
        <v>MNH</v>
      </c>
      <c r="D43" s="1" t="s">
        <v>23</v>
      </c>
      <c r="E43" s="2" t="s">
        <v>99</v>
      </c>
      <c r="F43" s="51">
        <v>990038.377</v>
      </c>
      <c r="G43" s="51">
        <v>444810.238</v>
      </c>
      <c r="H43" s="51">
        <v>545228.139</v>
      </c>
      <c r="I43" s="51">
        <v>722482.936</v>
      </c>
      <c r="J43" s="51">
        <v>267555.441</v>
      </c>
      <c r="K43" s="51">
        <v>211955.386</v>
      </c>
      <c r="L43" s="6">
        <v>142766.921</v>
      </c>
      <c r="M43" s="51">
        <v>178656.1</v>
      </c>
      <c r="N43" s="51">
        <v>111566.433</v>
      </c>
      <c r="O43" s="51">
        <v>1384.161</v>
      </c>
      <c r="P43" s="20">
        <v>950</v>
      </c>
      <c r="Q43" s="20">
        <f t="shared" si="0"/>
        <v>564.2677238255119</v>
      </c>
      <c r="R43" s="3">
        <v>474164</v>
      </c>
    </row>
    <row r="44" spans="1:18" ht="11.25">
      <c r="A44" s="50" t="s">
        <v>100</v>
      </c>
      <c r="B44" s="1">
        <v>449</v>
      </c>
      <c r="C44" s="93" t="str">
        <f>VLOOKUP(B44,'[1]listing13'!$E$8:$H$345,4,0)</f>
        <v>SEM</v>
      </c>
      <c r="D44" s="1" t="s">
        <v>29</v>
      </c>
      <c r="E44" s="12" t="s">
        <v>101</v>
      </c>
      <c r="F44" s="51">
        <v>62084.451</v>
      </c>
      <c r="G44" s="51">
        <v>17945.319</v>
      </c>
      <c r="H44" s="52">
        <f>F44-G44</f>
        <v>44139.132</v>
      </c>
      <c r="I44" s="51">
        <v>29611.351</v>
      </c>
      <c r="J44" s="51">
        <f>F44-I44</f>
        <v>32473.100000000002</v>
      </c>
      <c r="K44" s="51">
        <v>2750</v>
      </c>
      <c r="L44" s="6">
        <v>0</v>
      </c>
      <c r="M44" s="51">
        <v>1670.45</v>
      </c>
      <c r="N44" s="51">
        <v>0</v>
      </c>
      <c r="O44" s="51">
        <v>971.595</v>
      </c>
      <c r="P44" s="20">
        <v>151</v>
      </c>
      <c r="Q44" s="20">
        <f t="shared" si="0"/>
        <v>207.462705638077</v>
      </c>
      <c r="R44" s="3">
        <v>156525</v>
      </c>
    </row>
    <row r="45" spans="1:18" ht="11.25">
      <c r="A45" s="50" t="s">
        <v>102</v>
      </c>
      <c r="B45" s="1">
        <v>114</v>
      </c>
      <c r="C45" s="93" t="str">
        <f>VLOOKUP(B45,'[1]listing13'!$E$8:$H$345,4,0)</f>
        <v>HLG</v>
      </c>
      <c r="D45" s="1" t="s">
        <v>29</v>
      </c>
      <c r="E45" s="2" t="s">
        <v>103</v>
      </c>
      <c r="F45" s="51">
        <v>153822.215</v>
      </c>
      <c r="G45" s="51">
        <v>46329.538</v>
      </c>
      <c r="H45" s="51">
        <v>107492.676</v>
      </c>
      <c r="I45" s="51">
        <v>11477.095</v>
      </c>
      <c r="J45" s="51">
        <v>142345.119</v>
      </c>
      <c r="K45" s="51">
        <v>12687.273</v>
      </c>
      <c r="L45" s="6">
        <v>8617.813</v>
      </c>
      <c r="M45" s="51">
        <v>3327.893</v>
      </c>
      <c r="N45" s="51">
        <v>0</v>
      </c>
      <c r="O45" s="51">
        <v>667.329</v>
      </c>
      <c r="P45" s="20">
        <v>5000</v>
      </c>
      <c r="Q45" s="20">
        <f t="shared" si="0"/>
        <v>14075.459210916642</v>
      </c>
      <c r="R45" s="3">
        <v>10113</v>
      </c>
    </row>
    <row r="46" spans="1:18" ht="11.25">
      <c r="A46" s="50" t="s">
        <v>104</v>
      </c>
      <c r="B46" s="1">
        <v>289</v>
      </c>
      <c r="C46" s="93" t="str">
        <f>VLOOKUP(B46,'[1]listing13'!$E$8:$H$345,4,0)</f>
        <v>NIE</v>
      </c>
      <c r="D46" s="1" t="s">
        <v>29</v>
      </c>
      <c r="E46" s="12" t="s">
        <v>105</v>
      </c>
      <c r="F46" s="51">
        <v>54014.892</v>
      </c>
      <c r="G46" s="51">
        <v>41417.609</v>
      </c>
      <c r="H46" s="51">
        <v>12597.283</v>
      </c>
      <c r="I46" s="51">
        <v>55130.144</v>
      </c>
      <c r="J46" s="51">
        <v>1115.251</v>
      </c>
      <c r="K46" s="51">
        <v>9687.32</v>
      </c>
      <c r="L46" s="6">
        <v>5966.07</v>
      </c>
      <c r="M46" s="51">
        <v>3005.409</v>
      </c>
      <c r="N46" s="51">
        <v>0</v>
      </c>
      <c r="O46" s="51">
        <v>644.257</v>
      </c>
      <c r="P46" s="20">
        <v>158</v>
      </c>
      <c r="Q46" s="20">
        <f t="shared" si="0"/>
        <v>18.332993605444415</v>
      </c>
      <c r="R46" s="3">
        <v>60833</v>
      </c>
    </row>
    <row r="47" spans="1:18" ht="11.25">
      <c r="A47" s="50" t="s">
        <v>106</v>
      </c>
      <c r="B47" s="1">
        <v>56</v>
      </c>
      <c r="C47" s="93" t="str">
        <f>VLOOKUP(B47,'[1]listing13'!$E$8:$H$345,4,0)</f>
        <v>HSG</v>
      </c>
      <c r="D47" s="1" t="s">
        <v>52</v>
      </c>
      <c r="E47" s="2" t="s">
        <v>107</v>
      </c>
      <c r="F47" s="51">
        <v>35989.046</v>
      </c>
      <c r="G47" s="51">
        <v>17382.137</v>
      </c>
      <c r="H47" s="56">
        <v>18606.909</v>
      </c>
      <c r="I47" s="51">
        <v>1563.445</v>
      </c>
      <c r="J47" s="51">
        <v>34425.601</v>
      </c>
      <c r="K47" s="51">
        <v>36560.828</v>
      </c>
      <c r="L47" s="6">
        <v>0</v>
      </c>
      <c r="M47" s="51">
        <v>35887.248</v>
      </c>
      <c r="N47" s="51">
        <v>0</v>
      </c>
      <c r="O47" s="51">
        <v>606.222</v>
      </c>
      <c r="P47" s="20">
        <v>26</v>
      </c>
      <c r="Q47" s="20">
        <f t="shared" si="0"/>
        <v>116.38409631059558</v>
      </c>
      <c r="R47" s="3">
        <v>295793</v>
      </c>
    </row>
    <row r="48" spans="1:18" ht="11.25">
      <c r="A48" s="50" t="s">
        <v>108</v>
      </c>
      <c r="B48" s="1">
        <v>187</v>
      </c>
      <c r="C48" s="93" t="str">
        <f>VLOOKUP(B48,'[1]listing13'!$E$8:$H$345,4,0)</f>
        <v>ALD</v>
      </c>
      <c r="D48" s="1" t="s">
        <v>26</v>
      </c>
      <c r="E48" s="2" t="s">
        <v>109</v>
      </c>
      <c r="F48" s="4">
        <v>145980.353</v>
      </c>
      <c r="G48" s="4">
        <v>87026.845</v>
      </c>
      <c r="H48" s="51">
        <f>F48-G48</f>
        <v>58953.508</v>
      </c>
      <c r="I48" s="51">
        <v>69575.032</v>
      </c>
      <c r="J48" s="51">
        <v>76405.32</v>
      </c>
      <c r="K48" s="51">
        <v>98073.142</v>
      </c>
      <c r="L48" s="6">
        <v>92459.724</v>
      </c>
      <c r="M48" s="51">
        <v>5110.718</v>
      </c>
      <c r="N48" s="51">
        <v>502.7</v>
      </c>
      <c r="O48" s="51">
        <v>452.43</v>
      </c>
      <c r="P48" s="20">
        <v>300</v>
      </c>
      <c r="Q48" s="20">
        <f t="shared" si="0"/>
        <v>611.6144215683136</v>
      </c>
      <c r="R48" s="3">
        <v>124924</v>
      </c>
    </row>
    <row r="49" spans="1:18" ht="11.25">
      <c r="A49" s="50" t="s">
        <v>110</v>
      </c>
      <c r="B49" s="1">
        <v>448</v>
      </c>
      <c r="C49" s="93" t="str">
        <f>VLOOKUP(B49,'[1]listing13'!$E$8:$H$345,4,0)</f>
        <v>CHR</v>
      </c>
      <c r="D49" s="1" t="s">
        <v>72</v>
      </c>
      <c r="E49" s="2" t="s">
        <v>111</v>
      </c>
      <c r="F49" s="51">
        <f>G49+H49</f>
        <v>71768</v>
      </c>
      <c r="G49" s="51">
        <v>42811.5</v>
      </c>
      <c r="H49" s="51">
        <v>28956.5</v>
      </c>
      <c r="I49" s="51">
        <v>243.1</v>
      </c>
      <c r="J49" s="51">
        <f>F49-I49</f>
        <v>71524.9</v>
      </c>
      <c r="K49" s="51">
        <v>20000</v>
      </c>
      <c r="L49" s="6">
        <v>0</v>
      </c>
      <c r="M49" s="6">
        <v>20000</v>
      </c>
      <c r="N49" s="51">
        <v>0</v>
      </c>
      <c r="O49" s="51">
        <v>175</v>
      </c>
      <c r="P49" s="65"/>
      <c r="Q49" s="20">
        <f t="shared" si="0"/>
        <v>100.24527014053278</v>
      </c>
      <c r="R49" s="3">
        <v>713499</v>
      </c>
    </row>
    <row r="50" spans="1:18" ht="11.25">
      <c r="A50" s="50" t="s">
        <v>112</v>
      </c>
      <c r="B50" s="1">
        <v>249</v>
      </c>
      <c r="C50" s="93" t="str">
        <f>VLOOKUP(B50,'[1]listing13'!$E$8:$H$345,4,0)</f>
        <v>SCL</v>
      </c>
      <c r="D50" s="1" t="s">
        <v>52</v>
      </c>
      <c r="E50" s="2" t="s">
        <v>113</v>
      </c>
      <c r="F50" s="51">
        <v>97933.9</v>
      </c>
      <c r="G50" s="51">
        <v>4.481</v>
      </c>
      <c r="H50" s="51">
        <v>93450.9</v>
      </c>
      <c r="I50" s="51">
        <v>2081.4</v>
      </c>
      <c r="J50" s="51">
        <v>95852.5</v>
      </c>
      <c r="K50" s="51">
        <v>81228.8</v>
      </c>
      <c r="L50" s="6">
        <v>0</v>
      </c>
      <c r="M50" s="51">
        <v>79789.8</v>
      </c>
      <c r="N50" s="51">
        <v>-1281.2</v>
      </c>
      <c r="O50" s="51">
        <v>14</v>
      </c>
      <c r="P50" s="20">
        <v>50</v>
      </c>
      <c r="Q50" s="20">
        <f t="shared" si="0"/>
        <v>495.4616175870072</v>
      </c>
      <c r="R50" s="3">
        <v>193461</v>
      </c>
    </row>
    <row r="51" spans="1:18" ht="11.25">
      <c r="A51" s="50" t="s">
        <v>114</v>
      </c>
      <c r="B51" s="1">
        <v>148</v>
      </c>
      <c r="C51" s="93" t="str">
        <f>VLOOKUP(B51,'[1]listing13'!$E$8:$H$345,4,0)</f>
        <v>GFG</v>
      </c>
      <c r="D51" s="1" t="s">
        <v>23</v>
      </c>
      <c r="E51" s="2" t="s">
        <v>115</v>
      </c>
      <c r="F51" s="4">
        <v>128284.911</v>
      </c>
      <c r="G51" s="4">
        <v>128284.911</v>
      </c>
      <c r="H51" s="51">
        <v>0</v>
      </c>
      <c r="I51" s="51">
        <v>0</v>
      </c>
      <c r="J51" s="4">
        <v>128284.911</v>
      </c>
      <c r="K51" s="51">
        <v>6289.49</v>
      </c>
      <c r="L51" s="6">
        <v>0</v>
      </c>
      <c r="M51" s="51">
        <v>0</v>
      </c>
      <c r="N51" s="51">
        <v>0</v>
      </c>
      <c r="O51" s="51">
        <v>0</v>
      </c>
      <c r="P51" s="64">
        <v>75</v>
      </c>
      <c r="Q51" s="20">
        <f t="shared" si="0"/>
        <v>342.9912758209498</v>
      </c>
      <c r="R51" s="3">
        <v>374018</v>
      </c>
    </row>
    <row r="52" spans="1:18" ht="11.25">
      <c r="A52" s="50" t="s">
        <v>116</v>
      </c>
      <c r="B52" s="1">
        <v>121</v>
      </c>
      <c r="C52" s="93" t="str">
        <f>VLOOKUP(B52,'[1]listing13'!$E$8:$H$345,4,0)</f>
        <v>BYN</v>
      </c>
      <c r="D52" s="1" t="s">
        <v>26</v>
      </c>
      <c r="E52" s="2" t="s">
        <v>117</v>
      </c>
      <c r="F52" s="51">
        <v>204530.764</v>
      </c>
      <c r="G52" s="51">
        <v>43256.865</v>
      </c>
      <c r="H52" s="51">
        <v>161273.899</v>
      </c>
      <c r="I52" s="51">
        <v>43322.454</v>
      </c>
      <c r="J52" s="51">
        <v>161208.31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64">
        <v>5</v>
      </c>
      <c r="Q52" s="20">
        <f t="shared" si="0"/>
        <v>2090.465143420302</v>
      </c>
      <c r="R52" s="3">
        <v>77116</v>
      </c>
    </row>
    <row r="53" spans="1:18" ht="11.25">
      <c r="A53" s="50" t="s">
        <v>118</v>
      </c>
      <c r="B53" s="1">
        <v>362</v>
      </c>
      <c r="C53" s="93" t="str">
        <f>VLOOKUP(B53,'[1]listing13'!$E$8:$H$345,4,0)</f>
        <v>GGE</v>
      </c>
      <c r="D53" s="1" t="s">
        <v>23</v>
      </c>
      <c r="E53" s="2" t="s">
        <v>119</v>
      </c>
      <c r="F53" s="51">
        <v>97911</v>
      </c>
      <c r="G53" s="4">
        <v>48370.7</v>
      </c>
      <c r="H53" s="5">
        <v>49540.3</v>
      </c>
      <c r="I53" s="51">
        <v>233992.3</v>
      </c>
      <c r="J53" s="51">
        <v>-136081.3</v>
      </c>
      <c r="K53" s="51">
        <v>18181.8</v>
      </c>
      <c r="L53" s="6">
        <v>0</v>
      </c>
      <c r="M53" s="51">
        <v>17745.4</v>
      </c>
      <c r="N53" s="51">
        <v>-650</v>
      </c>
      <c r="O53" s="51">
        <v>-257.2</v>
      </c>
      <c r="P53" s="20">
        <v>135</v>
      </c>
      <c r="Q53" s="20">
        <f t="shared" si="0"/>
        <v>-500.6578245433307</v>
      </c>
      <c r="R53" s="3">
        <v>271805</v>
      </c>
    </row>
    <row r="54" spans="1:18" ht="11.25">
      <c r="A54" s="50" t="s">
        <v>120</v>
      </c>
      <c r="B54" s="66">
        <v>503</v>
      </c>
      <c r="C54" s="93" t="str">
        <f>VLOOKUP(B54,'[1]listing13'!$E$8:$H$345,4,0)</f>
        <v>MSC</v>
      </c>
      <c r="D54" s="67" t="s">
        <v>52</v>
      </c>
      <c r="E54" s="23" t="s">
        <v>121</v>
      </c>
      <c r="F54" s="51">
        <v>749603.166</v>
      </c>
      <c r="G54" s="51">
        <v>747009.039</v>
      </c>
      <c r="H54" s="51">
        <v>2594.126</v>
      </c>
      <c r="I54" s="51">
        <v>19364.362</v>
      </c>
      <c r="J54" s="51">
        <v>730238.804</v>
      </c>
      <c r="K54" s="51">
        <v>27494.916</v>
      </c>
      <c r="L54" s="6">
        <v>1600.18</v>
      </c>
      <c r="M54" s="51">
        <v>24856.597</v>
      </c>
      <c r="N54" s="51">
        <v>42.842</v>
      </c>
      <c r="O54" s="51">
        <v>-1312.785</v>
      </c>
      <c r="P54" s="20">
        <v>140</v>
      </c>
      <c r="Q54" s="20">
        <f t="shared" si="0"/>
        <v>24.341293466666666</v>
      </c>
      <c r="R54" s="20">
        <v>30000000</v>
      </c>
    </row>
    <row r="55" spans="1:18" ht="11.25">
      <c r="A55" s="50" t="s">
        <v>122</v>
      </c>
      <c r="B55" s="1">
        <v>19</v>
      </c>
      <c r="C55" s="93" t="str">
        <f>VLOOKUP(B55,'[1]listing13'!$E$8:$H$345,4,0)</f>
        <v>HIE</v>
      </c>
      <c r="D55" s="1" t="s">
        <v>26</v>
      </c>
      <c r="E55" s="2" t="s">
        <v>123</v>
      </c>
      <c r="F55" s="51">
        <v>110784.342</v>
      </c>
      <c r="G55" s="51">
        <v>46987.041</v>
      </c>
      <c r="H55" s="51">
        <v>63797.301</v>
      </c>
      <c r="I55" s="51">
        <v>5521.047</v>
      </c>
      <c r="J55" s="51">
        <v>105263.295</v>
      </c>
      <c r="K55" s="51">
        <v>0</v>
      </c>
      <c r="L55" s="6">
        <v>0</v>
      </c>
      <c r="M55" s="51">
        <v>4654.754</v>
      </c>
      <c r="N55" s="51">
        <v>0</v>
      </c>
      <c r="O55" s="51">
        <v>-4654.754</v>
      </c>
      <c r="P55" s="20">
        <v>499</v>
      </c>
      <c r="Q55" s="20">
        <f t="shared" si="0"/>
        <v>1986.0999056603773</v>
      </c>
      <c r="R55" s="3">
        <v>53000</v>
      </c>
    </row>
    <row r="56" spans="1:18" ht="11.25">
      <c r="A56" s="50" t="s">
        <v>124</v>
      </c>
      <c r="B56" s="1">
        <v>147</v>
      </c>
      <c r="C56" s="93" t="str">
        <f>VLOOKUP(B56,'[1]listing13'!$E$8:$H$345,4,0)</f>
        <v>HAL</v>
      </c>
      <c r="D56" s="1" t="s">
        <v>23</v>
      </c>
      <c r="E56" s="2" t="s">
        <v>125</v>
      </c>
      <c r="F56" s="56">
        <v>98521.45</v>
      </c>
      <c r="G56" s="51">
        <v>450.2</v>
      </c>
      <c r="H56" s="52">
        <f aca="true" t="shared" si="1" ref="H56:H61">F56-G56</f>
        <v>98071.25</v>
      </c>
      <c r="I56" s="51">
        <v>1917.293</v>
      </c>
      <c r="J56" s="51">
        <v>96604.157</v>
      </c>
      <c r="K56" s="51">
        <v>0</v>
      </c>
      <c r="L56" s="6">
        <v>0</v>
      </c>
      <c r="M56" s="51">
        <v>5547.193</v>
      </c>
      <c r="N56" s="51">
        <v>-4720.093</v>
      </c>
      <c r="O56" s="51">
        <v>-4720.093</v>
      </c>
      <c r="P56" s="64">
        <v>1050</v>
      </c>
      <c r="Q56" s="20">
        <f t="shared" si="0"/>
        <v>615.8740572623473</v>
      </c>
      <c r="R56" s="3">
        <v>156857</v>
      </c>
    </row>
    <row r="57" spans="1:18" ht="11.25">
      <c r="A57" s="50" t="s">
        <v>126</v>
      </c>
      <c r="B57" s="1">
        <v>41</v>
      </c>
      <c r="C57" s="93" t="str">
        <f>VLOOKUP(B57,'[1]listing13'!$E$8:$H$345,4,0)</f>
        <v>TVL</v>
      </c>
      <c r="D57" s="1" t="s">
        <v>26</v>
      </c>
      <c r="E57" s="2" t="s">
        <v>127</v>
      </c>
      <c r="F57" s="52">
        <v>575935.763</v>
      </c>
      <c r="G57" s="52">
        <v>14902.644</v>
      </c>
      <c r="H57" s="52">
        <f t="shared" si="1"/>
        <v>561033.1190000001</v>
      </c>
      <c r="I57" s="52">
        <v>226217.169</v>
      </c>
      <c r="J57" s="52">
        <f>F57-I57</f>
        <v>349718.59400000004</v>
      </c>
      <c r="K57" s="52">
        <v>104974.754</v>
      </c>
      <c r="L57" s="7">
        <v>0</v>
      </c>
      <c r="M57" s="52">
        <v>111173.642</v>
      </c>
      <c r="N57" s="7">
        <v>0</v>
      </c>
      <c r="O57" s="68">
        <v>-6198.887</v>
      </c>
      <c r="P57" s="69">
        <v>950</v>
      </c>
      <c r="Q57" s="70">
        <f t="shared" si="0"/>
        <v>2848.938478583183</v>
      </c>
      <c r="R57" s="21">
        <v>122754</v>
      </c>
    </row>
    <row r="58" spans="1:18" ht="11.25">
      <c r="A58" s="50" t="s">
        <v>128</v>
      </c>
      <c r="B58" s="1">
        <v>158</v>
      </c>
      <c r="C58" s="93" t="str">
        <f>VLOOKUP(B58,'[1]listing13'!$E$8:$H$345,4,0)</f>
        <v>SIM</v>
      </c>
      <c r="D58" s="1" t="s">
        <v>26</v>
      </c>
      <c r="E58" s="12" t="s">
        <v>129</v>
      </c>
      <c r="F58" s="51">
        <v>442846.021</v>
      </c>
      <c r="G58" s="51">
        <v>146613.537</v>
      </c>
      <c r="H58" s="52">
        <f t="shared" si="1"/>
        <v>296232.484</v>
      </c>
      <c r="I58" s="51">
        <v>406962.672</v>
      </c>
      <c r="J58" s="51">
        <f>F58-I58</f>
        <v>35883.34899999999</v>
      </c>
      <c r="K58" s="51">
        <v>78315.9</v>
      </c>
      <c r="L58" s="6">
        <v>13889.03</v>
      </c>
      <c r="M58" s="51">
        <v>1851.253</v>
      </c>
      <c r="N58" s="51">
        <v>13918.486</v>
      </c>
      <c r="O58" s="51">
        <v>-10814.35</v>
      </c>
      <c r="P58" s="20">
        <v>144</v>
      </c>
      <c r="Q58" s="20">
        <f t="shared" si="0"/>
        <v>646.4536463212507</v>
      </c>
      <c r="R58" s="3">
        <v>55508</v>
      </c>
    </row>
    <row r="59" spans="1:18" ht="11.25">
      <c r="A59" s="50" t="s">
        <v>130</v>
      </c>
      <c r="B59" s="1">
        <v>414</v>
      </c>
      <c r="C59" s="93" t="str">
        <f>VLOOKUP(B59,'[1]listing13'!$E$8:$H$345,4,0)</f>
        <v>SES</v>
      </c>
      <c r="D59" s="1" t="s">
        <v>72</v>
      </c>
      <c r="E59" s="12" t="s">
        <v>131</v>
      </c>
      <c r="F59" s="51">
        <v>186540.758</v>
      </c>
      <c r="G59" s="51">
        <v>167500.699</v>
      </c>
      <c r="H59" s="52">
        <f t="shared" si="1"/>
        <v>19040.05900000001</v>
      </c>
      <c r="I59" s="51">
        <v>73648.212</v>
      </c>
      <c r="J59" s="51">
        <f>F59-I59</f>
        <v>112892.546</v>
      </c>
      <c r="K59" s="51">
        <v>40730.125</v>
      </c>
      <c r="L59" s="6">
        <v>42699.157</v>
      </c>
      <c r="M59" s="51">
        <v>19357.906</v>
      </c>
      <c r="N59" s="51">
        <v>2276.099</v>
      </c>
      <c r="O59" s="51">
        <v>-19050.84</v>
      </c>
      <c r="P59" s="20">
        <v>115</v>
      </c>
      <c r="Q59" s="20">
        <f t="shared" si="0"/>
        <v>979.3664147964362</v>
      </c>
      <c r="R59" s="3">
        <v>115271</v>
      </c>
    </row>
    <row r="60" spans="1:18" ht="11.25">
      <c r="A60" s="50" t="s">
        <v>132</v>
      </c>
      <c r="B60" s="1">
        <v>531</v>
      </c>
      <c r="C60" s="93" t="str">
        <f>VLOOKUP(B60,'[1]listing13'!$E$8:$H$345,4,0)</f>
        <v>NKT</v>
      </c>
      <c r="D60" s="1" t="s">
        <v>26</v>
      </c>
      <c r="E60" s="2" t="s">
        <v>133</v>
      </c>
      <c r="F60" s="4">
        <v>1323970.46</v>
      </c>
      <c r="G60" s="51">
        <v>1088652.631</v>
      </c>
      <c r="H60" s="52">
        <f t="shared" si="1"/>
        <v>235317.8289999999</v>
      </c>
      <c r="I60" s="51">
        <v>378634.248</v>
      </c>
      <c r="J60" s="51">
        <f>F60-I60</f>
        <v>945336.2119999999</v>
      </c>
      <c r="K60" s="51">
        <v>0</v>
      </c>
      <c r="L60" s="6">
        <v>0</v>
      </c>
      <c r="M60" s="51">
        <v>24742.472</v>
      </c>
      <c r="N60" s="51">
        <v>0</v>
      </c>
      <c r="O60" s="51">
        <v>-24742.472</v>
      </c>
      <c r="P60" s="20">
        <v>198</v>
      </c>
      <c r="Q60" s="20">
        <f t="shared" si="0"/>
        <v>85.93965563636364</v>
      </c>
      <c r="R60" s="3">
        <v>11000000</v>
      </c>
    </row>
    <row r="61" spans="1:18" ht="11.25">
      <c r="A61" s="50" t="s">
        <v>134</v>
      </c>
      <c r="B61" s="1">
        <v>332</v>
      </c>
      <c r="C61" s="93" t="str">
        <f>VLOOKUP(B61,'[1]listing13'!$E$8:$H$345,4,0)</f>
        <v>MOG</v>
      </c>
      <c r="D61" s="1" t="s">
        <v>52</v>
      </c>
      <c r="E61" s="2" t="s">
        <v>135</v>
      </c>
      <c r="F61" s="51">
        <v>137605.837</v>
      </c>
      <c r="G61" s="51">
        <v>416.057</v>
      </c>
      <c r="H61" s="52">
        <f t="shared" si="1"/>
        <v>137189.78</v>
      </c>
      <c r="I61" s="51">
        <v>133283.439</v>
      </c>
      <c r="J61" s="51">
        <v>4322.398</v>
      </c>
      <c r="K61" s="51">
        <v>83553.2</v>
      </c>
      <c r="L61" s="6">
        <v>287.5</v>
      </c>
      <c r="M61" s="51">
        <v>112712.068</v>
      </c>
      <c r="N61" s="51">
        <v>-2285.5</v>
      </c>
      <c r="O61" s="51">
        <v>-31731.868</v>
      </c>
      <c r="P61" s="20">
        <v>615</v>
      </c>
      <c r="Q61" s="20">
        <f t="shared" si="0"/>
        <v>82.23740487062405</v>
      </c>
      <c r="R61" s="3">
        <v>52560</v>
      </c>
    </row>
    <row r="62" spans="1:18" ht="11.25">
      <c r="A62" s="50" t="s">
        <v>136</v>
      </c>
      <c r="B62" s="1">
        <v>7</v>
      </c>
      <c r="C62" s="93" t="str">
        <f>VLOOKUP(B62,'[1]listing13'!$E$8:$H$345,4,0)</f>
        <v>UBH</v>
      </c>
      <c r="D62" s="1" t="s">
        <v>52</v>
      </c>
      <c r="E62" s="2" t="s">
        <v>137</v>
      </c>
      <c r="F62" s="60">
        <v>5776661.806</v>
      </c>
      <c r="G62" s="60">
        <v>1961701.793</v>
      </c>
      <c r="H62" s="51">
        <v>3814960.012</v>
      </c>
      <c r="I62" s="51">
        <v>974452.918</v>
      </c>
      <c r="J62" s="51">
        <v>4802208.888</v>
      </c>
      <c r="K62" s="51">
        <v>1608257.303</v>
      </c>
      <c r="L62" s="6">
        <v>1405025.233</v>
      </c>
      <c r="M62" s="51">
        <v>201431.879</v>
      </c>
      <c r="N62" s="51">
        <v>-32060.342</v>
      </c>
      <c r="O62" s="51">
        <v>-33607.551</v>
      </c>
      <c r="P62" s="20">
        <v>3000</v>
      </c>
      <c r="Q62" s="20">
        <f t="shared" si="0"/>
        <v>11862.31442905523</v>
      </c>
      <c r="R62" s="3">
        <v>404829</v>
      </c>
    </row>
    <row r="63" spans="1:18" ht="11.25">
      <c r="A63" s="50" t="s">
        <v>138</v>
      </c>
      <c r="B63" s="1">
        <v>366</v>
      </c>
      <c r="C63" s="93" t="str">
        <f>VLOOKUP(B63,'[1]listing13'!$E$8:$H$345,4,0)</f>
        <v>DZG</v>
      </c>
      <c r="D63" s="1" t="s">
        <v>29</v>
      </c>
      <c r="E63" s="13" t="s">
        <v>139</v>
      </c>
      <c r="F63" s="51">
        <v>1056924.497</v>
      </c>
      <c r="G63" s="51">
        <v>79424.438</v>
      </c>
      <c r="H63" s="51">
        <v>977500.059</v>
      </c>
      <c r="I63" s="51">
        <v>260576.775</v>
      </c>
      <c r="J63" s="51">
        <v>796347.722</v>
      </c>
      <c r="K63" s="51">
        <v>121539.618</v>
      </c>
      <c r="L63" s="6">
        <v>144979.341</v>
      </c>
      <c r="M63" s="51">
        <v>17145.574</v>
      </c>
      <c r="N63" s="51">
        <v>-2803.002</v>
      </c>
      <c r="O63" s="51">
        <v>-43388.3</v>
      </c>
      <c r="P63" s="64">
        <v>5000</v>
      </c>
      <c r="Q63" s="20">
        <f t="shared" si="0"/>
        <v>8902.41492180251</v>
      </c>
      <c r="R63" s="14">
        <v>89453</v>
      </c>
    </row>
    <row r="64" spans="1:18" ht="11.25">
      <c r="A64" s="50" t="s">
        <v>140</v>
      </c>
      <c r="B64" s="1">
        <v>67</v>
      </c>
      <c r="C64" s="93" t="str">
        <f>VLOOKUP(B64,'[1]listing13'!$E$8:$H$345,4,0)</f>
        <v>NXE</v>
      </c>
      <c r="D64" s="1" t="s">
        <v>52</v>
      </c>
      <c r="E64" s="2" t="s">
        <v>141</v>
      </c>
      <c r="F64" s="51">
        <v>1490040.246</v>
      </c>
      <c r="G64" s="51">
        <v>300528.345</v>
      </c>
      <c r="H64" s="51">
        <v>1189511.9</v>
      </c>
      <c r="I64" s="51">
        <v>22173.083</v>
      </c>
      <c r="J64" s="51">
        <v>1467867.163</v>
      </c>
      <c r="K64" s="51">
        <v>177138.437</v>
      </c>
      <c r="L64" s="6">
        <v>181297.192</v>
      </c>
      <c r="M64" s="51">
        <v>31265.029</v>
      </c>
      <c r="N64" s="51">
        <v>-8957.962</v>
      </c>
      <c r="O64" s="51">
        <v>-44381.747</v>
      </c>
      <c r="P64" s="20">
        <v>250</v>
      </c>
      <c r="Q64" s="20">
        <f t="shared" si="0"/>
        <v>1139.1929182042895</v>
      </c>
      <c r="R64" s="3">
        <v>1288515</v>
      </c>
    </row>
    <row r="65" spans="1:18" ht="11.25">
      <c r="A65" s="50" t="s">
        <v>142</v>
      </c>
      <c r="B65" s="1">
        <v>359</v>
      </c>
      <c r="C65" s="93" t="str">
        <f>VLOOKUP(B65,'[1]listing13'!$E$8:$H$345,4,0)</f>
        <v>NRS</v>
      </c>
      <c r="D65" s="1" t="s">
        <v>23</v>
      </c>
      <c r="E65" s="2" t="s">
        <v>143</v>
      </c>
      <c r="F65" s="51">
        <v>1973344.167</v>
      </c>
      <c r="G65" s="51">
        <v>832906.522</v>
      </c>
      <c r="H65" s="51">
        <v>1140437.644</v>
      </c>
      <c r="I65" s="51"/>
      <c r="J65" s="51">
        <v>1412646.603</v>
      </c>
      <c r="K65" s="51">
        <v>180900.084</v>
      </c>
      <c r="L65" s="6">
        <v>117947.847</v>
      </c>
      <c r="M65" s="51">
        <v>272256.966</v>
      </c>
      <c r="N65" s="51">
        <v>155001.541</v>
      </c>
      <c r="O65" s="51">
        <v>-54303.187</v>
      </c>
      <c r="P65" s="64">
        <v>100</v>
      </c>
      <c r="Q65" s="20">
        <f t="shared" si="0"/>
        <v>7647.3779821678945</v>
      </c>
      <c r="R65" s="3">
        <v>184723</v>
      </c>
    </row>
    <row r="66" spans="1:18" ht="11.25">
      <c r="A66" s="50" t="s">
        <v>144</v>
      </c>
      <c r="B66" s="1">
        <v>97</v>
      </c>
      <c r="C66" s="93" t="str">
        <f>VLOOKUP(B66,'[1]listing13'!$E$8:$H$345,4,0)</f>
        <v>SOR</v>
      </c>
      <c r="D66" s="1" t="s">
        <v>26</v>
      </c>
      <c r="E66" s="2" t="s">
        <v>145</v>
      </c>
      <c r="F66" s="51">
        <v>1016291.662</v>
      </c>
      <c r="G66" s="4">
        <v>684936.638</v>
      </c>
      <c r="H66" s="51">
        <v>331355.024</v>
      </c>
      <c r="I66" s="51">
        <v>9920.375</v>
      </c>
      <c r="J66" s="51">
        <v>1006371.287</v>
      </c>
      <c r="K66" s="51">
        <v>0</v>
      </c>
      <c r="L66" s="6">
        <v>0</v>
      </c>
      <c r="M66" s="51">
        <v>78419.401</v>
      </c>
      <c r="N66" s="51">
        <v>-3037.611</v>
      </c>
      <c r="O66" s="51">
        <v>-81457.013</v>
      </c>
      <c r="P66" s="20">
        <v>396</v>
      </c>
      <c r="Q66" s="20">
        <f t="shared" si="0"/>
        <v>1128.9935325582126</v>
      </c>
      <c r="R66" s="3">
        <v>891388</v>
      </c>
    </row>
    <row r="67" spans="1:18" ht="11.25">
      <c r="A67" s="50" t="s">
        <v>146</v>
      </c>
      <c r="B67" s="1">
        <v>234</v>
      </c>
      <c r="C67" s="93" t="str">
        <f>VLOOKUP(B67,'[1]listing13'!$E$8:$H$345,4,0)</f>
        <v>GHC</v>
      </c>
      <c r="D67" s="1" t="s">
        <v>23</v>
      </c>
      <c r="E67" s="2" t="s">
        <v>147</v>
      </c>
      <c r="F67" s="51">
        <v>5586872.982</v>
      </c>
      <c r="G67" s="51">
        <v>4100521.337</v>
      </c>
      <c r="H67" s="51">
        <v>1486351.644</v>
      </c>
      <c r="I67" s="51">
        <v>4725468.068</v>
      </c>
      <c r="J67" s="51">
        <v>861404.914</v>
      </c>
      <c r="K67" s="51">
        <v>2517233.711</v>
      </c>
      <c r="L67" s="6">
        <v>2135393.726</v>
      </c>
      <c r="M67" s="51">
        <v>389153.73</v>
      </c>
      <c r="N67" s="51">
        <v>-79792.728</v>
      </c>
      <c r="O67" s="51">
        <v>-87905.22</v>
      </c>
      <c r="P67" s="64">
        <v>733</v>
      </c>
      <c r="Q67" s="20">
        <f t="shared" si="0"/>
        <v>3552.7126253794377</v>
      </c>
      <c r="R67" s="3">
        <v>242464</v>
      </c>
    </row>
    <row r="68" spans="1:18" ht="11.25">
      <c r="A68" s="50" t="s">
        <v>148</v>
      </c>
      <c r="B68" s="1">
        <v>195</v>
      </c>
      <c r="C68" s="93" t="str">
        <f>VLOOKUP(B68,'[1]listing13'!$E$8:$H$345,4,0)</f>
        <v>BUK</v>
      </c>
      <c r="D68" s="1" t="s">
        <v>52</v>
      </c>
      <c r="E68" s="2" t="s">
        <v>149</v>
      </c>
      <c r="F68" s="51">
        <v>2902096.021</v>
      </c>
      <c r="G68" s="51">
        <v>79803.755</v>
      </c>
      <c r="H68" s="51">
        <f>F68-G68</f>
        <v>2822292.2660000003</v>
      </c>
      <c r="I68" s="51">
        <v>2008502.325</v>
      </c>
      <c r="J68" s="51">
        <v>893593.695</v>
      </c>
      <c r="K68" s="51">
        <v>1050384.564</v>
      </c>
      <c r="L68" s="6">
        <v>688696.6</v>
      </c>
      <c r="M68" s="51">
        <v>457042.459</v>
      </c>
      <c r="N68" s="51">
        <v>90.473</v>
      </c>
      <c r="O68" s="51">
        <v>-95264.02</v>
      </c>
      <c r="P68" s="20">
        <v>370</v>
      </c>
      <c r="Q68" s="21">
        <f t="shared" si="0"/>
        <v>791.9999069375817</v>
      </c>
      <c r="R68" s="3">
        <v>1128275</v>
      </c>
    </row>
    <row r="69" spans="1:18" ht="11.25">
      <c r="A69" s="50" t="s">
        <v>150</v>
      </c>
      <c r="B69" s="1">
        <v>525</v>
      </c>
      <c r="C69" s="93" t="str">
        <f>VLOOKUP(B69,'[1]listing13'!$E$8:$H$345,4,0)</f>
        <v>HBO</v>
      </c>
      <c r="D69" s="1" t="s">
        <v>52</v>
      </c>
      <c r="E69" s="2" t="s">
        <v>151</v>
      </c>
      <c r="F69" s="51">
        <v>1357412.226</v>
      </c>
      <c r="G69" s="51">
        <v>52818.733</v>
      </c>
      <c r="H69" s="51">
        <v>1304593.493</v>
      </c>
      <c r="I69" s="51">
        <v>572114.266</v>
      </c>
      <c r="J69" s="51">
        <v>785297.96</v>
      </c>
      <c r="K69" s="51">
        <v>4934.827</v>
      </c>
      <c r="L69" s="6">
        <v>3595.031</v>
      </c>
      <c r="M69" s="51">
        <v>116273.962</v>
      </c>
      <c r="N69" s="51">
        <v>0</v>
      </c>
      <c r="O69" s="51">
        <v>-114934.166</v>
      </c>
      <c r="P69" s="20">
        <v>200</v>
      </c>
      <c r="Q69" s="20">
        <f t="shared" si="0"/>
        <v>112.18542285714285</v>
      </c>
      <c r="R69" s="3">
        <v>7000000</v>
      </c>
    </row>
    <row r="70" spans="1:18" ht="11.25">
      <c r="A70" s="50" t="s">
        <v>152</v>
      </c>
      <c r="B70" s="1">
        <v>527</v>
      </c>
      <c r="C70" s="93" t="str">
        <f>VLOOKUP(B70,'[1]listing13'!$E$8:$H$345,4,0)</f>
        <v>OLL</v>
      </c>
      <c r="D70" s="1" t="s">
        <v>29</v>
      </c>
      <c r="E70" s="2" t="s">
        <v>153</v>
      </c>
      <c r="F70" s="51">
        <v>817461</v>
      </c>
      <c r="G70" s="51">
        <v>13862</v>
      </c>
      <c r="H70" s="52">
        <f>F70-G70</f>
        <v>803599</v>
      </c>
      <c r="I70" s="51">
        <v>7911.5</v>
      </c>
      <c r="J70" s="51">
        <v>809549.5</v>
      </c>
      <c r="K70" s="51">
        <v>122079.6</v>
      </c>
      <c r="L70" s="6">
        <v>0</v>
      </c>
      <c r="M70" s="51">
        <v>271855.8</v>
      </c>
      <c r="N70" s="51">
        <v>-5827.9</v>
      </c>
      <c r="O70" s="51">
        <v>-155604.1</v>
      </c>
      <c r="P70" s="20">
        <v>75</v>
      </c>
      <c r="Q70" s="20">
        <f t="shared" si="0"/>
        <v>83.45443537583692</v>
      </c>
      <c r="R70" s="3">
        <v>9700497</v>
      </c>
    </row>
    <row r="71" spans="1:18" ht="11.25">
      <c r="A71" s="50" t="s">
        <v>154</v>
      </c>
      <c r="B71" s="15">
        <v>524</v>
      </c>
      <c r="C71" s="93" t="str">
        <f>VLOOKUP(B71,'[1]listing13'!$E$8:$H$345,4,0)</f>
        <v>MDR</v>
      </c>
      <c r="D71" s="15" t="s">
        <v>52</v>
      </c>
      <c r="E71" s="2" t="s">
        <v>155</v>
      </c>
      <c r="F71" s="71">
        <v>13308844.804</v>
      </c>
      <c r="G71" s="71">
        <v>2161553.344</v>
      </c>
      <c r="H71" s="71">
        <f>F71-G71</f>
        <v>11147291.459999999</v>
      </c>
      <c r="I71" s="71">
        <v>49060.062</v>
      </c>
      <c r="J71" s="71">
        <v>13259784.742</v>
      </c>
      <c r="K71" s="71">
        <v>0</v>
      </c>
      <c r="L71" s="72">
        <v>0</v>
      </c>
      <c r="M71" s="71">
        <v>1229319.057</v>
      </c>
      <c r="N71" s="71">
        <v>1182849.626</v>
      </c>
      <c r="O71" s="71">
        <v>-161104.359</v>
      </c>
      <c r="P71" s="65"/>
      <c r="Q71" s="65">
        <f>J71*1000/R71</f>
        <v>964.3479812363636</v>
      </c>
      <c r="R71" s="8">
        <v>13750000</v>
      </c>
    </row>
    <row r="72" spans="1:18" ht="11.25">
      <c r="A72" s="50" t="s">
        <v>156</v>
      </c>
      <c r="B72" s="1">
        <v>500</v>
      </c>
      <c r="C72" s="93" t="str">
        <f>VLOOKUP(B72,'[1]listing13'!$E$8:$H$345,4,0)</f>
        <v>NDS</v>
      </c>
      <c r="D72" s="1" t="s">
        <v>52</v>
      </c>
      <c r="E72" s="23" t="s">
        <v>157</v>
      </c>
      <c r="F72" s="51">
        <v>2657800.336</v>
      </c>
      <c r="G72" s="51">
        <v>558382.61</v>
      </c>
      <c r="H72" s="51">
        <f>F72-G72</f>
        <v>2099417.7260000003</v>
      </c>
      <c r="I72" s="6" t="s">
        <v>158</v>
      </c>
      <c r="J72" s="51">
        <v>2085605.5</v>
      </c>
      <c r="K72" s="51">
        <v>950161.015</v>
      </c>
      <c r="L72" s="6">
        <v>1844301.332</v>
      </c>
      <c r="M72" s="51">
        <v>56297.622</v>
      </c>
      <c r="N72" s="51">
        <v>694415.058</v>
      </c>
      <c r="O72" s="51">
        <v>-256022.881</v>
      </c>
      <c r="P72" s="64" t="s">
        <v>68</v>
      </c>
      <c r="Q72" s="20">
        <f t="shared" si="0"/>
        <v>136.38553137476922</v>
      </c>
      <c r="R72" s="21">
        <v>15291985</v>
      </c>
    </row>
    <row r="73" spans="1:18" ht="11.25">
      <c r="A73" s="50" t="s">
        <v>159</v>
      </c>
      <c r="B73" s="1">
        <v>532</v>
      </c>
      <c r="C73" s="93" t="str">
        <f>VLOOKUP(B73,'[1]listing13'!$E$8:$H$345,4,0)</f>
        <v>HGN</v>
      </c>
      <c r="D73" s="1" t="s">
        <v>23</v>
      </c>
      <c r="E73" s="12" t="s">
        <v>160</v>
      </c>
      <c r="F73" s="51">
        <v>11465479.024</v>
      </c>
      <c r="G73" s="51">
        <v>2207229.456</v>
      </c>
      <c r="H73" s="52">
        <f>F73-G73</f>
        <v>9258249.568</v>
      </c>
      <c r="I73" s="51">
        <v>1773822.584</v>
      </c>
      <c r="J73" s="51">
        <f>F73-I73</f>
        <v>9691656.44</v>
      </c>
      <c r="K73" s="51">
        <v>132646.165</v>
      </c>
      <c r="L73" s="6">
        <v>138148.999</v>
      </c>
      <c r="M73" s="51">
        <v>413610.136</v>
      </c>
      <c r="N73" s="51">
        <v>-3041.44</v>
      </c>
      <c r="O73" s="51">
        <v>-422154.411</v>
      </c>
      <c r="P73" s="20">
        <v>119</v>
      </c>
      <c r="Q73" s="20">
        <f aca="true" t="shared" si="2" ref="Q73:Q81">J73*1000/R73</f>
        <v>95.65623892806653</v>
      </c>
      <c r="R73" s="3">
        <v>101317557</v>
      </c>
    </row>
    <row r="74" spans="1:18" ht="11.25">
      <c r="A74" s="50" t="s">
        <v>161</v>
      </c>
      <c r="B74" s="1">
        <v>522</v>
      </c>
      <c r="C74" s="93" t="str">
        <f>VLOOKUP(B74,'[1]listing13'!$E$8:$H$345,4,0)</f>
        <v>BDS</v>
      </c>
      <c r="D74" s="1" t="s">
        <v>52</v>
      </c>
      <c r="E74" s="2" t="s">
        <v>162</v>
      </c>
      <c r="F74" s="51">
        <v>4896181.732</v>
      </c>
      <c r="G74" s="51">
        <v>2319635.216</v>
      </c>
      <c r="H74" s="51">
        <v>2576546.515</v>
      </c>
      <c r="I74" s="51">
        <v>60592.48</v>
      </c>
      <c r="J74" s="51">
        <v>4835589.252</v>
      </c>
      <c r="K74" s="51">
        <v>1762197.232</v>
      </c>
      <c r="L74" s="6">
        <v>1682354.581</v>
      </c>
      <c r="M74" s="51">
        <v>491046.389</v>
      </c>
      <c r="N74" s="51">
        <v>-411203.737</v>
      </c>
      <c r="O74" s="51">
        <v>-467080.114</v>
      </c>
      <c r="P74" s="20">
        <v>1600</v>
      </c>
      <c r="Q74" s="20">
        <f t="shared" si="2"/>
        <v>439.59902290909093</v>
      </c>
      <c r="R74" s="3">
        <v>11000000</v>
      </c>
    </row>
    <row r="75" spans="1:18" ht="11.25">
      <c r="A75" s="50" t="s">
        <v>163</v>
      </c>
      <c r="B75" s="1">
        <v>530</v>
      </c>
      <c r="C75" s="93" t="str">
        <f>VLOOKUP(B75,'[1]listing13'!$E$8:$H$345,4,0)</f>
        <v>RMC</v>
      </c>
      <c r="D75" s="1" t="s">
        <v>29</v>
      </c>
      <c r="E75" s="2" t="s">
        <v>164</v>
      </c>
      <c r="F75" s="51">
        <v>5596951.191</v>
      </c>
      <c r="G75" s="51">
        <v>613569.402</v>
      </c>
      <c r="H75" s="51">
        <v>4983381.788</v>
      </c>
      <c r="I75" s="51">
        <v>143955.512</v>
      </c>
      <c r="J75" s="51">
        <v>5452995.678</v>
      </c>
      <c r="K75" s="51">
        <v>779997.631</v>
      </c>
      <c r="L75" s="6">
        <v>440801.501</v>
      </c>
      <c r="M75" s="51">
        <v>1052127.454</v>
      </c>
      <c r="N75" s="51">
        <v>25576.335</v>
      </c>
      <c r="O75" s="51">
        <v>-738507.659</v>
      </c>
      <c r="P75" s="20">
        <v>75</v>
      </c>
      <c r="Q75" s="20">
        <f t="shared" si="2"/>
        <v>42.720805557247125</v>
      </c>
      <c r="R75" s="3">
        <v>127642623</v>
      </c>
    </row>
    <row r="76" spans="1:18" ht="11.25">
      <c r="A76" s="50" t="s">
        <v>165</v>
      </c>
      <c r="B76" s="1">
        <v>513</v>
      </c>
      <c r="C76" s="93" t="str">
        <f>VLOOKUP(B76,'[1]listing13'!$E$8:$H$345,4,0)</f>
        <v>DZS</v>
      </c>
      <c r="D76" s="1" t="s">
        <v>29</v>
      </c>
      <c r="E76" s="23" t="s">
        <v>166</v>
      </c>
      <c r="F76" s="51">
        <v>13646721.228</v>
      </c>
      <c r="G76" s="51">
        <v>1079865.685</v>
      </c>
      <c r="H76" s="51">
        <v>12566855.542</v>
      </c>
      <c r="I76" s="51">
        <v>11001746.867</v>
      </c>
      <c r="J76" s="51">
        <v>2644974.36</v>
      </c>
      <c r="K76" s="51">
        <v>1238793.498</v>
      </c>
      <c r="L76" s="6">
        <v>3091613.288</v>
      </c>
      <c r="M76" s="51">
        <v>341173.865</v>
      </c>
      <c r="N76" s="51">
        <v>-293148.17</v>
      </c>
      <c r="O76" s="51">
        <v>-2487387.302</v>
      </c>
      <c r="P76" s="64" t="s">
        <v>68</v>
      </c>
      <c r="Q76" s="20">
        <f t="shared" si="2"/>
        <v>34.67681887905605</v>
      </c>
      <c r="R76" s="21">
        <v>76275000</v>
      </c>
    </row>
    <row r="77" spans="1:18" ht="11.25">
      <c r="A77" s="50" t="s">
        <v>167</v>
      </c>
      <c r="B77" s="55">
        <v>499</v>
      </c>
      <c r="C77" s="93" t="str">
        <f>VLOOKUP(B77,'[1]listing13'!$E$8:$H$345,4,0)</f>
        <v>EDS</v>
      </c>
      <c r="D77" s="1" t="s">
        <v>23</v>
      </c>
      <c r="E77" s="23" t="s">
        <v>168</v>
      </c>
      <c r="F77" s="51">
        <v>44989786.143</v>
      </c>
      <c r="G77" s="51">
        <v>2718704.799</v>
      </c>
      <c r="H77" s="51">
        <v>42271081.344</v>
      </c>
      <c r="I77" s="51">
        <v>3865260.545</v>
      </c>
      <c r="J77" s="51">
        <v>41124525.598</v>
      </c>
      <c r="K77" s="51">
        <v>11654394.679</v>
      </c>
      <c r="L77" s="6">
        <v>14677037.2</v>
      </c>
      <c r="M77" s="51">
        <v>1420772.358</v>
      </c>
      <c r="N77" s="51">
        <v>49719.609</v>
      </c>
      <c r="O77" s="51">
        <v>-4393965.269</v>
      </c>
      <c r="P77" s="64" t="s">
        <v>68</v>
      </c>
      <c r="Q77" s="20">
        <f t="shared" si="2"/>
        <v>403.2831322464441</v>
      </c>
      <c r="R77" s="21">
        <v>101974326</v>
      </c>
    </row>
    <row r="78" spans="1:18" ht="11.25">
      <c r="A78" s="50" t="s">
        <v>169</v>
      </c>
      <c r="B78" s="1">
        <v>396</v>
      </c>
      <c r="C78" s="93" t="str">
        <f>VLOOKUP(B78,'[1]listing13'!$E$8:$H$345,4,0)</f>
        <v>BAN</v>
      </c>
      <c r="D78" s="1" t="s">
        <v>23</v>
      </c>
      <c r="E78" s="2" t="s">
        <v>170</v>
      </c>
      <c r="F78" s="51">
        <v>75472377.537</v>
      </c>
      <c r="G78" s="51">
        <v>31271769.786</v>
      </c>
      <c r="H78" s="51">
        <v>44200607.75</v>
      </c>
      <c r="I78" s="51">
        <v>92124447.841</v>
      </c>
      <c r="J78" s="51">
        <f>F78-I78</f>
        <v>-16652070.304000005</v>
      </c>
      <c r="K78" s="51">
        <v>49483138.012</v>
      </c>
      <c r="L78" s="6">
        <v>44226969.617</v>
      </c>
      <c r="M78" s="51">
        <v>5746599.315</v>
      </c>
      <c r="N78" s="51">
        <v>-8630548.793</v>
      </c>
      <c r="O78" s="51">
        <v>-9120979.713</v>
      </c>
      <c r="P78" s="20">
        <v>3500</v>
      </c>
      <c r="Q78" s="20">
        <f t="shared" si="2"/>
        <v>-793.9250734706568</v>
      </c>
      <c r="R78" s="3">
        <v>20974360</v>
      </c>
    </row>
    <row r="79" spans="1:18" ht="11.25">
      <c r="A79" s="50" t="s">
        <v>171</v>
      </c>
      <c r="B79" s="1">
        <v>496</v>
      </c>
      <c r="C79" s="93" t="str">
        <f>VLOOKUP(B79,'[1]listing13'!$E$8:$H$345,4,0)</f>
        <v>DAS</v>
      </c>
      <c r="D79" s="1" t="s">
        <v>52</v>
      </c>
      <c r="E79" s="23" t="s">
        <v>172</v>
      </c>
      <c r="F79" s="4">
        <v>58687049.697</v>
      </c>
      <c r="G79" s="4">
        <v>4063617.417</v>
      </c>
      <c r="H79" s="27">
        <v>54623432.279</v>
      </c>
      <c r="I79" s="51">
        <v>17040385.267</v>
      </c>
      <c r="J79" s="51">
        <v>41646664.43</v>
      </c>
      <c r="K79" s="51">
        <v>12852856.096</v>
      </c>
      <c r="L79" s="6">
        <v>16609180.462</v>
      </c>
      <c r="M79" s="51">
        <v>370173.778</v>
      </c>
      <c r="N79" s="51">
        <v>-5281837.11</v>
      </c>
      <c r="O79" s="51">
        <v>-9408335.255</v>
      </c>
      <c r="P79" s="64" t="s">
        <v>68</v>
      </c>
      <c r="Q79" s="20">
        <f t="shared" si="2"/>
        <v>1104.1624167148952</v>
      </c>
      <c r="R79" s="28">
        <v>37717879</v>
      </c>
    </row>
    <row r="80" spans="1:18" ht="11.25">
      <c r="A80" s="50" t="s">
        <v>173</v>
      </c>
      <c r="B80" s="15">
        <v>504</v>
      </c>
      <c r="C80" s="93" t="str">
        <f>VLOOKUP(B80,'[1]listing13'!$E$8:$H$345,4,0)</f>
        <v>DGS</v>
      </c>
      <c r="D80" s="15" t="s">
        <v>52</v>
      </c>
      <c r="E80" s="23" t="s">
        <v>174</v>
      </c>
      <c r="F80" s="51">
        <v>114796546.079</v>
      </c>
      <c r="G80" s="51">
        <v>14357891.808</v>
      </c>
      <c r="H80" s="52">
        <f>F80-G80</f>
        <v>100438654.271</v>
      </c>
      <c r="I80" s="51">
        <v>79369194.1</v>
      </c>
      <c r="J80" s="51">
        <v>35427351.979</v>
      </c>
      <c r="K80" s="51">
        <v>39888034.579</v>
      </c>
      <c r="L80" s="6">
        <v>46439215.405</v>
      </c>
      <c r="M80" s="51">
        <v>1317967.869</v>
      </c>
      <c r="N80" s="51">
        <v>-9499579.649</v>
      </c>
      <c r="O80" s="51">
        <v>-17368728.345</v>
      </c>
      <c r="P80" s="64" t="s">
        <v>68</v>
      </c>
      <c r="Q80" s="21">
        <f t="shared" si="2"/>
        <v>103.48193817200375</v>
      </c>
      <c r="R80" s="21">
        <v>342353000</v>
      </c>
    </row>
    <row r="81" spans="1:18" ht="11.25">
      <c r="A81" s="50" t="s">
        <v>175</v>
      </c>
      <c r="B81" s="55">
        <v>514</v>
      </c>
      <c r="C81" s="93" t="str">
        <f>VLOOKUP(B81,'[1]listing13'!$E$8:$H$345,4,0)</f>
        <v>DSD</v>
      </c>
      <c r="D81" s="1" t="s">
        <v>52</v>
      </c>
      <c r="E81" s="23" t="s">
        <v>176</v>
      </c>
      <c r="F81" s="51">
        <v>312187038.054</v>
      </c>
      <c r="G81" s="51">
        <v>27103178.944</v>
      </c>
      <c r="H81" s="51">
        <v>285083859.109</v>
      </c>
      <c r="I81" s="51">
        <v>144047525.092</v>
      </c>
      <c r="J81" s="51">
        <v>168139512.962</v>
      </c>
      <c r="K81" s="51">
        <v>96102991.467</v>
      </c>
      <c r="L81" s="6">
        <v>98807380.3</v>
      </c>
      <c r="M81" s="51">
        <v>1695723.92</v>
      </c>
      <c r="N81" s="51">
        <v>-17623421.514</v>
      </c>
      <c r="O81" s="51">
        <v>-22023534.267</v>
      </c>
      <c r="P81" s="64" t="s">
        <v>68</v>
      </c>
      <c r="Q81" s="20">
        <f t="shared" si="2"/>
        <v>250.28880345409672</v>
      </c>
      <c r="R81" s="21">
        <v>671782000</v>
      </c>
    </row>
    <row r="82" ht="11.25">
      <c r="A82" s="26"/>
    </row>
    <row r="83" spans="1:16" ht="11.25">
      <c r="A83" s="73"/>
      <c r="B83" s="29" t="s">
        <v>177</v>
      </c>
      <c r="C83" s="96"/>
      <c r="D83" s="29"/>
      <c r="E83" s="29"/>
      <c r="F83" s="74"/>
      <c r="G83" s="74"/>
      <c r="H83" s="74"/>
      <c r="I83" s="74"/>
      <c r="J83" s="74"/>
      <c r="K83" s="75"/>
      <c r="L83" s="75"/>
      <c r="M83" s="75"/>
      <c r="N83" s="75"/>
      <c r="O83" s="76"/>
      <c r="P83" s="77"/>
    </row>
    <row r="84" spans="1:6" ht="11.25">
      <c r="A84" s="78"/>
      <c r="D84" s="79"/>
      <c r="F84" s="26"/>
    </row>
    <row r="85" spans="1:18" ht="11.25">
      <c r="A85" s="80">
        <v>75</v>
      </c>
      <c r="B85" s="1">
        <v>209</v>
      </c>
      <c r="C85" s="93" t="str">
        <f>VLOOKUP(B85,'[1]listing13'!$E$8:$H$345,4,0)</f>
        <v>MCH</v>
      </c>
      <c r="D85" s="1" t="s">
        <v>29</v>
      </c>
      <c r="E85" s="2" t="s">
        <v>178</v>
      </c>
      <c r="F85" s="51">
        <f aca="true" t="shared" si="3" ref="F85:F148">G85+H85</f>
        <v>39735871</v>
      </c>
      <c r="G85" s="51">
        <v>20087504.3</v>
      </c>
      <c r="H85" s="51">
        <v>19648366.7</v>
      </c>
      <c r="I85" s="51">
        <v>7369116.7</v>
      </c>
      <c r="J85" s="51">
        <f aca="true" t="shared" si="4" ref="J85:J148">F85-I85</f>
        <v>32366754.3</v>
      </c>
      <c r="K85" s="51">
        <v>26655130.7</v>
      </c>
      <c r="L85" s="6">
        <v>22462589.4</v>
      </c>
      <c r="M85" s="51">
        <v>1489276.6</v>
      </c>
      <c r="N85" s="51">
        <v>385479.7</v>
      </c>
      <c r="O85" s="51">
        <v>2776056.9</v>
      </c>
      <c r="P85" s="20"/>
      <c r="Q85" s="21">
        <f aca="true" t="shared" si="5" ref="Q85:Q148">J85*1000/R85</f>
        <v>1251.1174716497032</v>
      </c>
      <c r="R85" s="30">
        <v>25870276</v>
      </c>
    </row>
    <row r="86" spans="1:18" ht="11.25">
      <c r="A86" s="80">
        <v>76</v>
      </c>
      <c r="B86" s="1">
        <v>71</v>
      </c>
      <c r="C86" s="93" t="str">
        <f>VLOOKUP(B86,'[1]listing13'!$E$8:$H$345,4,0)</f>
        <v>NEH</v>
      </c>
      <c r="D86" s="1" t="s">
        <v>26</v>
      </c>
      <c r="E86" s="2" t="s">
        <v>179</v>
      </c>
      <c r="F86" s="51">
        <f t="shared" si="3"/>
        <v>5840226</v>
      </c>
      <c r="G86" s="51">
        <v>2122978.1</v>
      </c>
      <c r="H86" s="51">
        <v>3717247.9</v>
      </c>
      <c r="I86" s="51">
        <v>1111249</v>
      </c>
      <c r="J86" s="51">
        <f t="shared" si="4"/>
        <v>4728977</v>
      </c>
      <c r="K86" s="51">
        <v>4643434.3</v>
      </c>
      <c r="L86" s="6">
        <v>2845582.8</v>
      </c>
      <c r="M86" s="51">
        <v>407216.4</v>
      </c>
      <c r="N86" s="51">
        <v>-44467.8</v>
      </c>
      <c r="O86" s="51">
        <v>1211550.6</v>
      </c>
      <c r="P86" s="20"/>
      <c r="Q86" s="21">
        <f t="shared" si="5"/>
        <v>4277.762852121116</v>
      </c>
      <c r="R86" s="3">
        <v>1105479</v>
      </c>
    </row>
    <row r="87" spans="1:18" ht="11.25">
      <c r="A87" s="80">
        <v>77</v>
      </c>
      <c r="B87" s="1">
        <v>135</v>
      </c>
      <c r="C87" s="93" t="str">
        <f>VLOOKUP(B87,'[1]listing13'!$E$8:$H$345,4,0)</f>
        <v>SUU</v>
      </c>
      <c r="D87" s="1" t="s">
        <v>26</v>
      </c>
      <c r="E87" s="2" t="s">
        <v>180</v>
      </c>
      <c r="F87" s="51">
        <f t="shared" si="3"/>
        <v>8289057.300000001</v>
      </c>
      <c r="G87" s="51">
        <v>3084663.1</v>
      </c>
      <c r="H87" s="51">
        <v>5204394.2</v>
      </c>
      <c r="I87" s="51">
        <v>2963393.6</v>
      </c>
      <c r="J87" s="51">
        <f t="shared" si="4"/>
        <v>5325663.700000001</v>
      </c>
      <c r="K87" s="51">
        <v>14609282</v>
      </c>
      <c r="L87" s="6">
        <v>11381219.8</v>
      </c>
      <c r="M87" s="51">
        <v>1675563.8</v>
      </c>
      <c r="N87" s="51">
        <v>-216816</v>
      </c>
      <c r="O87" s="51">
        <v>1202114.1</v>
      </c>
      <c r="P87" s="20"/>
      <c r="Q87" s="21">
        <f t="shared" si="5"/>
        <v>15481.580523255816</v>
      </c>
      <c r="R87" s="3">
        <v>344000</v>
      </c>
    </row>
    <row r="88" spans="1:18" ht="11.25">
      <c r="A88" s="80">
        <v>78</v>
      </c>
      <c r="B88" s="16">
        <v>354</v>
      </c>
      <c r="C88" s="93" t="str">
        <f>VLOOKUP(B88,'[1]listing13'!$E$8:$H$345,4,0)</f>
        <v>GOV</v>
      </c>
      <c r="D88" s="17" t="s">
        <v>26</v>
      </c>
      <c r="E88" s="2" t="s">
        <v>181</v>
      </c>
      <c r="F88" s="51">
        <f t="shared" si="3"/>
        <v>31611380.2</v>
      </c>
      <c r="G88" s="4">
        <v>18036039.9</v>
      </c>
      <c r="H88" s="5">
        <v>13575340.3</v>
      </c>
      <c r="I88" s="51">
        <v>10514740.3</v>
      </c>
      <c r="J88" s="51">
        <f t="shared" si="4"/>
        <v>21096639.9</v>
      </c>
      <c r="K88" s="51">
        <v>20016904.6</v>
      </c>
      <c r="L88" s="6">
        <v>14722736.1</v>
      </c>
      <c r="M88" s="51">
        <v>3604237.1</v>
      </c>
      <c r="N88" s="51">
        <v>-416487.3</v>
      </c>
      <c r="O88" s="51">
        <v>1129052.5</v>
      </c>
      <c r="P88" s="20"/>
      <c r="Q88" s="21">
        <f t="shared" si="5"/>
        <v>2704.3073787434505</v>
      </c>
      <c r="R88" s="18">
        <v>7801125</v>
      </c>
    </row>
    <row r="89" spans="1:18" ht="11.25">
      <c r="A89" s="80">
        <v>79</v>
      </c>
      <c r="B89" s="1">
        <v>441</v>
      </c>
      <c r="C89" s="93" t="str">
        <f>VLOOKUP(B89,'[1]listing13'!$E$8:$H$345,4,0)</f>
        <v>TEX</v>
      </c>
      <c r="D89" s="1" t="s">
        <v>29</v>
      </c>
      <c r="E89" s="2" t="s">
        <v>182</v>
      </c>
      <c r="F89" s="51">
        <f t="shared" si="3"/>
        <v>3438902</v>
      </c>
      <c r="G89" s="51">
        <v>2328135.8</v>
      </c>
      <c r="H89" s="51">
        <v>1110766.2</v>
      </c>
      <c r="I89" s="51">
        <v>1630312.1</v>
      </c>
      <c r="J89" s="51">
        <f t="shared" si="4"/>
        <v>1808589.9</v>
      </c>
      <c r="K89" s="51">
        <v>6035747.9</v>
      </c>
      <c r="L89" s="6">
        <v>5184755.9</v>
      </c>
      <c r="M89" s="51">
        <v>624957.2</v>
      </c>
      <c r="N89" s="51">
        <v>94613.3</v>
      </c>
      <c r="O89" s="51">
        <v>288583.3</v>
      </c>
      <c r="P89" s="20"/>
      <c r="Q89" s="21">
        <f t="shared" si="5"/>
        <v>1250.1010191774005</v>
      </c>
      <c r="R89" s="3">
        <v>1446755</v>
      </c>
    </row>
    <row r="90" spans="1:18" ht="11.25">
      <c r="A90" s="80">
        <v>80</v>
      </c>
      <c r="B90" s="1">
        <v>484</v>
      </c>
      <c r="C90" s="93" t="str">
        <f>VLOOKUP(B90,'[1]listing13'!$E$8:$H$345,4,0)</f>
        <v>UID</v>
      </c>
      <c r="D90" s="1" t="s">
        <v>29</v>
      </c>
      <c r="E90" s="19" t="s">
        <v>183</v>
      </c>
      <c r="F90" s="51">
        <f t="shared" si="3"/>
        <v>11374714.700000001</v>
      </c>
      <c r="G90" s="51">
        <v>425739.3</v>
      </c>
      <c r="H90" s="51">
        <v>10948975.4</v>
      </c>
      <c r="I90" s="51">
        <v>6217246.9</v>
      </c>
      <c r="J90" s="51">
        <f t="shared" si="4"/>
        <v>5157467.800000001</v>
      </c>
      <c r="K90" s="51">
        <v>872799</v>
      </c>
      <c r="L90" s="6">
        <v>8319.4</v>
      </c>
      <c r="M90" s="51">
        <v>716876.9</v>
      </c>
      <c r="N90" s="51">
        <v>157294.3</v>
      </c>
      <c r="O90" s="51">
        <v>274033.3</v>
      </c>
      <c r="P90" s="20"/>
      <c r="Q90" s="21">
        <f t="shared" si="5"/>
        <v>140.11869207247912</v>
      </c>
      <c r="R90" s="3">
        <v>36807850</v>
      </c>
    </row>
    <row r="91" spans="1:18" ht="11.25">
      <c r="A91" s="80">
        <v>81</v>
      </c>
      <c r="B91" s="1">
        <v>217</v>
      </c>
      <c r="C91" s="93" t="str">
        <f>VLOOKUP(B91,'[1]listing13'!$E$8:$H$345,4,0)</f>
        <v>TEE</v>
      </c>
      <c r="D91" s="1" t="s">
        <v>52</v>
      </c>
      <c r="E91" s="2" t="s">
        <v>184</v>
      </c>
      <c r="F91" s="51">
        <f t="shared" si="3"/>
        <v>745370.5</v>
      </c>
      <c r="G91" s="51">
        <v>497010.9</v>
      </c>
      <c r="H91" s="51">
        <v>248359.6</v>
      </c>
      <c r="I91" s="51">
        <v>122375.9</v>
      </c>
      <c r="J91" s="51">
        <f t="shared" si="4"/>
        <v>622994.6</v>
      </c>
      <c r="K91" s="51">
        <v>961499.9</v>
      </c>
      <c r="L91" s="6">
        <v>575059.8</v>
      </c>
      <c r="M91" s="51">
        <v>96145.8</v>
      </c>
      <c r="N91" s="51">
        <v>-7217.8</v>
      </c>
      <c r="O91" s="51">
        <v>253959.9</v>
      </c>
      <c r="P91" s="20"/>
      <c r="Q91" s="21">
        <f t="shared" si="5"/>
        <v>3813.886831263124</v>
      </c>
      <c r="R91" s="3">
        <v>163349</v>
      </c>
    </row>
    <row r="92" spans="1:18" ht="11.25">
      <c r="A92" s="80">
        <v>82</v>
      </c>
      <c r="B92" s="1">
        <v>501</v>
      </c>
      <c r="C92" s="93" t="str">
        <f>VLOOKUP(B92,'[1]listing13'!$E$8:$H$345,4,0)</f>
        <v>ARG</v>
      </c>
      <c r="D92" s="1" t="s">
        <v>23</v>
      </c>
      <c r="E92" s="19" t="s">
        <v>185</v>
      </c>
      <c r="F92" s="51">
        <f t="shared" si="3"/>
        <v>669288.7</v>
      </c>
      <c r="G92" s="51">
        <v>234278.5</v>
      </c>
      <c r="H92" s="51">
        <v>435010.2</v>
      </c>
      <c r="I92" s="51">
        <v>26213</v>
      </c>
      <c r="J92" s="51">
        <f t="shared" si="4"/>
        <v>643075.7</v>
      </c>
      <c r="K92" s="51">
        <v>270226.3</v>
      </c>
      <c r="L92" s="6">
        <v>220102.9</v>
      </c>
      <c r="M92" s="51">
        <v>77442.7</v>
      </c>
      <c r="N92" s="51">
        <v>127733.5</v>
      </c>
      <c r="O92" s="51">
        <v>90372.8</v>
      </c>
      <c r="P92" s="20"/>
      <c r="Q92" s="21">
        <f t="shared" si="5"/>
        <v>168.92961928061266</v>
      </c>
      <c r="R92" s="21">
        <v>3806767</v>
      </c>
    </row>
    <row r="93" spans="1:18" ht="11.25">
      <c r="A93" s="80">
        <v>83</v>
      </c>
      <c r="B93" s="1">
        <v>263</v>
      </c>
      <c r="C93" s="93" t="str">
        <f>VLOOKUP(B93,'[1]listing13'!$E$8:$H$345,4,0)</f>
        <v>GTJ</v>
      </c>
      <c r="D93" s="1" t="s">
        <v>26</v>
      </c>
      <c r="E93" s="2" t="s">
        <v>186</v>
      </c>
      <c r="F93" s="51">
        <f t="shared" si="3"/>
        <v>1596698.8</v>
      </c>
      <c r="G93" s="51">
        <v>760435.9</v>
      </c>
      <c r="H93" s="51">
        <v>836262.9</v>
      </c>
      <c r="I93" s="51">
        <v>621904.8</v>
      </c>
      <c r="J93" s="51">
        <f t="shared" si="4"/>
        <v>974794</v>
      </c>
      <c r="K93" s="51">
        <v>55073.1</v>
      </c>
      <c r="L93" s="6">
        <v>0</v>
      </c>
      <c r="M93" s="51">
        <v>131043</v>
      </c>
      <c r="N93" s="51">
        <v>0</v>
      </c>
      <c r="O93" s="51">
        <v>75969.9</v>
      </c>
      <c r="P93" s="20"/>
      <c r="Q93" s="21">
        <f t="shared" si="5"/>
        <v>1707.6334206308193</v>
      </c>
      <c r="R93" s="3">
        <v>570845</v>
      </c>
    </row>
    <row r="94" spans="1:18" ht="11.25">
      <c r="A94" s="80">
        <v>84</v>
      </c>
      <c r="B94" s="15">
        <v>450</v>
      </c>
      <c r="C94" s="93" t="str">
        <f>VLOOKUP(B94,'[1]listing13'!$E$8:$H$345,4,0)</f>
        <v>ZOO</v>
      </c>
      <c r="D94" s="15" t="s">
        <v>26</v>
      </c>
      <c r="E94" s="2" t="s">
        <v>187</v>
      </c>
      <c r="F94" s="51">
        <f t="shared" si="3"/>
        <v>1294906.2</v>
      </c>
      <c r="G94" s="51">
        <v>461444.3</v>
      </c>
      <c r="H94" s="51">
        <v>833461.9</v>
      </c>
      <c r="I94" s="51">
        <v>55028.5</v>
      </c>
      <c r="J94" s="51">
        <f t="shared" si="4"/>
        <v>1239877.7</v>
      </c>
      <c r="K94" s="51">
        <v>678346.4</v>
      </c>
      <c r="L94" s="6">
        <v>423059</v>
      </c>
      <c r="M94" s="51">
        <v>195584.7</v>
      </c>
      <c r="N94" s="51">
        <v>1639.9</v>
      </c>
      <c r="O94" s="51">
        <v>55208.3</v>
      </c>
      <c r="P94" s="20"/>
      <c r="Q94" s="21">
        <f t="shared" si="5"/>
        <v>330.1987193417532</v>
      </c>
      <c r="R94" s="8">
        <v>3754944</v>
      </c>
    </row>
    <row r="95" spans="1:18" ht="11.25">
      <c r="A95" s="80">
        <v>85</v>
      </c>
      <c r="B95" s="1">
        <v>311</v>
      </c>
      <c r="C95" s="93" t="str">
        <f>VLOOKUP(B95,'[1]listing13'!$E$8:$H$345,4,0)</f>
        <v>DES</v>
      </c>
      <c r="D95" s="1" t="s">
        <v>29</v>
      </c>
      <c r="E95" s="2" t="s">
        <v>188</v>
      </c>
      <c r="F95" s="51">
        <f t="shared" si="3"/>
        <v>645810.1000000001</v>
      </c>
      <c r="G95" s="51">
        <v>284704.2</v>
      </c>
      <c r="H95" s="51">
        <v>361105.9</v>
      </c>
      <c r="I95" s="51">
        <v>18500.9</v>
      </c>
      <c r="J95" s="51">
        <f t="shared" si="4"/>
        <v>627309.2000000001</v>
      </c>
      <c r="K95" s="51">
        <v>275278</v>
      </c>
      <c r="L95" s="6">
        <v>29607.5</v>
      </c>
      <c r="M95" s="51">
        <v>187325.3</v>
      </c>
      <c r="N95" s="51">
        <v>-73.1</v>
      </c>
      <c r="O95" s="51">
        <v>43444.9</v>
      </c>
      <c r="P95" s="20"/>
      <c r="Q95" s="21">
        <f t="shared" si="5"/>
        <v>8480.704078735687</v>
      </c>
      <c r="R95" s="3">
        <v>73969</v>
      </c>
    </row>
    <row r="96" spans="1:18" ht="11.25">
      <c r="A96" s="80">
        <v>86</v>
      </c>
      <c r="B96" s="1">
        <v>380</v>
      </c>
      <c r="C96" s="93" t="str">
        <f>VLOOKUP(B96,'[1]listing13'!$E$8:$H$345,4,0)</f>
        <v>DHU</v>
      </c>
      <c r="D96" s="1" t="s">
        <v>26</v>
      </c>
      <c r="E96" s="2" t="s">
        <v>189</v>
      </c>
      <c r="F96" s="51">
        <f t="shared" si="3"/>
        <v>763556.8</v>
      </c>
      <c r="G96" s="51">
        <v>190323</v>
      </c>
      <c r="H96" s="51">
        <v>573233.8</v>
      </c>
      <c r="I96" s="51">
        <v>301692.9</v>
      </c>
      <c r="J96" s="51">
        <f t="shared" si="4"/>
        <v>461863.9</v>
      </c>
      <c r="K96" s="51">
        <v>1031869.8</v>
      </c>
      <c r="L96" s="6">
        <v>803850.4</v>
      </c>
      <c r="M96" s="51">
        <v>179458.1</v>
      </c>
      <c r="N96" s="51">
        <v>-3356.2</v>
      </c>
      <c r="O96" s="51">
        <v>40316.9</v>
      </c>
      <c r="P96" s="65"/>
      <c r="Q96" s="21">
        <f t="shared" si="5"/>
        <v>1222.5899013963337</v>
      </c>
      <c r="R96" s="3">
        <v>377775</v>
      </c>
    </row>
    <row r="97" spans="1:18" ht="11.25">
      <c r="A97" s="80">
        <v>87</v>
      </c>
      <c r="B97" s="1">
        <v>509</v>
      </c>
      <c r="C97" s="93" t="str">
        <f>VLOOKUP(B97,'[1]listing13'!$E$8:$H$345,4,0)</f>
        <v>MEI</v>
      </c>
      <c r="D97" s="1" t="s">
        <v>29</v>
      </c>
      <c r="E97" s="19" t="s">
        <v>190</v>
      </c>
      <c r="F97" s="51">
        <f t="shared" si="3"/>
        <v>6498098.6</v>
      </c>
      <c r="G97" s="51">
        <v>5236851</v>
      </c>
      <c r="H97" s="51">
        <v>1261247.6</v>
      </c>
      <c r="I97" s="51">
        <v>1934323.9</v>
      </c>
      <c r="J97" s="51">
        <f t="shared" si="4"/>
        <v>4563774.699999999</v>
      </c>
      <c r="K97" s="51">
        <v>5373715.9</v>
      </c>
      <c r="L97" s="6">
        <v>4435748</v>
      </c>
      <c r="M97" s="51">
        <v>987893.5</v>
      </c>
      <c r="N97" s="51">
        <v>89236.6</v>
      </c>
      <c r="O97" s="51">
        <v>32840.5</v>
      </c>
      <c r="P97" s="20"/>
      <c r="Q97" s="21">
        <f t="shared" si="5"/>
        <v>114.0645481754932</v>
      </c>
      <c r="R97" s="20">
        <v>40010457</v>
      </c>
    </row>
    <row r="98" spans="1:18" ht="11.25">
      <c r="A98" s="80">
        <v>88</v>
      </c>
      <c r="B98" s="1">
        <v>389</v>
      </c>
      <c r="C98" s="93" t="str">
        <f>VLOOKUP(B98,'[1]listing13'!$E$8:$H$345,4,0)</f>
        <v>ONH</v>
      </c>
      <c r="D98" s="1" t="s">
        <v>72</v>
      </c>
      <c r="E98" s="2" t="s">
        <v>191</v>
      </c>
      <c r="F98" s="51">
        <f t="shared" si="3"/>
        <v>398516.9</v>
      </c>
      <c r="G98" s="51">
        <v>297439.3</v>
      </c>
      <c r="H98" s="51">
        <v>101077.6</v>
      </c>
      <c r="I98" s="51">
        <v>272543.3</v>
      </c>
      <c r="J98" s="51">
        <f t="shared" si="4"/>
        <v>125973.60000000003</v>
      </c>
      <c r="K98" s="51">
        <v>190696</v>
      </c>
      <c r="L98" s="6">
        <v>141045.8</v>
      </c>
      <c r="M98" s="51">
        <v>17058.2</v>
      </c>
      <c r="N98" s="51">
        <v>-2821</v>
      </c>
      <c r="O98" s="51">
        <v>28141.4</v>
      </c>
      <c r="P98" s="20"/>
      <c r="Q98" s="21">
        <f t="shared" si="5"/>
        <v>1125.9807470570888</v>
      </c>
      <c r="R98" s="3">
        <v>111879</v>
      </c>
    </row>
    <row r="99" spans="1:18" ht="11.25">
      <c r="A99" s="80">
        <v>89</v>
      </c>
      <c r="B99" s="1">
        <v>208</v>
      </c>
      <c r="C99" s="93" t="str">
        <f>VLOOKUP(B99,'[1]listing13'!$E$8:$H$345,4,0)</f>
        <v>MMX</v>
      </c>
      <c r="D99" s="1" t="s">
        <v>26</v>
      </c>
      <c r="E99" s="2" t="s">
        <v>192</v>
      </c>
      <c r="F99" s="51">
        <f t="shared" si="3"/>
        <v>23444277.6</v>
      </c>
      <c r="G99" s="51">
        <v>22080710.3</v>
      </c>
      <c r="H99" s="51">
        <v>1363567.3</v>
      </c>
      <c r="I99" s="51">
        <v>23458745.6</v>
      </c>
      <c r="J99" s="51">
        <f t="shared" si="4"/>
        <v>-14468</v>
      </c>
      <c r="K99" s="51">
        <v>5368444.8</v>
      </c>
      <c r="L99" s="6">
        <v>5363804.5</v>
      </c>
      <c r="M99" s="51">
        <v>486915</v>
      </c>
      <c r="N99" s="51">
        <v>509236.1</v>
      </c>
      <c r="O99" s="51">
        <v>26961.4</v>
      </c>
      <c r="P99" s="20"/>
      <c r="Q99" s="21">
        <f t="shared" si="5"/>
        <v>-3.806646160031215</v>
      </c>
      <c r="R99" s="3">
        <v>3800721</v>
      </c>
    </row>
    <row r="100" spans="1:18" ht="11.25">
      <c r="A100" s="80">
        <v>90</v>
      </c>
      <c r="B100" s="1">
        <v>353</v>
      </c>
      <c r="C100" s="93" t="str">
        <f>VLOOKUP(B100,'[1]listing13'!$E$8:$H$345,4,0)</f>
        <v>HZB</v>
      </c>
      <c r="D100" s="1" t="s">
        <v>29</v>
      </c>
      <c r="E100" s="2" t="s">
        <v>193</v>
      </c>
      <c r="F100" s="51">
        <f t="shared" si="3"/>
        <v>454967.9</v>
      </c>
      <c r="G100" s="4">
        <v>131186.5</v>
      </c>
      <c r="H100" s="5">
        <v>323781.4</v>
      </c>
      <c r="I100" s="51">
        <v>43854.6</v>
      </c>
      <c r="J100" s="51">
        <f t="shared" si="4"/>
        <v>411113.30000000005</v>
      </c>
      <c r="K100" s="51">
        <v>221596</v>
      </c>
      <c r="L100" s="6">
        <v>57002.9</v>
      </c>
      <c r="M100" s="51">
        <v>136648.3</v>
      </c>
      <c r="N100" s="51">
        <v>0</v>
      </c>
      <c r="O100" s="51">
        <v>25150.3</v>
      </c>
      <c r="P100" s="20"/>
      <c r="Q100" s="21">
        <f t="shared" si="5"/>
        <v>4115.289442336761</v>
      </c>
      <c r="R100" s="3">
        <v>99899</v>
      </c>
    </row>
    <row r="101" spans="1:18" ht="11.25">
      <c r="A101" s="80">
        <v>91</v>
      </c>
      <c r="B101" s="1">
        <v>236</v>
      </c>
      <c r="C101" s="93" t="str">
        <f>VLOOKUP(B101,'[1]listing13'!$E$8:$H$345,4,0)</f>
        <v>MVO</v>
      </c>
      <c r="D101" s="1" t="s">
        <v>26</v>
      </c>
      <c r="E101" s="2" t="s">
        <v>194</v>
      </c>
      <c r="F101" s="51">
        <f t="shared" si="3"/>
        <v>2594012.0999999996</v>
      </c>
      <c r="G101" s="51">
        <v>1040611.2</v>
      </c>
      <c r="H101" s="51">
        <v>1553400.9</v>
      </c>
      <c r="I101" s="51">
        <v>1335020.8</v>
      </c>
      <c r="J101" s="51">
        <f t="shared" si="4"/>
        <v>1258991.2999999996</v>
      </c>
      <c r="K101" s="51">
        <v>2029871.9</v>
      </c>
      <c r="L101" s="6">
        <v>1561259.9</v>
      </c>
      <c r="M101" s="51">
        <v>447782.2</v>
      </c>
      <c r="N101" s="51">
        <v>0</v>
      </c>
      <c r="O101" s="51">
        <v>18746.8</v>
      </c>
      <c r="P101" s="20"/>
      <c r="Q101" s="21">
        <f t="shared" si="5"/>
        <v>1368.0539271242737</v>
      </c>
      <c r="R101" s="3">
        <v>920279</v>
      </c>
    </row>
    <row r="102" spans="1:18" ht="11.25">
      <c r="A102" s="80">
        <v>92</v>
      </c>
      <c r="B102" s="1">
        <v>214</v>
      </c>
      <c r="C102" s="93" t="str">
        <f>VLOOKUP(B102,'[1]listing13'!$E$8:$H$345,4,0)</f>
        <v>TAV</v>
      </c>
      <c r="D102" s="1" t="s">
        <v>52</v>
      </c>
      <c r="E102" s="2" t="s">
        <v>195</v>
      </c>
      <c r="F102" s="51">
        <f t="shared" si="3"/>
        <v>552102.9</v>
      </c>
      <c r="G102" s="4">
        <v>61922.9</v>
      </c>
      <c r="H102" s="5">
        <v>490180</v>
      </c>
      <c r="I102" s="51">
        <v>63531.9</v>
      </c>
      <c r="J102" s="51">
        <f t="shared" si="4"/>
        <v>488571</v>
      </c>
      <c r="K102" s="51">
        <v>529370.8</v>
      </c>
      <c r="L102" s="6">
        <v>150146.5</v>
      </c>
      <c r="M102" s="51">
        <v>358506.8</v>
      </c>
      <c r="N102" s="51">
        <v>0</v>
      </c>
      <c r="O102" s="51">
        <v>15485</v>
      </c>
      <c r="P102" s="20"/>
      <c r="Q102" s="21">
        <f t="shared" si="5"/>
        <v>4258.18175479575</v>
      </c>
      <c r="R102" s="3">
        <v>114737</v>
      </c>
    </row>
    <row r="103" spans="1:18" ht="11.25">
      <c r="A103" s="80">
        <v>93</v>
      </c>
      <c r="B103" s="1">
        <v>34</v>
      </c>
      <c r="C103" s="93" t="str">
        <f>VLOOKUP(B103,'[1]listing13'!$E$8:$H$345,4,0)</f>
        <v>SUL</v>
      </c>
      <c r="D103" s="1" t="s">
        <v>26</v>
      </c>
      <c r="E103" s="2" t="s">
        <v>196</v>
      </c>
      <c r="F103" s="51">
        <f t="shared" si="3"/>
        <v>744989.1</v>
      </c>
      <c r="G103" s="51">
        <v>620102.9</v>
      </c>
      <c r="H103" s="51">
        <v>124886.2</v>
      </c>
      <c r="I103" s="51">
        <v>302189.4</v>
      </c>
      <c r="J103" s="51">
        <f t="shared" si="4"/>
        <v>442799.69999999995</v>
      </c>
      <c r="K103" s="51">
        <v>795050.3</v>
      </c>
      <c r="L103" s="7">
        <v>472720.2</v>
      </c>
      <c r="M103" s="7">
        <v>219561.7</v>
      </c>
      <c r="N103" s="7">
        <v>-83909.3</v>
      </c>
      <c r="O103" s="52">
        <v>14814.7</v>
      </c>
      <c r="P103" s="20"/>
      <c r="Q103" s="21">
        <f t="shared" si="5"/>
        <v>6774.573911447017</v>
      </c>
      <c r="R103" s="3">
        <v>65362</v>
      </c>
    </row>
    <row r="104" spans="1:18" ht="11.25">
      <c r="A104" s="80">
        <v>94</v>
      </c>
      <c r="B104" s="1">
        <v>455</v>
      </c>
      <c r="C104" s="93" t="str">
        <f>VLOOKUP(B104,'[1]listing13'!$E$8:$H$345,4,0)</f>
        <v>TVT</v>
      </c>
      <c r="D104" s="1" t="s">
        <v>23</v>
      </c>
      <c r="E104" s="2" t="s">
        <v>197</v>
      </c>
      <c r="F104" s="51">
        <f t="shared" si="3"/>
        <v>2436474.2</v>
      </c>
      <c r="G104" s="4">
        <v>1228592.9</v>
      </c>
      <c r="H104" s="5">
        <v>1207881.3</v>
      </c>
      <c r="I104" s="51">
        <v>592558.2</v>
      </c>
      <c r="J104" s="51">
        <f t="shared" si="4"/>
        <v>1843916.0000000002</v>
      </c>
      <c r="K104" s="51">
        <v>578530.3</v>
      </c>
      <c r="L104" s="6">
        <v>506748.3</v>
      </c>
      <c r="M104" s="51">
        <v>57221.9</v>
      </c>
      <c r="N104" s="51">
        <v>0</v>
      </c>
      <c r="O104" s="51">
        <v>13104.1</v>
      </c>
      <c r="P104" s="20"/>
      <c r="Q104" s="21">
        <f t="shared" si="5"/>
        <v>5579.846274889549</v>
      </c>
      <c r="R104" s="3">
        <v>330460</v>
      </c>
    </row>
    <row r="105" spans="1:18" ht="11.25">
      <c r="A105" s="80">
        <v>95</v>
      </c>
      <c r="B105" s="1">
        <v>506</v>
      </c>
      <c r="C105" s="93" t="str">
        <f>VLOOKUP(B105,'[1]listing13'!$E$8:$H$345,4,0)</f>
        <v>EUD</v>
      </c>
      <c r="D105" s="1" t="s">
        <v>29</v>
      </c>
      <c r="E105" s="19" t="s">
        <v>198</v>
      </c>
      <c r="F105" s="51">
        <f t="shared" si="3"/>
        <v>5434854.4</v>
      </c>
      <c r="G105" s="51">
        <v>2519785.7</v>
      </c>
      <c r="H105" s="51">
        <v>2915068.7</v>
      </c>
      <c r="I105" s="51">
        <v>3593144.3</v>
      </c>
      <c r="J105" s="51">
        <f t="shared" si="4"/>
        <v>1841710.1000000006</v>
      </c>
      <c r="K105" s="51">
        <v>2986181.9</v>
      </c>
      <c r="L105" s="6">
        <v>0</v>
      </c>
      <c r="M105" s="51">
        <v>2916605.7</v>
      </c>
      <c r="N105" s="51">
        <v>-50662.7</v>
      </c>
      <c r="O105" s="51">
        <v>9330.2</v>
      </c>
      <c r="P105" s="65"/>
      <c r="Q105" s="21">
        <f t="shared" si="5"/>
        <v>153.15648486963272</v>
      </c>
      <c r="R105" s="21">
        <v>12025022</v>
      </c>
    </row>
    <row r="106" spans="1:18" ht="11.25">
      <c r="A106" s="80">
        <v>96</v>
      </c>
      <c r="B106" s="1">
        <v>264</v>
      </c>
      <c r="C106" s="93" t="str">
        <f>VLOOKUP(B106,'[1]listing13'!$E$8:$H$345,4,0)</f>
        <v>HHC</v>
      </c>
      <c r="D106" s="1" t="s">
        <v>26</v>
      </c>
      <c r="E106" s="2" t="s">
        <v>199</v>
      </c>
      <c r="F106" s="51">
        <f t="shared" si="3"/>
        <v>928491.9</v>
      </c>
      <c r="G106" s="51">
        <v>25093.8</v>
      </c>
      <c r="H106" s="51">
        <v>903398.1</v>
      </c>
      <c r="I106" s="51">
        <v>314767.7</v>
      </c>
      <c r="J106" s="51">
        <f t="shared" si="4"/>
        <v>613724.2</v>
      </c>
      <c r="K106" s="51">
        <v>10909.1</v>
      </c>
      <c r="L106" s="6">
        <v>0</v>
      </c>
      <c r="M106" s="51">
        <v>4558.7</v>
      </c>
      <c r="N106" s="51">
        <v>-462.5</v>
      </c>
      <c r="O106" s="51">
        <v>5252.9</v>
      </c>
      <c r="P106" s="20"/>
      <c r="Q106" s="21">
        <f t="shared" si="5"/>
        <v>876.0942895522345</v>
      </c>
      <c r="R106" s="3">
        <v>700523</v>
      </c>
    </row>
    <row r="107" spans="1:18" ht="11.25">
      <c r="A107" s="80">
        <v>97</v>
      </c>
      <c r="B107" s="1">
        <v>376</v>
      </c>
      <c r="C107" s="93" t="str">
        <f>VLOOKUP(B107,'[1]listing13'!$E$8:$H$345,4,0)</f>
        <v>HSX</v>
      </c>
      <c r="D107" s="1" t="s">
        <v>29</v>
      </c>
      <c r="E107" s="2" t="s">
        <v>200</v>
      </c>
      <c r="F107" s="51">
        <f t="shared" si="3"/>
        <v>247365.40000000002</v>
      </c>
      <c r="G107" s="4">
        <v>81254.3</v>
      </c>
      <c r="H107" s="5">
        <v>166111.1</v>
      </c>
      <c r="I107" s="51">
        <v>123608.7</v>
      </c>
      <c r="J107" s="51">
        <f t="shared" si="4"/>
        <v>123756.70000000003</v>
      </c>
      <c r="K107" s="51">
        <v>962473.3</v>
      </c>
      <c r="L107" s="6">
        <v>797761.3</v>
      </c>
      <c r="M107" s="51">
        <v>149855.2</v>
      </c>
      <c r="N107" s="51">
        <v>-8569.2</v>
      </c>
      <c r="O107" s="51">
        <v>4801.9</v>
      </c>
      <c r="P107" s="20"/>
      <c r="Q107" s="21">
        <f t="shared" si="5"/>
        <v>142.53546205479518</v>
      </c>
      <c r="R107" s="3">
        <v>868252</v>
      </c>
    </row>
    <row r="108" spans="1:18" ht="11.25">
      <c r="A108" s="80">
        <v>98</v>
      </c>
      <c r="B108" s="1">
        <v>296</v>
      </c>
      <c r="C108" s="93" t="str">
        <f>VLOOKUP(B108,'[1]listing13'!$E$8:$H$345,4,0)</f>
        <v>BTR</v>
      </c>
      <c r="D108" s="1" t="s">
        <v>72</v>
      </c>
      <c r="E108" s="2" t="s">
        <v>201</v>
      </c>
      <c r="F108" s="51">
        <f t="shared" si="3"/>
        <v>408641.3</v>
      </c>
      <c r="G108" s="4">
        <v>75848.5</v>
      </c>
      <c r="H108" s="5">
        <v>332792.8</v>
      </c>
      <c r="I108" s="51">
        <v>79320.9</v>
      </c>
      <c r="J108" s="51">
        <f t="shared" si="4"/>
        <v>329320.4</v>
      </c>
      <c r="K108" s="51">
        <v>103574.2</v>
      </c>
      <c r="L108" s="6">
        <v>69234.4</v>
      </c>
      <c r="M108" s="51">
        <v>29194.3</v>
      </c>
      <c r="N108" s="51">
        <v>0</v>
      </c>
      <c r="O108" s="51">
        <v>4779.9</v>
      </c>
      <c r="P108" s="20"/>
      <c r="Q108" s="21">
        <f t="shared" si="5"/>
        <v>923.5163799727421</v>
      </c>
      <c r="R108" s="3">
        <v>356594</v>
      </c>
    </row>
    <row r="109" spans="1:18" ht="11.25">
      <c r="A109" s="80">
        <v>99</v>
      </c>
      <c r="B109" s="1">
        <v>123</v>
      </c>
      <c r="C109" s="94" t="s">
        <v>262</v>
      </c>
      <c r="D109" s="1" t="s">
        <v>29</v>
      </c>
      <c r="E109" s="2" t="s">
        <v>202</v>
      </c>
      <c r="F109" s="51">
        <f t="shared" si="3"/>
        <v>571804.5</v>
      </c>
      <c r="G109" s="51">
        <v>416125.1</v>
      </c>
      <c r="H109" s="51">
        <v>155679.4</v>
      </c>
      <c r="I109" s="51">
        <v>383131.3</v>
      </c>
      <c r="J109" s="51">
        <f t="shared" si="4"/>
        <v>188673.2</v>
      </c>
      <c r="K109" s="51">
        <v>35942.1</v>
      </c>
      <c r="L109" s="6">
        <v>2569.8</v>
      </c>
      <c r="M109" s="51">
        <v>26185.7</v>
      </c>
      <c r="N109" s="51">
        <v>-1772</v>
      </c>
      <c r="O109" s="51">
        <v>4696</v>
      </c>
      <c r="P109" s="20"/>
      <c r="Q109" s="21">
        <f t="shared" si="5"/>
        <v>2468.672066154631</v>
      </c>
      <c r="R109" s="3">
        <v>76427</v>
      </c>
    </row>
    <row r="110" spans="1:18" ht="11.25">
      <c r="A110" s="80">
        <v>100</v>
      </c>
      <c r="B110" s="1">
        <v>314</v>
      </c>
      <c r="C110" s="93" t="str">
        <f>VLOOKUP(B110,'[1]listing13'!$E$8:$H$345,4,0)</f>
        <v>UND</v>
      </c>
      <c r="D110" s="1" t="s">
        <v>52</v>
      </c>
      <c r="E110" s="2" t="s">
        <v>203</v>
      </c>
      <c r="F110" s="51">
        <f t="shared" si="3"/>
        <v>132338.3</v>
      </c>
      <c r="G110" s="4">
        <v>73949.2</v>
      </c>
      <c r="H110" s="5">
        <v>58389.1</v>
      </c>
      <c r="I110" s="51">
        <v>207.1</v>
      </c>
      <c r="J110" s="51">
        <f t="shared" si="4"/>
        <v>132131.19999999998</v>
      </c>
      <c r="K110" s="51">
        <v>189282.7</v>
      </c>
      <c r="L110" s="6">
        <v>159561.9</v>
      </c>
      <c r="M110" s="51">
        <v>24507</v>
      </c>
      <c r="N110" s="51">
        <v>0</v>
      </c>
      <c r="O110" s="51">
        <v>4692.4</v>
      </c>
      <c r="P110" s="20"/>
      <c r="Q110" s="21">
        <f t="shared" si="5"/>
        <v>1394.1566868900024</v>
      </c>
      <c r="R110" s="3">
        <v>94775</v>
      </c>
    </row>
    <row r="111" spans="1:18" ht="11.25">
      <c r="A111" s="80">
        <v>101</v>
      </c>
      <c r="B111" s="1">
        <v>218</v>
      </c>
      <c r="C111" s="94" t="s">
        <v>263</v>
      </c>
      <c r="D111" s="1" t="s">
        <v>23</v>
      </c>
      <c r="E111" s="2" t="s">
        <v>204</v>
      </c>
      <c r="F111" s="51">
        <f t="shared" si="3"/>
        <v>84026.1</v>
      </c>
      <c r="G111" s="71">
        <v>43959.5</v>
      </c>
      <c r="H111" s="71">
        <v>40066.6</v>
      </c>
      <c r="I111" s="51">
        <v>44972.6</v>
      </c>
      <c r="J111" s="51">
        <f t="shared" si="4"/>
        <v>39053.50000000001</v>
      </c>
      <c r="K111" s="51">
        <v>222937.3</v>
      </c>
      <c r="L111" s="6">
        <v>213318.9</v>
      </c>
      <c r="M111" s="51">
        <v>7867.4</v>
      </c>
      <c r="N111" s="51">
        <v>2498.7</v>
      </c>
      <c r="O111" s="51">
        <v>3824.8</v>
      </c>
      <c r="P111" s="20"/>
      <c r="Q111" s="21">
        <f t="shared" si="5"/>
        <v>527.9497647758612</v>
      </c>
      <c r="R111" s="3">
        <v>73972</v>
      </c>
    </row>
    <row r="112" spans="1:18" ht="11.25">
      <c r="A112" s="80">
        <v>102</v>
      </c>
      <c r="B112" s="1">
        <v>421</v>
      </c>
      <c r="C112" s="93" t="str">
        <f>VLOOKUP(B112,'[1]listing13'!$E$8:$H$345,4,0)</f>
        <v>UST</v>
      </c>
      <c r="D112" s="1" t="s">
        <v>52</v>
      </c>
      <c r="E112" s="2" t="s">
        <v>205</v>
      </c>
      <c r="F112" s="51">
        <f t="shared" si="3"/>
        <v>262630.1</v>
      </c>
      <c r="G112" s="4">
        <v>184099.7</v>
      </c>
      <c r="H112" s="5">
        <v>78530.4</v>
      </c>
      <c r="I112" s="51">
        <v>33430.3</v>
      </c>
      <c r="J112" s="51">
        <f t="shared" si="4"/>
        <v>229199.8</v>
      </c>
      <c r="K112" s="51">
        <v>104639.4</v>
      </c>
      <c r="L112" s="6">
        <v>101423</v>
      </c>
      <c r="M112" s="51">
        <v>0</v>
      </c>
      <c r="N112" s="51">
        <v>0</v>
      </c>
      <c r="O112" s="51">
        <v>2894.8</v>
      </c>
      <c r="P112" s="20"/>
      <c r="Q112" s="21">
        <f t="shared" si="5"/>
        <v>1434.462170095318</v>
      </c>
      <c r="R112" s="3">
        <v>159781</v>
      </c>
    </row>
    <row r="113" spans="1:18" ht="11.25">
      <c r="A113" s="80">
        <v>103</v>
      </c>
      <c r="B113" s="1">
        <v>196</v>
      </c>
      <c r="C113" s="93" t="str">
        <f>VLOOKUP(B113,'[1]listing13'!$E$8:$H$345,4,0)</f>
        <v>TGS</v>
      </c>
      <c r="D113" s="1" t="s">
        <v>52</v>
      </c>
      <c r="E113" s="2" t="s">
        <v>206</v>
      </c>
      <c r="F113" s="51">
        <f t="shared" si="3"/>
        <v>40257.8</v>
      </c>
      <c r="G113" s="51">
        <v>21010.5</v>
      </c>
      <c r="H113" s="51">
        <v>19247.3</v>
      </c>
      <c r="I113" s="51">
        <v>2940.3</v>
      </c>
      <c r="J113" s="51">
        <f t="shared" si="4"/>
        <v>37317.5</v>
      </c>
      <c r="K113" s="51">
        <v>141344.9</v>
      </c>
      <c r="L113" s="6">
        <v>0</v>
      </c>
      <c r="M113" s="51">
        <v>138220.2</v>
      </c>
      <c r="N113" s="51">
        <v>0</v>
      </c>
      <c r="O113" s="51">
        <v>2812.2</v>
      </c>
      <c r="P113" s="20"/>
      <c r="Q113" s="21">
        <f t="shared" si="5"/>
        <v>654.6929824561404</v>
      </c>
      <c r="R113" s="3">
        <v>57000</v>
      </c>
    </row>
    <row r="114" spans="1:18" ht="11.25">
      <c r="A114" s="80">
        <v>104</v>
      </c>
      <c r="B114" s="1">
        <v>431</v>
      </c>
      <c r="C114" s="93" t="str">
        <f>VLOOKUP(B114,'[1]listing13'!$E$8:$H$345,4,0)</f>
        <v>HHS</v>
      </c>
      <c r="D114" s="1" t="s">
        <v>26</v>
      </c>
      <c r="E114" s="2" t="s">
        <v>207</v>
      </c>
      <c r="F114" s="51">
        <f t="shared" si="3"/>
        <v>253304.80000000002</v>
      </c>
      <c r="G114" s="4">
        <v>79699.1</v>
      </c>
      <c r="H114" s="5">
        <v>173605.7</v>
      </c>
      <c r="I114" s="51">
        <v>118468.4</v>
      </c>
      <c r="J114" s="51">
        <f t="shared" si="4"/>
        <v>134836.40000000002</v>
      </c>
      <c r="K114" s="51">
        <v>447287.7</v>
      </c>
      <c r="L114" s="6">
        <v>0</v>
      </c>
      <c r="M114" s="51">
        <v>444167.7</v>
      </c>
      <c r="N114" s="51">
        <v>0</v>
      </c>
      <c r="O114" s="51">
        <v>2808</v>
      </c>
      <c r="P114" s="20"/>
      <c r="Q114" s="21">
        <f t="shared" si="5"/>
        <v>511.0924114926845</v>
      </c>
      <c r="R114" s="3">
        <v>263820</v>
      </c>
    </row>
    <row r="115" spans="1:18" ht="11.25">
      <c r="A115" s="80">
        <v>105</v>
      </c>
      <c r="B115" s="1">
        <v>393</v>
      </c>
      <c r="C115" s="93" t="str">
        <f>VLOOKUP(B115,'[1]listing13'!$E$8:$H$345,4,0)</f>
        <v>HAH</v>
      </c>
      <c r="D115" s="1" t="s">
        <v>26</v>
      </c>
      <c r="E115" s="2" t="s">
        <v>208</v>
      </c>
      <c r="F115" s="51">
        <f t="shared" si="3"/>
        <v>75952.2</v>
      </c>
      <c r="G115" s="4">
        <v>56754.5</v>
      </c>
      <c r="H115" s="24">
        <v>19197.7</v>
      </c>
      <c r="I115" s="51">
        <v>44229</v>
      </c>
      <c r="J115" s="51">
        <f t="shared" si="4"/>
        <v>31723.199999999997</v>
      </c>
      <c r="K115" s="51">
        <v>78776.1</v>
      </c>
      <c r="L115" s="6">
        <v>0</v>
      </c>
      <c r="M115" s="51">
        <v>76118.7</v>
      </c>
      <c r="N115" s="51">
        <v>0</v>
      </c>
      <c r="O115" s="56">
        <v>2391.7</v>
      </c>
      <c r="P115" s="20"/>
      <c r="Q115" s="21">
        <f t="shared" si="5"/>
        <v>73.62113539631189</v>
      </c>
      <c r="R115" s="3">
        <v>430898</v>
      </c>
    </row>
    <row r="116" spans="1:18" ht="11.25">
      <c r="A116" s="80">
        <v>106</v>
      </c>
      <c r="B116" s="1">
        <v>2</v>
      </c>
      <c r="C116" s="93" t="str">
        <f>VLOOKUP(B116,'[1]listing13'!$E$8:$H$345,4,0)</f>
        <v>UYN</v>
      </c>
      <c r="D116" s="1" t="s">
        <v>26</v>
      </c>
      <c r="E116" s="2" t="s">
        <v>209</v>
      </c>
      <c r="F116" s="51">
        <f t="shared" si="3"/>
        <v>1611817.1</v>
      </c>
      <c r="G116" s="51">
        <v>244761.3</v>
      </c>
      <c r="H116" s="51">
        <v>1367055.8</v>
      </c>
      <c r="I116" s="51">
        <v>21198.9</v>
      </c>
      <c r="J116" s="51">
        <f t="shared" si="4"/>
        <v>1590618.2000000002</v>
      </c>
      <c r="K116" s="51">
        <v>345138</v>
      </c>
      <c r="L116" s="6">
        <v>0</v>
      </c>
      <c r="M116" s="51">
        <v>332849.4</v>
      </c>
      <c r="N116" s="51">
        <v>0</v>
      </c>
      <c r="O116" s="51">
        <v>1896.7</v>
      </c>
      <c r="P116" s="65"/>
      <c r="Q116" s="21">
        <f t="shared" si="5"/>
        <v>642.5849670126524</v>
      </c>
      <c r="R116" s="3">
        <v>2475343</v>
      </c>
    </row>
    <row r="117" spans="1:18" ht="11.25">
      <c r="A117" s="80">
        <v>107</v>
      </c>
      <c r="B117" s="1">
        <v>449</v>
      </c>
      <c r="C117" s="93" t="str">
        <f>VLOOKUP(B117,'[1]listing13'!$E$8:$H$345,4,0)</f>
        <v>SEM</v>
      </c>
      <c r="D117" s="1" t="s">
        <v>29</v>
      </c>
      <c r="E117" s="2" t="s">
        <v>101</v>
      </c>
      <c r="F117" s="51">
        <f t="shared" si="3"/>
        <v>62084.5</v>
      </c>
      <c r="G117" s="4">
        <v>17945.3</v>
      </c>
      <c r="H117" s="5">
        <v>44139.2</v>
      </c>
      <c r="I117" s="51">
        <v>29611.4</v>
      </c>
      <c r="J117" s="51">
        <f t="shared" si="4"/>
        <v>32473.1</v>
      </c>
      <c r="K117" s="51">
        <v>2750</v>
      </c>
      <c r="L117" s="6">
        <v>0</v>
      </c>
      <c r="M117" s="51">
        <v>1670.5</v>
      </c>
      <c r="N117" s="51">
        <v>0</v>
      </c>
      <c r="O117" s="51">
        <v>971.6</v>
      </c>
      <c r="P117" s="20"/>
      <c r="Q117" s="21">
        <f t="shared" si="5"/>
        <v>207.46270563807698</v>
      </c>
      <c r="R117" s="3">
        <v>156525</v>
      </c>
    </row>
    <row r="118" spans="1:18" ht="11.25">
      <c r="A118" s="80">
        <v>108</v>
      </c>
      <c r="B118" s="1">
        <v>200</v>
      </c>
      <c r="C118" s="93" t="str">
        <f>VLOOKUP(B118,'[1]listing13'!$E$8:$H$345,4,0)</f>
        <v>NOG</v>
      </c>
      <c r="D118" s="1" t="s">
        <v>72</v>
      </c>
      <c r="E118" s="2" t="s">
        <v>210</v>
      </c>
      <c r="F118" s="51">
        <f t="shared" si="3"/>
        <v>51953.5</v>
      </c>
      <c r="G118" s="51">
        <v>21158.7</v>
      </c>
      <c r="H118" s="51">
        <v>30794.8</v>
      </c>
      <c r="I118" s="51">
        <v>1570.8</v>
      </c>
      <c r="J118" s="51">
        <f t="shared" si="4"/>
        <v>50382.7</v>
      </c>
      <c r="K118" s="51">
        <v>47734.1</v>
      </c>
      <c r="L118" s="6">
        <v>31000</v>
      </c>
      <c r="M118" s="51">
        <v>15751.3</v>
      </c>
      <c r="N118" s="51">
        <v>0</v>
      </c>
      <c r="O118" s="51">
        <v>884.5</v>
      </c>
      <c r="P118" s="65"/>
      <c r="Q118" s="21">
        <f t="shared" si="5"/>
        <v>679.6808180554993</v>
      </c>
      <c r="R118" s="3">
        <v>74127</v>
      </c>
    </row>
    <row r="119" spans="1:18" ht="11.25">
      <c r="A119" s="80">
        <v>109</v>
      </c>
      <c r="B119" s="1">
        <v>386</v>
      </c>
      <c r="C119" s="93" t="str">
        <f>VLOOKUP(B119,'[1]listing13'!$E$8:$H$345,4,0)</f>
        <v>TUS</v>
      </c>
      <c r="D119" s="1" t="s">
        <v>23</v>
      </c>
      <c r="E119" s="2" t="s">
        <v>211</v>
      </c>
      <c r="F119" s="51">
        <f t="shared" si="3"/>
        <v>1767332.4000000001</v>
      </c>
      <c r="G119" s="51">
        <v>652830.3</v>
      </c>
      <c r="H119" s="51">
        <v>1114502.1</v>
      </c>
      <c r="I119" s="51">
        <v>216785.3</v>
      </c>
      <c r="J119" s="51">
        <f t="shared" si="4"/>
        <v>1550547.1</v>
      </c>
      <c r="K119" s="51">
        <v>282704.5</v>
      </c>
      <c r="L119" s="6">
        <v>647631.1</v>
      </c>
      <c r="M119" s="51">
        <v>38727.4</v>
      </c>
      <c r="N119" s="51">
        <v>404507.8</v>
      </c>
      <c r="O119" s="51">
        <v>811.1</v>
      </c>
      <c r="P119" s="65"/>
      <c r="Q119" s="21">
        <f t="shared" si="5"/>
        <v>3567.9456114796685</v>
      </c>
      <c r="R119" s="3">
        <v>434577</v>
      </c>
    </row>
    <row r="120" spans="1:18" ht="11.25">
      <c r="A120" s="80">
        <v>110</v>
      </c>
      <c r="B120" s="1">
        <v>256</v>
      </c>
      <c r="C120" s="93" t="str">
        <f>VLOOKUP(B120,'[1]listing13'!$E$8:$H$345,4,0)</f>
        <v>BLS</v>
      </c>
      <c r="D120" s="1" t="s">
        <v>23</v>
      </c>
      <c r="E120" s="2" t="s">
        <v>212</v>
      </c>
      <c r="F120" s="51">
        <f t="shared" si="3"/>
        <v>49046.5</v>
      </c>
      <c r="G120" s="51">
        <v>4046.5</v>
      </c>
      <c r="H120" s="51">
        <v>45000</v>
      </c>
      <c r="I120" s="51">
        <v>245.2</v>
      </c>
      <c r="J120" s="51">
        <f t="shared" si="4"/>
        <v>48801.3</v>
      </c>
      <c r="K120" s="51">
        <v>6659</v>
      </c>
      <c r="L120" s="6">
        <v>4200</v>
      </c>
      <c r="M120" s="51">
        <v>1567.3</v>
      </c>
      <c r="N120" s="51">
        <v>0</v>
      </c>
      <c r="O120" s="51">
        <v>802.5</v>
      </c>
      <c r="P120" s="65"/>
      <c r="Q120" s="21">
        <f t="shared" si="5"/>
        <v>658.0542071197411</v>
      </c>
      <c r="R120" s="3">
        <v>74160</v>
      </c>
    </row>
    <row r="121" spans="1:18" ht="11.25">
      <c r="A121" s="80">
        <v>111</v>
      </c>
      <c r="B121" s="1">
        <v>161</v>
      </c>
      <c r="C121" s="93" t="str">
        <f>VLOOKUP(B121,'[1]listing13'!$E$8:$H$345,4,0)</f>
        <v>AVH</v>
      </c>
      <c r="D121" s="1" t="s">
        <v>52</v>
      </c>
      <c r="E121" s="2" t="s">
        <v>213</v>
      </c>
      <c r="F121" s="51">
        <f t="shared" si="3"/>
        <v>411934</v>
      </c>
      <c r="G121" s="51">
        <v>57521.7</v>
      </c>
      <c r="H121" s="51">
        <v>354412.3</v>
      </c>
      <c r="I121" s="51">
        <v>29720.8</v>
      </c>
      <c r="J121" s="51">
        <f t="shared" si="4"/>
        <v>382213.2</v>
      </c>
      <c r="K121" s="51">
        <v>231441.7</v>
      </c>
      <c r="L121" s="6">
        <v>174973.5</v>
      </c>
      <c r="M121" s="51">
        <v>55693.2</v>
      </c>
      <c r="N121" s="51">
        <v>0</v>
      </c>
      <c r="O121" s="51">
        <v>679.5</v>
      </c>
      <c r="P121" s="20"/>
      <c r="Q121" s="21">
        <f t="shared" si="5"/>
        <v>1826.9356149323646</v>
      </c>
      <c r="R121" s="3">
        <v>209210</v>
      </c>
    </row>
    <row r="122" spans="1:18" ht="11.25">
      <c r="A122" s="80">
        <v>112</v>
      </c>
      <c r="B122" s="1">
        <v>86</v>
      </c>
      <c r="C122" s="93" t="str">
        <f>VLOOKUP(B122,'[1]listing13'!$E$8:$H$345,4,0)</f>
        <v>JGL</v>
      </c>
      <c r="D122" s="1" t="s">
        <v>26</v>
      </c>
      <c r="E122" s="2" t="s">
        <v>214</v>
      </c>
      <c r="F122" s="51">
        <f t="shared" si="3"/>
        <v>394088.7</v>
      </c>
      <c r="G122" s="51">
        <v>43297.7</v>
      </c>
      <c r="H122" s="51">
        <v>350791</v>
      </c>
      <c r="I122" s="51">
        <v>125542</v>
      </c>
      <c r="J122" s="51">
        <f t="shared" si="4"/>
        <v>268546.7</v>
      </c>
      <c r="K122" s="51">
        <v>154579.2</v>
      </c>
      <c r="L122" s="6">
        <v>115381.9</v>
      </c>
      <c r="M122" s="51">
        <v>38328.3</v>
      </c>
      <c r="N122" s="51">
        <v>-200</v>
      </c>
      <c r="O122" s="51">
        <v>582.1</v>
      </c>
      <c r="P122" s="20"/>
      <c r="Q122" s="21">
        <f t="shared" si="5"/>
        <v>1409.7605661159844</v>
      </c>
      <c r="R122" s="3">
        <v>190491</v>
      </c>
    </row>
    <row r="123" spans="1:18" ht="11.25">
      <c r="A123" s="80">
        <v>113</v>
      </c>
      <c r="B123" s="1">
        <v>352</v>
      </c>
      <c r="C123" s="93" t="str">
        <f>VLOOKUP(B123,'[1]listing13'!$E$8:$H$345,4,0)</f>
        <v>CDU</v>
      </c>
      <c r="D123" s="1" t="s">
        <v>52</v>
      </c>
      <c r="E123" s="2" t="s">
        <v>215</v>
      </c>
      <c r="F123" s="51">
        <f t="shared" si="3"/>
        <v>203228.8</v>
      </c>
      <c r="G123" s="4">
        <v>178743.3</v>
      </c>
      <c r="H123" s="5">
        <v>24485.5</v>
      </c>
      <c r="I123" s="51">
        <v>173821.3</v>
      </c>
      <c r="J123" s="51">
        <f t="shared" si="4"/>
        <v>29407.5</v>
      </c>
      <c r="K123" s="51">
        <v>148465.7</v>
      </c>
      <c r="L123" s="6">
        <v>64630.3</v>
      </c>
      <c r="M123" s="51">
        <v>80445.2</v>
      </c>
      <c r="N123" s="51">
        <v>-2612.6</v>
      </c>
      <c r="O123" s="51">
        <v>438.6</v>
      </c>
      <c r="P123" s="20"/>
      <c r="Q123" s="21">
        <f t="shared" si="5"/>
        <v>408.02380919345666</v>
      </c>
      <c r="R123" s="3">
        <v>72073</v>
      </c>
    </row>
    <row r="124" spans="1:18" ht="11.25">
      <c r="A124" s="80">
        <v>114</v>
      </c>
      <c r="B124" s="1">
        <v>21</v>
      </c>
      <c r="C124" s="93" t="str">
        <f>VLOOKUP(B124,'[1]listing13'!$E$8:$H$345,4,0)</f>
        <v>DRU</v>
      </c>
      <c r="D124" s="1" t="s">
        <v>26</v>
      </c>
      <c r="E124" s="2" t="s">
        <v>216</v>
      </c>
      <c r="F124" s="51">
        <f t="shared" si="3"/>
        <v>353840.5</v>
      </c>
      <c r="G124" s="51">
        <v>171877.4</v>
      </c>
      <c r="H124" s="51">
        <v>181963.1</v>
      </c>
      <c r="I124" s="51">
        <v>255951.4</v>
      </c>
      <c r="J124" s="51">
        <f t="shared" si="4"/>
        <v>97889.1</v>
      </c>
      <c r="K124" s="51">
        <v>102181.8</v>
      </c>
      <c r="L124" s="6">
        <v>0</v>
      </c>
      <c r="M124" s="51">
        <v>101750.6</v>
      </c>
      <c r="N124" s="51">
        <v>0</v>
      </c>
      <c r="O124" s="51">
        <v>388.1</v>
      </c>
      <c r="P124" s="20"/>
      <c r="Q124" s="21">
        <f t="shared" si="5"/>
        <v>322.20287546245703</v>
      </c>
      <c r="R124" s="3">
        <v>303812</v>
      </c>
    </row>
    <row r="125" spans="1:18" ht="11.25">
      <c r="A125" s="80">
        <v>115</v>
      </c>
      <c r="B125" s="1">
        <v>188</v>
      </c>
      <c r="C125" s="93" t="str">
        <f>VLOOKUP(B125,'[1]listing13'!$E$8:$H$345,4,0)</f>
        <v>ACL</v>
      </c>
      <c r="D125" s="1" t="s">
        <v>52</v>
      </c>
      <c r="E125" s="2" t="s">
        <v>217</v>
      </c>
      <c r="F125" s="51">
        <f t="shared" si="3"/>
        <v>168363.19999999998</v>
      </c>
      <c r="G125" s="51">
        <v>305.3</v>
      </c>
      <c r="H125" s="51">
        <v>168057.9</v>
      </c>
      <c r="I125" s="51">
        <v>9989.7</v>
      </c>
      <c r="J125" s="51">
        <f t="shared" si="4"/>
        <v>158373.49999999997</v>
      </c>
      <c r="K125" s="51">
        <v>41322.4</v>
      </c>
      <c r="L125" s="6">
        <v>0</v>
      </c>
      <c r="M125" s="51">
        <v>41707.4</v>
      </c>
      <c r="N125" s="51">
        <v>252</v>
      </c>
      <c r="O125" s="51">
        <v>226.8</v>
      </c>
      <c r="P125" s="20"/>
      <c r="Q125" s="21">
        <f t="shared" si="5"/>
        <v>2677.3989045171757</v>
      </c>
      <c r="R125" s="3">
        <v>59152</v>
      </c>
    </row>
    <row r="126" spans="1:18" ht="11.25">
      <c r="A126" s="80">
        <v>116</v>
      </c>
      <c r="B126" s="1">
        <v>176</v>
      </c>
      <c r="C126" s="93" t="str">
        <f>VLOOKUP(B126,'[1]listing13'!$E$8:$H$345,4,0)</f>
        <v>BSKY</v>
      </c>
      <c r="D126" s="1" t="s">
        <v>29</v>
      </c>
      <c r="E126" s="2" t="s">
        <v>218</v>
      </c>
      <c r="F126" s="60">
        <f t="shared" si="3"/>
        <v>41939.8</v>
      </c>
      <c r="G126" s="60">
        <v>3.4</v>
      </c>
      <c r="H126" s="56">
        <v>41936.4</v>
      </c>
      <c r="I126" s="51">
        <v>430</v>
      </c>
      <c r="J126" s="51">
        <f t="shared" si="4"/>
        <v>41509.8</v>
      </c>
      <c r="K126" s="51">
        <v>2400</v>
      </c>
      <c r="L126" s="6">
        <v>0</v>
      </c>
      <c r="M126" s="51">
        <v>2298.6</v>
      </c>
      <c r="N126" s="51">
        <v>0</v>
      </c>
      <c r="O126" s="51">
        <v>91.4</v>
      </c>
      <c r="P126" s="20"/>
      <c r="Q126" s="21">
        <f t="shared" si="5"/>
        <v>474.47363006652495</v>
      </c>
      <c r="R126" s="3">
        <v>87486</v>
      </c>
    </row>
    <row r="127" spans="1:18" ht="11.25">
      <c r="A127" s="80">
        <v>117</v>
      </c>
      <c r="B127" s="1">
        <v>254</v>
      </c>
      <c r="C127" s="93" t="str">
        <f>VLOOKUP(B127,'[1]listing13'!$E$8:$H$345,4,0)</f>
        <v>DAH</v>
      </c>
      <c r="D127" s="1" t="s">
        <v>26</v>
      </c>
      <c r="E127" s="2" t="s">
        <v>219</v>
      </c>
      <c r="F127" s="60">
        <f t="shared" si="3"/>
        <v>1417297.3</v>
      </c>
      <c r="G127" s="71">
        <v>0</v>
      </c>
      <c r="H127" s="5">
        <v>1417297.3</v>
      </c>
      <c r="I127" s="51">
        <v>260309.2</v>
      </c>
      <c r="J127" s="51">
        <f t="shared" si="4"/>
        <v>1156988.1</v>
      </c>
      <c r="K127" s="51">
        <v>0</v>
      </c>
      <c r="L127" s="7">
        <v>0</v>
      </c>
      <c r="M127" s="7">
        <v>0</v>
      </c>
      <c r="N127" s="7">
        <v>0</v>
      </c>
      <c r="O127" s="5">
        <v>0</v>
      </c>
      <c r="P127" s="20"/>
      <c r="Q127" s="21">
        <f t="shared" si="5"/>
        <v>20988.065522620906</v>
      </c>
      <c r="R127" s="3">
        <v>55126</v>
      </c>
    </row>
    <row r="128" spans="1:18" ht="11.25">
      <c r="A128" s="80">
        <v>118</v>
      </c>
      <c r="B128" s="1">
        <v>446</v>
      </c>
      <c r="C128" s="93" t="str">
        <f>VLOOKUP(B128,'[1]listing13'!$E$8:$H$345,4,0)</f>
        <v>TSN</v>
      </c>
      <c r="D128" s="1" t="s">
        <v>29</v>
      </c>
      <c r="E128" s="2" t="s">
        <v>220</v>
      </c>
      <c r="F128" s="60">
        <f t="shared" si="3"/>
        <v>90063.5</v>
      </c>
      <c r="G128" s="4">
        <v>31592.4</v>
      </c>
      <c r="H128" s="5">
        <v>58471.1</v>
      </c>
      <c r="I128" s="51">
        <v>25244.4</v>
      </c>
      <c r="J128" s="51">
        <f t="shared" si="4"/>
        <v>64819.1</v>
      </c>
      <c r="K128" s="51">
        <v>500</v>
      </c>
      <c r="L128" s="6">
        <v>0</v>
      </c>
      <c r="M128" s="51">
        <v>500</v>
      </c>
      <c r="N128" s="51">
        <v>0</v>
      </c>
      <c r="O128" s="51">
        <v>0</v>
      </c>
      <c r="P128" s="20"/>
      <c r="Q128" s="21">
        <f t="shared" si="5"/>
        <v>47.00415080985752</v>
      </c>
      <c r="R128" s="3">
        <v>1379008</v>
      </c>
    </row>
    <row r="129" spans="1:18" ht="11.25">
      <c r="A129" s="80">
        <v>119</v>
      </c>
      <c r="B129" s="1">
        <v>439</v>
      </c>
      <c r="C129" s="93" t="str">
        <f>VLOOKUP(B129,'[1]listing13'!$E$8:$H$345,4,0)</f>
        <v>TEV</v>
      </c>
      <c r="D129" s="1" t="s">
        <v>52</v>
      </c>
      <c r="E129" s="2" t="s">
        <v>221</v>
      </c>
      <c r="F129" s="60">
        <f t="shared" si="3"/>
        <v>9030.199999999999</v>
      </c>
      <c r="G129" s="22">
        <v>7218.4</v>
      </c>
      <c r="H129" s="5">
        <v>1811.8</v>
      </c>
      <c r="I129" s="51">
        <v>19880.7</v>
      </c>
      <c r="J129" s="51">
        <f t="shared" si="4"/>
        <v>-10850.500000000002</v>
      </c>
      <c r="K129" s="51">
        <v>0</v>
      </c>
      <c r="L129" s="6">
        <v>0</v>
      </c>
      <c r="M129" s="51">
        <v>0</v>
      </c>
      <c r="N129" s="51">
        <v>0</v>
      </c>
      <c r="O129" s="51">
        <v>0</v>
      </c>
      <c r="P129" s="20"/>
      <c r="Q129" s="21">
        <f t="shared" si="5"/>
        <v>-52.21833476907086</v>
      </c>
      <c r="R129" s="3">
        <v>207791</v>
      </c>
    </row>
    <row r="130" spans="1:18" ht="11.25">
      <c r="A130" s="80">
        <v>120</v>
      </c>
      <c r="B130" s="1">
        <v>65</v>
      </c>
      <c r="C130" s="93" t="str">
        <f>VLOOKUP(B130,'[1]listing13'!$E$8:$H$345,4,0)</f>
        <v>HBZ</v>
      </c>
      <c r="D130" s="1" t="s">
        <v>29</v>
      </c>
      <c r="E130" s="2" t="s">
        <v>222</v>
      </c>
      <c r="F130" s="60">
        <f t="shared" si="3"/>
        <v>164966.5</v>
      </c>
      <c r="G130" s="60">
        <v>154866.5</v>
      </c>
      <c r="H130" s="51">
        <v>10100</v>
      </c>
      <c r="I130" s="51">
        <v>16036.7</v>
      </c>
      <c r="J130" s="51">
        <f t="shared" si="4"/>
        <v>148929.8</v>
      </c>
      <c r="K130" s="51">
        <v>192507.9</v>
      </c>
      <c r="L130" s="6">
        <v>192507.9</v>
      </c>
      <c r="M130" s="51">
        <v>251.9</v>
      </c>
      <c r="N130" s="51">
        <v>0.8</v>
      </c>
      <c r="O130" s="51">
        <v>-251.1</v>
      </c>
      <c r="P130" s="20"/>
      <c r="Q130" s="21">
        <f t="shared" si="5"/>
        <v>2874.981660939732</v>
      </c>
      <c r="R130" s="3">
        <v>51802</v>
      </c>
    </row>
    <row r="131" spans="1:18" ht="11.25">
      <c r="A131" s="80">
        <v>121</v>
      </c>
      <c r="B131" s="1">
        <v>51</v>
      </c>
      <c r="C131" s="93" t="str">
        <f>VLOOKUP(B131,'[1]listing13'!$E$8:$H$345,4,0)</f>
        <v>MUDX</v>
      </c>
      <c r="D131" s="1" t="s">
        <v>52</v>
      </c>
      <c r="E131" s="2" t="s">
        <v>223</v>
      </c>
      <c r="F131" s="51">
        <f t="shared" si="3"/>
        <v>36985.8</v>
      </c>
      <c r="G131" s="71">
        <v>36985.8</v>
      </c>
      <c r="H131" s="71">
        <v>0</v>
      </c>
      <c r="I131" s="51">
        <v>11228.8</v>
      </c>
      <c r="J131" s="51">
        <f t="shared" si="4"/>
        <v>25757.000000000004</v>
      </c>
      <c r="K131" s="51">
        <v>0</v>
      </c>
      <c r="L131" s="6">
        <v>0</v>
      </c>
      <c r="M131" s="51">
        <v>751.6</v>
      </c>
      <c r="N131" s="51">
        <v>-20</v>
      </c>
      <c r="O131" s="51">
        <v>-771.6</v>
      </c>
      <c r="P131" s="20"/>
      <c r="Q131" s="21">
        <f t="shared" si="5"/>
        <v>312.5204751446911</v>
      </c>
      <c r="R131" s="3">
        <v>82417</v>
      </c>
    </row>
    <row r="132" spans="1:18" ht="11.25">
      <c r="A132" s="80">
        <v>122</v>
      </c>
      <c r="B132" s="1">
        <v>77</v>
      </c>
      <c r="C132" s="93" t="str">
        <f>VLOOKUP(B132,'[1]listing13'!$E$8:$H$345,4,0)</f>
        <v>BTL</v>
      </c>
      <c r="D132" s="1" t="s">
        <v>72</v>
      </c>
      <c r="E132" s="2" t="s">
        <v>224</v>
      </c>
      <c r="F132" s="51">
        <f t="shared" si="3"/>
        <v>84210.3</v>
      </c>
      <c r="G132" s="4">
        <v>11064.3</v>
      </c>
      <c r="H132" s="5">
        <v>73146</v>
      </c>
      <c r="I132" s="51">
        <v>2151.2</v>
      </c>
      <c r="J132" s="51">
        <f t="shared" si="4"/>
        <v>82059.1</v>
      </c>
      <c r="K132" s="51">
        <v>9809.4</v>
      </c>
      <c r="L132" s="7">
        <v>6809.4</v>
      </c>
      <c r="M132" s="7">
        <v>2490</v>
      </c>
      <c r="N132" s="7">
        <v>-1246.6</v>
      </c>
      <c r="O132" s="5">
        <v>-787.6</v>
      </c>
      <c r="P132" s="20"/>
      <c r="Q132" s="21">
        <f t="shared" si="5"/>
        <v>998.6017475113783</v>
      </c>
      <c r="R132" s="3">
        <v>82174</v>
      </c>
    </row>
    <row r="133" spans="1:18" ht="11.25">
      <c r="A133" s="80">
        <v>123</v>
      </c>
      <c r="B133" s="1">
        <v>198</v>
      </c>
      <c r="C133" s="93" t="str">
        <f>VLOOKUP(B133,'[1]listing13'!$E$8:$H$345,4,0)</f>
        <v>MTS</v>
      </c>
      <c r="D133" s="1" t="s">
        <v>29</v>
      </c>
      <c r="E133" s="2" t="s">
        <v>225</v>
      </c>
      <c r="F133" s="51">
        <f t="shared" si="3"/>
        <v>492227</v>
      </c>
      <c r="G133" s="4">
        <v>10110.1</v>
      </c>
      <c r="H133" s="5">
        <v>482116.9</v>
      </c>
      <c r="I133" s="51">
        <v>0</v>
      </c>
      <c r="J133" s="51">
        <f t="shared" si="4"/>
        <v>492227</v>
      </c>
      <c r="K133" s="51">
        <v>0</v>
      </c>
      <c r="L133" s="6">
        <v>0</v>
      </c>
      <c r="M133" s="51">
        <v>3976.5</v>
      </c>
      <c r="N133" s="51">
        <v>0</v>
      </c>
      <c r="O133" s="51">
        <v>-3976.5</v>
      </c>
      <c r="P133" s="20"/>
      <c r="Q133" s="21">
        <f t="shared" si="5"/>
        <v>5667.5532527345995</v>
      </c>
      <c r="R133" s="3">
        <v>86850</v>
      </c>
    </row>
    <row r="134" spans="1:18" ht="11.25">
      <c r="A134" s="80">
        <v>124</v>
      </c>
      <c r="B134" s="1">
        <v>459</v>
      </c>
      <c r="C134" s="93" t="str">
        <f>VLOOKUP(B134,'[1]listing13'!$E$8:$H$345,4,0)</f>
        <v>IBA</v>
      </c>
      <c r="D134" s="1" t="s">
        <v>52</v>
      </c>
      <c r="E134" s="2" t="s">
        <v>226</v>
      </c>
      <c r="F134" s="51">
        <f t="shared" si="3"/>
        <v>179223.90000000002</v>
      </c>
      <c r="G134" s="4">
        <v>79023.3</v>
      </c>
      <c r="H134" s="5">
        <v>100200.6</v>
      </c>
      <c r="I134" s="51">
        <v>53726.5</v>
      </c>
      <c r="J134" s="51">
        <f t="shared" si="4"/>
        <v>125497.40000000002</v>
      </c>
      <c r="K134" s="51">
        <v>25363.6</v>
      </c>
      <c r="L134" s="6">
        <v>15286.1</v>
      </c>
      <c r="M134" s="51">
        <v>14507</v>
      </c>
      <c r="N134" s="51">
        <v>0</v>
      </c>
      <c r="O134" s="51">
        <v>-3979.5</v>
      </c>
      <c r="P134" s="20"/>
      <c r="Q134" s="21">
        <f t="shared" si="5"/>
        <v>316.0466902552351</v>
      </c>
      <c r="R134" s="3">
        <v>397085</v>
      </c>
    </row>
    <row r="135" spans="1:18" ht="11.25">
      <c r="A135" s="80">
        <v>125</v>
      </c>
      <c r="B135" s="1">
        <v>317</v>
      </c>
      <c r="C135" s="93" t="str">
        <f>VLOOKUP(B135,'[1]listing13'!$E$8:$H$345,4,0)</f>
        <v>SIL</v>
      </c>
      <c r="D135" s="1" t="s">
        <v>23</v>
      </c>
      <c r="E135" s="2" t="s">
        <v>227</v>
      </c>
      <c r="F135" s="51">
        <f t="shared" si="3"/>
        <v>1879219.7000000002</v>
      </c>
      <c r="G135" s="51">
        <v>731076.9</v>
      </c>
      <c r="H135" s="51">
        <v>1148142.8</v>
      </c>
      <c r="I135" s="51">
        <v>1773531.3</v>
      </c>
      <c r="J135" s="51">
        <f t="shared" si="4"/>
        <v>105688.40000000014</v>
      </c>
      <c r="K135" s="51">
        <v>1010917.9</v>
      </c>
      <c r="L135" s="6">
        <v>832693.5</v>
      </c>
      <c r="M135" s="51">
        <v>187194.7</v>
      </c>
      <c r="N135" s="51">
        <v>436.4</v>
      </c>
      <c r="O135" s="51">
        <v>-8533.9</v>
      </c>
      <c r="P135" s="20"/>
      <c r="Q135" s="21">
        <f t="shared" si="5"/>
        <v>621.236025063777</v>
      </c>
      <c r="R135" s="3">
        <v>170126</v>
      </c>
    </row>
    <row r="136" spans="1:18" ht="11.25">
      <c r="A136" s="80">
        <v>126</v>
      </c>
      <c r="B136" s="1">
        <v>142</v>
      </c>
      <c r="C136" s="93" t="str">
        <f>VLOOKUP(B136,'[1]listing13'!$E$8:$H$345,4,0)</f>
        <v>TMZ</v>
      </c>
      <c r="D136" s="1" t="s">
        <v>23</v>
      </c>
      <c r="E136" s="2" t="s">
        <v>228</v>
      </c>
      <c r="F136" s="51">
        <f t="shared" si="3"/>
        <v>84280.5</v>
      </c>
      <c r="G136" s="51">
        <v>9251.1</v>
      </c>
      <c r="H136" s="51">
        <v>75029.4</v>
      </c>
      <c r="I136" s="51">
        <v>81698</v>
      </c>
      <c r="J136" s="51">
        <f t="shared" si="4"/>
        <v>2582.5</v>
      </c>
      <c r="K136" s="51">
        <v>24427.3</v>
      </c>
      <c r="L136" s="6">
        <v>0</v>
      </c>
      <c r="M136" s="51">
        <v>23543</v>
      </c>
      <c r="N136" s="51">
        <v>-9914.1</v>
      </c>
      <c r="O136" s="51">
        <v>-9029.8</v>
      </c>
      <c r="P136" s="20"/>
      <c r="Q136" s="21">
        <f t="shared" si="5"/>
        <v>34.74932048763422</v>
      </c>
      <c r="R136" s="3">
        <v>74318</v>
      </c>
    </row>
    <row r="137" spans="1:18" ht="11.25">
      <c r="A137" s="80">
        <v>127</v>
      </c>
      <c r="B137" s="1">
        <v>466</v>
      </c>
      <c r="C137" s="93" t="str">
        <f>VLOOKUP(B137,'[1]listing13'!$E$8:$H$345,4,0)</f>
        <v>BOE</v>
      </c>
      <c r="D137" s="1" t="s">
        <v>23</v>
      </c>
      <c r="E137" s="2" t="s">
        <v>229</v>
      </c>
      <c r="F137" s="51">
        <f t="shared" si="3"/>
        <v>1968964.5</v>
      </c>
      <c r="G137" s="51">
        <v>238342.7</v>
      </c>
      <c r="H137" s="51">
        <v>1730621.8</v>
      </c>
      <c r="I137" s="51">
        <v>804195.7</v>
      </c>
      <c r="J137" s="51">
        <f t="shared" si="4"/>
        <v>1164768.8</v>
      </c>
      <c r="K137" s="51">
        <v>1168507.2</v>
      </c>
      <c r="L137" s="6">
        <v>0</v>
      </c>
      <c r="M137" s="7">
        <v>1181793</v>
      </c>
      <c r="N137" s="7">
        <v>0</v>
      </c>
      <c r="O137" s="52">
        <v>-13285.8</v>
      </c>
      <c r="P137" s="69"/>
      <c r="Q137" s="21">
        <f t="shared" si="5"/>
        <v>2172.3587546649705</v>
      </c>
      <c r="R137" s="3">
        <v>536177</v>
      </c>
    </row>
    <row r="138" spans="1:18" ht="11.25">
      <c r="A138" s="80">
        <v>128</v>
      </c>
      <c r="B138" s="1">
        <v>113</v>
      </c>
      <c r="C138" s="93" t="str">
        <f>VLOOKUP(B138,'[1]listing13'!$E$8:$H$345,4,0)</f>
        <v>IND</v>
      </c>
      <c r="D138" s="1" t="s">
        <v>23</v>
      </c>
      <c r="E138" s="2" t="s">
        <v>230</v>
      </c>
      <c r="F138" s="51">
        <f t="shared" si="3"/>
        <v>36252.3</v>
      </c>
      <c r="G138" s="51">
        <v>3930.1</v>
      </c>
      <c r="H138" s="51">
        <v>32322.2</v>
      </c>
      <c r="I138" s="51">
        <v>10877.7</v>
      </c>
      <c r="J138" s="51">
        <f t="shared" si="4"/>
        <v>25374.600000000002</v>
      </c>
      <c r="K138" s="51">
        <v>20075</v>
      </c>
      <c r="L138" s="6">
        <v>37908.1</v>
      </c>
      <c r="M138" s="51">
        <v>0</v>
      </c>
      <c r="N138" s="51">
        <v>0</v>
      </c>
      <c r="O138" s="51">
        <v>-17833.1</v>
      </c>
      <c r="P138" s="65"/>
      <c r="Q138" s="21">
        <f t="shared" si="5"/>
        <v>59.447428902097045</v>
      </c>
      <c r="R138" s="3">
        <v>426841</v>
      </c>
    </row>
    <row r="139" spans="1:18" ht="11.25">
      <c r="A139" s="80">
        <v>129</v>
      </c>
      <c r="B139" s="1">
        <v>472</v>
      </c>
      <c r="C139" s="93" t="str">
        <f>VLOOKUP(B139,'[1]listing13'!$E$8:$H$345,4,0)</f>
        <v>HTO</v>
      </c>
      <c r="D139" s="1" t="s">
        <v>26</v>
      </c>
      <c r="E139" s="2" t="s">
        <v>231</v>
      </c>
      <c r="F139" s="51">
        <f t="shared" si="3"/>
        <v>17398.8</v>
      </c>
      <c r="G139" s="4">
        <v>5837.9</v>
      </c>
      <c r="H139" s="5">
        <v>11560.9</v>
      </c>
      <c r="I139" s="51">
        <v>33613.5</v>
      </c>
      <c r="J139" s="51">
        <f t="shared" si="4"/>
        <v>-16214.7</v>
      </c>
      <c r="K139" s="51">
        <v>12470.1</v>
      </c>
      <c r="L139" s="6">
        <v>23362.8</v>
      </c>
      <c r="M139" s="51">
        <v>14114.3</v>
      </c>
      <c r="N139" s="51">
        <v>0</v>
      </c>
      <c r="O139" s="51">
        <v>-25007</v>
      </c>
      <c r="P139" s="20"/>
      <c r="Q139" s="21">
        <f t="shared" si="5"/>
        <v>-35.85688823235428</v>
      </c>
      <c r="R139" s="3">
        <v>452206</v>
      </c>
    </row>
    <row r="140" spans="1:18" ht="11.25">
      <c r="A140" s="80">
        <v>130</v>
      </c>
      <c r="B140" s="1">
        <v>61</v>
      </c>
      <c r="C140" s="93" t="str">
        <f>VLOOKUP(B140,'[1]listing13'!$E$8:$H$345,4,0)</f>
        <v>JGV</v>
      </c>
      <c r="D140" s="1" t="s">
        <v>29</v>
      </c>
      <c r="E140" s="2" t="s">
        <v>232</v>
      </c>
      <c r="F140" s="51">
        <f t="shared" si="3"/>
        <v>238264.1</v>
      </c>
      <c r="G140" s="51">
        <v>48549.4</v>
      </c>
      <c r="H140" s="51">
        <v>189714.7</v>
      </c>
      <c r="I140" s="51">
        <v>54879.7</v>
      </c>
      <c r="J140" s="51">
        <f t="shared" si="4"/>
        <v>183384.40000000002</v>
      </c>
      <c r="K140" s="51">
        <v>201578.1</v>
      </c>
      <c r="L140" s="6">
        <v>102631.1</v>
      </c>
      <c r="M140" s="51">
        <v>123685.2</v>
      </c>
      <c r="N140" s="51">
        <v>-1014.4</v>
      </c>
      <c r="O140" s="51">
        <v>-25752.6</v>
      </c>
      <c r="P140" s="20"/>
      <c r="Q140" s="21">
        <f t="shared" si="5"/>
        <v>2472.520864512128</v>
      </c>
      <c r="R140" s="3">
        <v>74169</v>
      </c>
    </row>
    <row r="141" spans="1:18" ht="11.25">
      <c r="A141" s="80">
        <v>131</v>
      </c>
      <c r="B141" s="1">
        <v>185</v>
      </c>
      <c r="C141" s="93" t="str">
        <f>VLOOKUP(B141,'[1]listing13'!$E$8:$H$345,4,0)</f>
        <v>IHU</v>
      </c>
      <c r="D141" s="1" t="s">
        <v>29</v>
      </c>
      <c r="E141" s="2" t="s">
        <v>233</v>
      </c>
      <c r="F141" s="51">
        <f t="shared" si="3"/>
        <v>647062.1</v>
      </c>
      <c r="G141" s="51">
        <v>7050.1</v>
      </c>
      <c r="H141" s="51">
        <v>640012</v>
      </c>
      <c r="I141" s="51">
        <v>113771.5</v>
      </c>
      <c r="J141" s="51">
        <f t="shared" si="4"/>
        <v>533290.6</v>
      </c>
      <c r="K141" s="51">
        <v>0</v>
      </c>
      <c r="L141" s="6">
        <v>0</v>
      </c>
      <c r="M141" s="51">
        <v>38194.9</v>
      </c>
      <c r="N141" s="51">
        <v>-1000</v>
      </c>
      <c r="O141" s="51">
        <v>-39194.9</v>
      </c>
      <c r="P141" s="20"/>
      <c r="Q141" s="21">
        <f t="shared" si="5"/>
        <v>2937.0912755891636</v>
      </c>
      <c r="R141" s="3">
        <v>181571</v>
      </c>
    </row>
    <row r="142" spans="1:18" ht="11.25">
      <c r="A142" s="80">
        <v>132</v>
      </c>
      <c r="B142" s="1">
        <v>445</v>
      </c>
      <c r="C142" s="93" t="str">
        <f>VLOOKUP(B142,'[1]listing13'!$E$8:$H$345,4,0)</f>
        <v>BTG</v>
      </c>
      <c r="D142" s="1" t="s">
        <v>23</v>
      </c>
      <c r="E142" s="2" t="s">
        <v>234</v>
      </c>
      <c r="F142" s="51">
        <f t="shared" si="3"/>
        <v>1968836.9</v>
      </c>
      <c r="G142" s="4">
        <v>285131.6</v>
      </c>
      <c r="H142" s="5">
        <v>1683705.3</v>
      </c>
      <c r="I142" s="51">
        <v>924893.4</v>
      </c>
      <c r="J142" s="51">
        <f t="shared" si="4"/>
        <v>1043943.4999999999</v>
      </c>
      <c r="K142" s="51">
        <v>552928.3</v>
      </c>
      <c r="L142" s="6">
        <v>0</v>
      </c>
      <c r="M142" s="51">
        <v>594326</v>
      </c>
      <c r="N142" s="51">
        <v>0</v>
      </c>
      <c r="O142" s="51">
        <v>-41397.7</v>
      </c>
      <c r="P142" s="20"/>
      <c r="Q142" s="21">
        <f t="shared" si="5"/>
        <v>4132.662069293134</v>
      </c>
      <c r="R142" s="3">
        <v>252608</v>
      </c>
    </row>
    <row r="143" spans="1:18" ht="11.25">
      <c r="A143" s="80">
        <v>133</v>
      </c>
      <c r="B143" s="1">
        <v>435</v>
      </c>
      <c r="C143" s="93" t="str">
        <f>VLOOKUP(B143,'[1]listing13'!$E$8:$H$345,4,0)</f>
        <v>BHL</v>
      </c>
      <c r="D143" s="1" t="s">
        <v>29</v>
      </c>
      <c r="E143" s="2" t="s">
        <v>235</v>
      </c>
      <c r="F143" s="51">
        <f t="shared" si="3"/>
        <v>1468859.9000000001</v>
      </c>
      <c r="G143" s="4">
        <v>1325413.6</v>
      </c>
      <c r="H143" s="5">
        <v>143446.3</v>
      </c>
      <c r="I143" s="51">
        <v>257314.1</v>
      </c>
      <c r="J143" s="51">
        <f t="shared" si="4"/>
        <v>1211545.8</v>
      </c>
      <c r="K143" s="51">
        <v>13684.1</v>
      </c>
      <c r="L143" s="6">
        <v>11914.6</v>
      </c>
      <c r="M143" s="51">
        <v>87907.1</v>
      </c>
      <c r="N143" s="51">
        <v>39493.3</v>
      </c>
      <c r="O143" s="51">
        <v>-46644.3</v>
      </c>
      <c r="P143" s="20"/>
      <c r="Q143" s="21">
        <f t="shared" si="5"/>
        <v>952.0726738360831</v>
      </c>
      <c r="R143" s="3">
        <v>1272535</v>
      </c>
    </row>
    <row r="144" spans="1:18" ht="11.25">
      <c r="A144" s="80">
        <v>134</v>
      </c>
      <c r="B144" s="1">
        <v>377</v>
      </c>
      <c r="C144" s="93" t="str">
        <f>VLOOKUP(B144,'[1]listing13'!$E$8:$H$345,4,0)</f>
        <v>SVR</v>
      </c>
      <c r="D144" s="1" t="s">
        <v>52</v>
      </c>
      <c r="E144" s="2" t="s">
        <v>236</v>
      </c>
      <c r="F144" s="51">
        <f t="shared" si="3"/>
        <v>960392.1</v>
      </c>
      <c r="G144" s="4">
        <v>50971.5</v>
      </c>
      <c r="H144" s="5">
        <v>909420.6</v>
      </c>
      <c r="I144" s="51">
        <v>292930.8</v>
      </c>
      <c r="J144" s="51">
        <f t="shared" si="4"/>
        <v>667461.3</v>
      </c>
      <c r="K144" s="51">
        <v>327162.5</v>
      </c>
      <c r="L144" s="6">
        <v>327572.8</v>
      </c>
      <c r="M144" s="51">
        <v>51559.2</v>
      </c>
      <c r="N144" s="51">
        <v>0</v>
      </c>
      <c r="O144" s="51">
        <v>-51969.5</v>
      </c>
      <c r="P144" s="20"/>
      <c r="Q144" s="21">
        <f t="shared" si="5"/>
        <v>18753.654013655138</v>
      </c>
      <c r="R144" s="3">
        <v>35591</v>
      </c>
    </row>
    <row r="145" spans="1:18" ht="11.25">
      <c r="A145" s="80">
        <v>135</v>
      </c>
      <c r="B145" s="1">
        <v>423</v>
      </c>
      <c r="C145" s="93" t="str">
        <f>VLOOKUP(B145,'[1]listing13'!$E$8:$H$345,4,0)</f>
        <v>ATI</v>
      </c>
      <c r="D145" s="1" t="s">
        <v>29</v>
      </c>
      <c r="E145" s="2" t="s">
        <v>237</v>
      </c>
      <c r="F145" s="51">
        <f t="shared" si="3"/>
        <v>2750617.4000000004</v>
      </c>
      <c r="G145" s="51">
        <v>988450.3</v>
      </c>
      <c r="H145" s="51">
        <v>1762167.1</v>
      </c>
      <c r="I145" s="51">
        <v>1716826.2</v>
      </c>
      <c r="J145" s="51">
        <f t="shared" si="4"/>
        <v>1033791.2000000004</v>
      </c>
      <c r="K145" s="51">
        <v>154758.4</v>
      </c>
      <c r="L145" s="7">
        <v>71966.7</v>
      </c>
      <c r="M145" s="7">
        <v>136498.3</v>
      </c>
      <c r="N145" s="7">
        <v>-53706.6</v>
      </c>
      <c r="O145" s="5">
        <v>-53706.6</v>
      </c>
      <c r="P145" s="20"/>
      <c r="Q145" s="21">
        <f t="shared" si="5"/>
        <v>683.0142206647589</v>
      </c>
      <c r="R145" s="3">
        <v>1513572</v>
      </c>
    </row>
    <row r="146" spans="1:18" ht="11.25">
      <c r="A146" s="80">
        <v>136</v>
      </c>
      <c r="B146" s="1">
        <v>69</v>
      </c>
      <c r="C146" s="93" t="str">
        <f>VLOOKUP(B146,'[1]listing13'!$E$8:$H$345,4,0)</f>
        <v>BHG</v>
      </c>
      <c r="D146" s="1" t="s">
        <v>72</v>
      </c>
      <c r="E146" s="2" t="s">
        <v>238</v>
      </c>
      <c r="F146" s="51">
        <f t="shared" si="3"/>
        <v>3148715.9</v>
      </c>
      <c r="G146" s="4">
        <v>683295.4</v>
      </c>
      <c r="H146" s="5">
        <v>2465420.5</v>
      </c>
      <c r="I146" s="51">
        <v>1161235.3</v>
      </c>
      <c r="J146" s="51">
        <f t="shared" si="4"/>
        <v>1987480.5999999999</v>
      </c>
      <c r="K146" s="51">
        <v>1069999.6</v>
      </c>
      <c r="L146" s="6">
        <v>1025337.6</v>
      </c>
      <c r="M146" s="51">
        <v>97182.9</v>
      </c>
      <c r="N146" s="51">
        <v>-5577.9</v>
      </c>
      <c r="O146" s="51">
        <v>-58098.8</v>
      </c>
      <c r="P146" s="20"/>
      <c r="Q146" s="21">
        <f t="shared" si="5"/>
        <v>4346.186361916757</v>
      </c>
      <c r="R146" s="3">
        <v>457293</v>
      </c>
    </row>
    <row r="147" spans="1:18" ht="11.25">
      <c r="A147" s="80">
        <v>137</v>
      </c>
      <c r="B147" s="1">
        <v>40</v>
      </c>
      <c r="C147" s="93" t="str">
        <f>VLOOKUP(B147,'[1]listing13'!$E$8:$H$345,4,0)</f>
        <v>KEK</v>
      </c>
      <c r="D147" s="1" t="s">
        <v>23</v>
      </c>
      <c r="E147" s="2" t="s">
        <v>239</v>
      </c>
      <c r="F147" s="51">
        <f t="shared" si="3"/>
        <v>3524642.2</v>
      </c>
      <c r="G147" s="51">
        <v>367671.5</v>
      </c>
      <c r="H147" s="51">
        <v>3156970.7</v>
      </c>
      <c r="I147" s="51">
        <v>2075755.4</v>
      </c>
      <c r="J147" s="51">
        <f t="shared" si="4"/>
        <v>1448886.8000000003</v>
      </c>
      <c r="K147" s="51">
        <v>79786.3</v>
      </c>
      <c r="L147" s="6">
        <v>60179.1</v>
      </c>
      <c r="M147" s="51">
        <v>83549.8</v>
      </c>
      <c r="N147" s="51">
        <v>-2863.6</v>
      </c>
      <c r="O147" s="51">
        <v>-66806.2</v>
      </c>
      <c r="P147" s="20"/>
      <c r="Q147" s="21">
        <f t="shared" si="5"/>
        <v>4543.688358280101</v>
      </c>
      <c r="R147" s="3">
        <v>318879</v>
      </c>
    </row>
    <row r="148" spans="1:18" ht="11.25">
      <c r="A148" s="80">
        <v>138</v>
      </c>
      <c r="B148" s="1">
        <v>55</v>
      </c>
      <c r="C148" s="93" t="str">
        <f>VLOOKUP(B148,'[1]listing13'!$E$8:$H$345,4,0)</f>
        <v>NUR</v>
      </c>
      <c r="D148" s="1" t="s">
        <v>52</v>
      </c>
      <c r="E148" s="2" t="s">
        <v>240</v>
      </c>
      <c r="F148" s="51">
        <f t="shared" si="3"/>
        <v>22454308</v>
      </c>
      <c r="G148" s="51">
        <v>16630648.4</v>
      </c>
      <c r="H148" s="51">
        <v>5823659.6</v>
      </c>
      <c r="I148" s="51">
        <v>22720942.9</v>
      </c>
      <c r="J148" s="51">
        <f t="shared" si="4"/>
        <v>-266634.8999999985</v>
      </c>
      <c r="K148" s="51">
        <v>3364907.7</v>
      </c>
      <c r="L148" s="6">
        <v>2862661.1</v>
      </c>
      <c r="M148" s="51">
        <v>718744.5</v>
      </c>
      <c r="N148" s="51">
        <v>149817.9</v>
      </c>
      <c r="O148" s="51">
        <v>-68963</v>
      </c>
      <c r="P148" s="20"/>
      <c r="Q148" s="21">
        <f t="shared" si="5"/>
        <v>-611.7162980636838</v>
      </c>
      <c r="R148" s="3">
        <v>435880</v>
      </c>
    </row>
    <row r="149" spans="1:18" ht="11.25">
      <c r="A149" s="80">
        <v>139</v>
      </c>
      <c r="B149" s="1">
        <v>517</v>
      </c>
      <c r="C149" s="93" t="str">
        <f>VLOOKUP(B149,'[1]listing13'!$E$8:$H$345,4,0)</f>
        <v>MSH</v>
      </c>
      <c r="D149" s="1" t="s">
        <v>29</v>
      </c>
      <c r="E149" s="19" t="s">
        <v>241</v>
      </c>
      <c r="F149" s="51">
        <f aca="true" t="shared" si="6" ref="F149:F161">G149+H149</f>
        <v>5401946.3</v>
      </c>
      <c r="G149" s="51">
        <v>2521240.4</v>
      </c>
      <c r="H149" s="51">
        <v>2880705.9</v>
      </c>
      <c r="I149" s="51">
        <v>2303674.8</v>
      </c>
      <c r="J149" s="51">
        <f aca="true" t="shared" si="7" ref="J149:J161">F149-I149</f>
        <v>3098271.5</v>
      </c>
      <c r="K149" s="51">
        <v>724627.7</v>
      </c>
      <c r="L149" s="7">
        <v>219554</v>
      </c>
      <c r="M149" s="7">
        <v>476669.4</v>
      </c>
      <c r="N149" s="7">
        <v>-101448.4</v>
      </c>
      <c r="O149" s="5">
        <v>-77182.9</v>
      </c>
      <c r="P149" s="20"/>
      <c r="Q149" s="21">
        <f aca="true" t="shared" si="8" ref="Q149:Q161">J149*1000/R149</f>
        <v>309.82715</v>
      </c>
      <c r="R149" s="20">
        <v>10000000</v>
      </c>
    </row>
    <row r="150" spans="1:18" ht="11.25">
      <c r="A150" s="80">
        <v>140</v>
      </c>
      <c r="B150" s="1">
        <v>23</v>
      </c>
      <c r="C150" s="93" t="str">
        <f>VLOOKUP(B150,'[1]listing13'!$E$8:$H$345,4,0)</f>
        <v>MNS</v>
      </c>
      <c r="D150" s="1" t="s">
        <v>26</v>
      </c>
      <c r="E150" s="2" t="s">
        <v>242</v>
      </c>
      <c r="F150" s="51">
        <f t="shared" si="6"/>
        <v>2625286.4</v>
      </c>
      <c r="G150" s="51">
        <v>564277.2</v>
      </c>
      <c r="H150" s="51">
        <v>2061009.2</v>
      </c>
      <c r="I150" s="51">
        <v>2362287.4</v>
      </c>
      <c r="J150" s="51">
        <f t="shared" si="7"/>
        <v>262999</v>
      </c>
      <c r="K150" s="51">
        <v>26177.2</v>
      </c>
      <c r="L150" s="6">
        <v>0</v>
      </c>
      <c r="M150" s="51">
        <v>103484</v>
      </c>
      <c r="N150" s="51">
        <v>-1863.9</v>
      </c>
      <c r="O150" s="51">
        <v>-79170.7</v>
      </c>
      <c r="P150" s="20"/>
      <c r="Q150" s="21">
        <f t="shared" si="8"/>
        <v>749.5475622511592</v>
      </c>
      <c r="R150" s="3">
        <v>350877</v>
      </c>
    </row>
    <row r="151" spans="1:18" ht="11.25">
      <c r="A151" s="80">
        <v>141</v>
      </c>
      <c r="B151" s="1">
        <v>68</v>
      </c>
      <c r="C151" s="93" t="str">
        <f>VLOOKUP(B151,'[1]listing13'!$E$8:$H$345,4,0)</f>
        <v>ERS</v>
      </c>
      <c r="D151" s="1" t="s">
        <v>23</v>
      </c>
      <c r="E151" s="2" t="s">
        <v>243</v>
      </c>
      <c r="F151" s="51">
        <f t="shared" si="6"/>
        <v>2441724.1</v>
      </c>
      <c r="G151" s="51">
        <v>458642.9</v>
      </c>
      <c r="H151" s="51">
        <v>1983081.2</v>
      </c>
      <c r="I151" s="51">
        <v>848491.2</v>
      </c>
      <c r="J151" s="51">
        <f t="shared" si="7"/>
        <v>1593232.9000000001</v>
      </c>
      <c r="K151" s="51">
        <v>284707.4</v>
      </c>
      <c r="L151" s="6">
        <v>310081</v>
      </c>
      <c r="M151" s="51">
        <v>162228.8</v>
      </c>
      <c r="N151" s="51">
        <v>95145.7</v>
      </c>
      <c r="O151" s="51">
        <v>-92456.7</v>
      </c>
      <c r="P151" s="20"/>
      <c r="Q151" s="21">
        <f t="shared" si="8"/>
        <v>5992.931781592767</v>
      </c>
      <c r="R151" s="3">
        <v>265852</v>
      </c>
    </row>
    <row r="152" spans="1:18" ht="11.25">
      <c r="A152" s="80">
        <v>142</v>
      </c>
      <c r="B152" s="1">
        <v>492</v>
      </c>
      <c r="C152" s="93" t="str">
        <f>VLOOKUP(B152,'[1]listing13'!$E$8:$H$345,4,0)</f>
        <v>BEU</v>
      </c>
      <c r="D152" s="1" t="s">
        <v>244</v>
      </c>
      <c r="E152" s="19" t="s">
        <v>245</v>
      </c>
      <c r="F152" s="51">
        <f t="shared" si="6"/>
        <v>1886608.5</v>
      </c>
      <c r="G152" s="51">
        <v>462798.2</v>
      </c>
      <c r="H152" s="51">
        <v>1423810.3</v>
      </c>
      <c r="I152" s="51">
        <v>1005199.6</v>
      </c>
      <c r="J152" s="51">
        <f t="shared" si="7"/>
        <v>881408.9</v>
      </c>
      <c r="K152" s="51">
        <v>176980.3</v>
      </c>
      <c r="L152" s="6">
        <v>171186.1</v>
      </c>
      <c r="M152" s="51">
        <v>100921.3</v>
      </c>
      <c r="N152" s="51">
        <v>-11078.5</v>
      </c>
      <c r="O152" s="51">
        <v>-106205.6</v>
      </c>
      <c r="P152" s="65"/>
      <c r="Q152" s="21">
        <f t="shared" si="8"/>
        <v>46.23886270543404</v>
      </c>
      <c r="R152" s="20">
        <v>19062080</v>
      </c>
    </row>
    <row r="153" spans="1:18" ht="11.25">
      <c r="A153" s="80">
        <v>143</v>
      </c>
      <c r="B153" s="1">
        <v>179</v>
      </c>
      <c r="C153" s="93" t="str">
        <f>VLOOKUP(B153,'[1]listing13'!$E$8:$H$345,4,0)</f>
        <v>HHN</v>
      </c>
      <c r="D153" s="1" t="s">
        <v>72</v>
      </c>
      <c r="E153" s="2" t="s">
        <v>246</v>
      </c>
      <c r="F153" s="51">
        <f t="shared" si="6"/>
        <v>2617118.5</v>
      </c>
      <c r="G153" s="51">
        <v>1795620.8</v>
      </c>
      <c r="H153" s="51">
        <v>821497.7</v>
      </c>
      <c r="I153" s="51">
        <v>1945746.1</v>
      </c>
      <c r="J153" s="51">
        <f t="shared" si="7"/>
        <v>671372.3999999999</v>
      </c>
      <c r="K153" s="51">
        <v>59914.8</v>
      </c>
      <c r="L153" s="6">
        <v>35914.3</v>
      </c>
      <c r="M153" s="51">
        <v>133488.1</v>
      </c>
      <c r="N153" s="51">
        <v>-18181.1</v>
      </c>
      <c r="O153" s="51">
        <v>-127668.7</v>
      </c>
      <c r="P153" s="20"/>
      <c r="Q153" s="21">
        <f t="shared" si="8"/>
        <v>1244.3998776679052</v>
      </c>
      <c r="R153" s="3">
        <v>539515</v>
      </c>
    </row>
    <row r="154" spans="1:18" ht="11.25">
      <c r="A154" s="80">
        <v>144</v>
      </c>
      <c r="B154" s="1">
        <v>54</v>
      </c>
      <c r="C154" s="93" t="str">
        <f>VLOOKUP(B154,'[1]listing13'!$E$8:$H$345,4,0)</f>
        <v>SSG</v>
      </c>
      <c r="D154" s="1" t="s">
        <v>23</v>
      </c>
      <c r="E154" s="2" t="s">
        <v>247</v>
      </c>
      <c r="F154" s="51">
        <f t="shared" si="6"/>
        <v>685670.9</v>
      </c>
      <c r="G154" s="51">
        <v>319043.4</v>
      </c>
      <c r="H154" s="51">
        <v>366627.5</v>
      </c>
      <c r="I154" s="51">
        <v>562183.9</v>
      </c>
      <c r="J154" s="51">
        <f t="shared" si="7"/>
        <v>123487</v>
      </c>
      <c r="K154" s="51">
        <v>59268.2</v>
      </c>
      <c r="L154" s="6">
        <v>23462.8</v>
      </c>
      <c r="M154" s="51">
        <v>165832.9</v>
      </c>
      <c r="N154" s="51">
        <v>0</v>
      </c>
      <c r="O154" s="51">
        <v>-130027.5</v>
      </c>
      <c r="P154" s="20"/>
      <c r="Q154" s="21">
        <f t="shared" si="8"/>
        <v>64.01364800606302</v>
      </c>
      <c r="R154" s="3">
        <v>1929073</v>
      </c>
    </row>
    <row r="155" spans="1:18" ht="11.25">
      <c r="A155" s="80">
        <v>145</v>
      </c>
      <c r="B155" s="1">
        <v>373</v>
      </c>
      <c r="C155" s="93" t="str">
        <f>VLOOKUP(B155,'[1]listing13'!$E$8:$H$345,4,0)</f>
        <v>HUZ</v>
      </c>
      <c r="D155" s="1" t="s">
        <v>52</v>
      </c>
      <c r="E155" s="2" t="s">
        <v>248</v>
      </c>
      <c r="F155" s="51">
        <f t="shared" si="6"/>
        <v>128393.20000000001</v>
      </c>
      <c r="G155" s="51">
        <v>24108.1</v>
      </c>
      <c r="H155" s="51">
        <v>104285.1</v>
      </c>
      <c r="I155" s="51">
        <v>518753.2</v>
      </c>
      <c r="J155" s="51">
        <f t="shared" si="7"/>
        <v>-390360</v>
      </c>
      <c r="K155" s="51">
        <v>58404</v>
      </c>
      <c r="L155" s="6">
        <v>0.7</v>
      </c>
      <c r="M155" s="51">
        <v>213540.1</v>
      </c>
      <c r="N155" s="51">
        <v>-7969</v>
      </c>
      <c r="O155" s="51">
        <v>-163456.6</v>
      </c>
      <c r="P155" s="65"/>
      <c r="Q155" s="21">
        <f t="shared" si="8"/>
        <v>-4134.0308813250585</v>
      </c>
      <c r="R155" s="3">
        <v>94426</v>
      </c>
    </row>
    <row r="156" spans="1:18" ht="11.25">
      <c r="A156" s="80">
        <v>146</v>
      </c>
      <c r="B156" s="1">
        <v>32</v>
      </c>
      <c r="C156" s="93" t="str">
        <f>VLOOKUP(B156,'[1]listing13'!$E$8:$H$345,4,0)</f>
        <v>HMK</v>
      </c>
      <c r="D156" s="1" t="s">
        <v>23</v>
      </c>
      <c r="E156" s="2" t="s">
        <v>249</v>
      </c>
      <c r="F156" s="51">
        <f t="shared" si="6"/>
        <v>1097479.1</v>
      </c>
      <c r="G156" s="51">
        <v>132933.7</v>
      </c>
      <c r="H156" s="51">
        <v>964545.4</v>
      </c>
      <c r="I156" s="51">
        <v>778889.9</v>
      </c>
      <c r="J156" s="51">
        <f t="shared" si="7"/>
        <v>318589.20000000007</v>
      </c>
      <c r="K156" s="51">
        <v>456281.8</v>
      </c>
      <c r="L156" s="6">
        <v>141997.4</v>
      </c>
      <c r="M156" s="51">
        <v>602773.3</v>
      </c>
      <c r="N156" s="51">
        <v>-0.2</v>
      </c>
      <c r="O156" s="51">
        <v>-288489.1</v>
      </c>
      <c r="P156" s="20"/>
      <c r="Q156" s="21">
        <f t="shared" si="8"/>
        <v>487.9048782953074</v>
      </c>
      <c r="R156" s="3">
        <v>652974</v>
      </c>
    </row>
    <row r="157" spans="1:18" ht="11.25">
      <c r="A157" s="80">
        <v>147</v>
      </c>
      <c r="B157" s="1">
        <v>526</v>
      </c>
      <c r="C157" s="93" t="str">
        <f>VLOOKUP(B157,'[1]listing13'!$E$8:$H$345,4,0)</f>
        <v>DTU</v>
      </c>
      <c r="D157" s="1" t="s">
        <v>23</v>
      </c>
      <c r="E157" s="19" t="s">
        <v>250</v>
      </c>
      <c r="F157" s="51">
        <f t="shared" si="6"/>
        <v>40910071.7</v>
      </c>
      <c r="G157" s="51">
        <v>25975462.6</v>
      </c>
      <c r="H157" s="51">
        <v>14934609.1</v>
      </c>
      <c r="I157" s="51">
        <v>15415651.5</v>
      </c>
      <c r="J157" s="51">
        <f t="shared" si="7"/>
        <v>25494420.200000003</v>
      </c>
      <c r="K157" s="51">
        <v>33529041.5</v>
      </c>
      <c r="L157" s="6">
        <v>31688524.6</v>
      </c>
      <c r="M157" s="51">
        <v>1254135.7</v>
      </c>
      <c r="N157" s="51">
        <v>-1891760.5</v>
      </c>
      <c r="O157" s="51">
        <v>-1305379.3</v>
      </c>
      <c r="P157" s="65"/>
      <c r="Q157" s="21">
        <f t="shared" si="8"/>
        <v>1193.9328287808469</v>
      </c>
      <c r="R157" s="21">
        <v>21353312</v>
      </c>
    </row>
    <row r="158" spans="1:18" ht="11.25">
      <c r="A158" s="80">
        <v>148</v>
      </c>
      <c r="B158" s="1">
        <v>38</v>
      </c>
      <c r="C158" s="93" t="str">
        <f>VLOOKUP(B158,'[1]listing13'!$E$8:$H$345,4,0)</f>
        <v>MBG</v>
      </c>
      <c r="D158" s="1" t="s">
        <v>26</v>
      </c>
      <c r="E158" s="2" t="s">
        <v>251</v>
      </c>
      <c r="F158" s="51">
        <f t="shared" si="6"/>
        <v>12919043.2</v>
      </c>
      <c r="G158" s="51">
        <v>6902322.5</v>
      </c>
      <c r="H158" s="51">
        <v>6016720.7</v>
      </c>
      <c r="I158" s="51">
        <v>8251582.6</v>
      </c>
      <c r="J158" s="51">
        <f t="shared" si="7"/>
        <v>4667460.6</v>
      </c>
      <c r="K158" s="51">
        <v>1790159.1</v>
      </c>
      <c r="L158" s="6">
        <v>2625855.6</v>
      </c>
      <c r="M158" s="51">
        <v>449890.4</v>
      </c>
      <c r="N158" s="51">
        <v>-328377.1</v>
      </c>
      <c r="O158" s="51">
        <v>-1613964</v>
      </c>
      <c r="P158" s="20"/>
      <c r="Q158" s="21">
        <f t="shared" si="8"/>
        <v>11662.470390692934</v>
      </c>
      <c r="R158" s="3">
        <v>400212</v>
      </c>
    </row>
    <row r="159" spans="1:18" ht="11.25">
      <c r="A159" s="80">
        <v>149</v>
      </c>
      <c r="B159" s="1">
        <v>497</v>
      </c>
      <c r="C159" s="93" t="str">
        <f>VLOOKUP(B159,'[1]listing13'!$E$8:$H$345,4,0)</f>
        <v>UDS</v>
      </c>
      <c r="D159" s="1" t="s">
        <v>52</v>
      </c>
      <c r="E159" s="19" t="s">
        <v>252</v>
      </c>
      <c r="F159" s="51">
        <f t="shared" si="6"/>
        <v>113791175.7</v>
      </c>
      <c r="G159" s="4">
        <v>7120442.5</v>
      </c>
      <c r="H159" s="7">
        <v>106670733.2</v>
      </c>
      <c r="I159" s="51">
        <v>68877580.5</v>
      </c>
      <c r="J159" s="51">
        <f t="shared" si="7"/>
        <v>44913595.2</v>
      </c>
      <c r="K159" s="51">
        <v>36432512.6</v>
      </c>
      <c r="L159" s="6">
        <v>25640549.4</v>
      </c>
      <c r="M159" s="51">
        <v>10266297.9</v>
      </c>
      <c r="N159" s="51">
        <v>-2833733.2</v>
      </c>
      <c r="O159" s="51">
        <v>-2448325.1</v>
      </c>
      <c r="P159" s="20"/>
      <c r="Q159" s="21">
        <f t="shared" si="8"/>
        <v>288.68807608578635</v>
      </c>
      <c r="R159" s="21">
        <v>155578283</v>
      </c>
    </row>
    <row r="160" spans="1:18" ht="11.25">
      <c r="A160" s="80">
        <v>150</v>
      </c>
      <c r="B160" s="1">
        <v>518</v>
      </c>
      <c r="C160" s="93" t="str">
        <f>VLOOKUP(B160,'[1]listing13'!$E$8:$H$345,4,0)</f>
        <v>HTS</v>
      </c>
      <c r="D160" s="1" t="s">
        <v>52</v>
      </c>
      <c r="E160" s="19" t="s">
        <v>253</v>
      </c>
      <c r="F160" s="51">
        <f t="shared" si="6"/>
        <v>28696646.8</v>
      </c>
      <c r="G160" s="4">
        <v>12862006</v>
      </c>
      <c r="H160" s="7">
        <v>15834640.8</v>
      </c>
      <c r="I160" s="51">
        <v>2011396.4</v>
      </c>
      <c r="J160" s="51">
        <f t="shared" si="7"/>
        <v>26685250.400000002</v>
      </c>
      <c r="K160" s="51">
        <v>17470339.2</v>
      </c>
      <c r="L160" s="6">
        <v>18169018.6</v>
      </c>
      <c r="M160" s="51">
        <v>1181864.1</v>
      </c>
      <c r="N160" s="51">
        <v>-2466259.5</v>
      </c>
      <c r="O160" s="51">
        <v>-4346803</v>
      </c>
      <c r="P160" s="20"/>
      <c r="Q160" s="21">
        <f t="shared" si="8"/>
        <v>223.39597710189702</v>
      </c>
      <c r="R160" s="21">
        <v>119452690</v>
      </c>
    </row>
    <row r="161" spans="1:18" ht="11.25">
      <c r="A161" s="80">
        <v>151</v>
      </c>
      <c r="B161" s="15">
        <v>460</v>
      </c>
      <c r="C161" s="93" t="str">
        <f>VLOOKUP(B161,'[1]listing13'!$E$8:$H$345,4,0)</f>
        <v>SHV</v>
      </c>
      <c r="D161" s="15" t="s">
        <v>23</v>
      </c>
      <c r="E161" s="2" t="s">
        <v>254</v>
      </c>
      <c r="F161" s="51">
        <f t="shared" si="6"/>
        <v>92243527.8</v>
      </c>
      <c r="G161" s="51">
        <v>28558965</v>
      </c>
      <c r="H161" s="51">
        <v>63684562.8</v>
      </c>
      <c r="I161" s="51">
        <v>99826436.8</v>
      </c>
      <c r="J161" s="51">
        <f t="shared" si="7"/>
        <v>-7582909</v>
      </c>
      <c r="K161" s="51">
        <v>16202259.7</v>
      </c>
      <c r="L161" s="7">
        <v>14614953</v>
      </c>
      <c r="M161" s="7">
        <v>533602.8</v>
      </c>
      <c r="N161" s="7">
        <v>-12101352.4</v>
      </c>
      <c r="O161" s="5">
        <v>-11047648.5</v>
      </c>
      <c r="P161" s="20"/>
      <c r="Q161" s="21">
        <f t="shared" si="8"/>
        <v>-565.0832347114758</v>
      </c>
      <c r="R161" s="8">
        <v>13419101</v>
      </c>
    </row>
    <row r="162" spans="1:5" ht="11.25">
      <c r="A162" s="81"/>
      <c r="D162" s="81"/>
      <c r="E162" s="26"/>
    </row>
    <row r="163" spans="1:5" ht="11.25">
      <c r="A163" s="73"/>
      <c r="D163" s="83" t="s">
        <v>255</v>
      </c>
      <c r="E163" s="73"/>
    </row>
    <row r="164" spans="1:4" ht="11.25">
      <c r="A164" s="73"/>
      <c r="D164" s="73"/>
    </row>
    <row r="165" spans="1:6" ht="11.25">
      <c r="A165" s="26"/>
      <c r="D165" s="26"/>
      <c r="F165" s="73"/>
    </row>
    <row r="166" spans="1:6" ht="11.25">
      <c r="A166" s="26"/>
      <c r="D166" s="26"/>
      <c r="F166" s="82"/>
    </row>
    <row r="167" spans="1:6" ht="11.25">
      <c r="A167" s="26"/>
      <c r="D167" s="26"/>
      <c r="F167" s="73"/>
    </row>
    <row r="168" spans="1:6" ht="11.25">
      <c r="A168" s="26"/>
      <c r="D168" s="26"/>
      <c r="F168" s="73"/>
    </row>
    <row r="169" spans="1:6" ht="11.25">
      <c r="A169" s="26"/>
      <c r="D169" s="26"/>
      <c r="F169" s="26"/>
    </row>
    <row r="170" spans="1:6" ht="11.25">
      <c r="A170" s="73"/>
      <c r="D170" s="73"/>
      <c r="F170" s="73"/>
    </row>
    <row r="171" spans="1:7" ht="11.25">
      <c r="A171" s="78"/>
      <c r="D171" s="79"/>
      <c r="G171" s="26"/>
    </row>
    <row r="172" spans="1:9" ht="15.75">
      <c r="A172" s="78"/>
      <c r="D172" s="79"/>
      <c r="F172" s="34"/>
      <c r="G172" s="81"/>
      <c r="I172" s="84" t="s">
        <v>256</v>
      </c>
    </row>
    <row r="173" spans="1:6" ht="11.25">
      <c r="A173" s="26"/>
      <c r="D173" s="26"/>
      <c r="F173" s="26"/>
    </row>
    <row r="174" spans="1:6" ht="11.25">
      <c r="A174" s="78"/>
      <c r="D174" s="79"/>
      <c r="F174" s="26"/>
    </row>
    <row r="175" spans="1:6" ht="11.25">
      <c r="A175" s="78"/>
      <c r="D175" s="79"/>
      <c r="F175" s="81"/>
    </row>
    <row r="176" spans="1:6" ht="11.25">
      <c r="A176" s="26"/>
      <c r="D176" s="26"/>
      <c r="F176" s="26"/>
    </row>
    <row r="177" spans="1:6" ht="11.25">
      <c r="A177" s="81"/>
      <c r="D177" s="81"/>
      <c r="F177" s="26"/>
    </row>
    <row r="178" spans="1:6" ht="11.25">
      <c r="A178" s="26"/>
      <c r="D178" s="26"/>
      <c r="F178" s="26"/>
    </row>
    <row r="179" spans="1:6" ht="11.25">
      <c r="A179" s="78"/>
      <c r="D179" s="79"/>
      <c r="F179" s="26"/>
    </row>
    <row r="180" spans="1:6" ht="11.25">
      <c r="A180" s="78"/>
      <c r="D180" s="79"/>
      <c r="F180" s="85"/>
    </row>
    <row r="181" spans="1:6" ht="11.25">
      <c r="A181" s="26"/>
      <c r="D181" s="26"/>
      <c r="F181" s="81"/>
    </row>
    <row r="182" spans="1:6" ht="11.25">
      <c r="A182" s="26"/>
      <c r="D182" s="86"/>
      <c r="F182" s="26"/>
    </row>
    <row r="183" spans="1:6" ht="11.25">
      <c r="A183" s="73"/>
      <c r="D183" s="26"/>
      <c r="F183" s="79"/>
    </row>
    <row r="184" spans="1:6" ht="11.25">
      <c r="A184" s="73"/>
      <c r="D184" s="73"/>
      <c r="F184" s="73"/>
    </row>
    <row r="185" spans="1:6" ht="11.25">
      <c r="A185" s="73"/>
      <c r="D185" s="73"/>
      <c r="F185" s="26"/>
    </row>
    <row r="186" spans="1:6" ht="11.25">
      <c r="A186" s="26"/>
      <c r="D186" s="73"/>
      <c r="F186" s="26"/>
    </row>
    <row r="187" spans="1:6" ht="11.25">
      <c r="A187" s="81"/>
      <c r="D187" s="26"/>
      <c r="F187" s="26"/>
    </row>
    <row r="188" spans="1:6" ht="11.25">
      <c r="A188" s="26"/>
      <c r="D188" s="81"/>
      <c r="F188" s="26"/>
    </row>
    <row r="189" spans="1:6" ht="11.25">
      <c r="A189" s="78"/>
      <c r="D189" s="26"/>
      <c r="F189" s="26"/>
    </row>
    <row r="190" spans="1:6" ht="11.25">
      <c r="A190" s="78"/>
      <c r="D190" s="79"/>
      <c r="F190" s="26"/>
    </row>
    <row r="191" spans="1:6" ht="11.25">
      <c r="A191" s="87"/>
      <c r="D191" s="79"/>
      <c r="F191" s="73"/>
    </row>
    <row r="192" spans="1:6" ht="11.25">
      <c r="A192" s="26"/>
      <c r="D192" s="87"/>
      <c r="F192" s="26"/>
    </row>
    <row r="193" spans="1:6" ht="11.25">
      <c r="A193" s="78"/>
      <c r="D193" s="26"/>
      <c r="F193" s="26"/>
    </row>
    <row r="194" spans="1:6" ht="11.25">
      <c r="A194" s="78"/>
      <c r="D194" s="88"/>
      <c r="F194" s="26"/>
    </row>
    <row r="195" spans="1:6" ht="11.25">
      <c r="A195" s="81"/>
      <c r="D195" s="88"/>
      <c r="F195" s="26"/>
    </row>
    <row r="196" spans="1:6" ht="11.25">
      <c r="A196" s="78"/>
      <c r="D196" s="81"/>
      <c r="F196" s="73"/>
    </row>
    <row r="197" spans="1:6" ht="11.25">
      <c r="A197" s="26"/>
      <c r="D197" s="88"/>
      <c r="F197" s="26"/>
    </row>
    <row r="198" spans="1:6" ht="11.25">
      <c r="A198" s="86"/>
      <c r="D198" s="26"/>
      <c r="F198" s="26"/>
    </row>
    <row r="199" spans="1:6" ht="11.25">
      <c r="A199" s="26"/>
      <c r="D199" s="86"/>
      <c r="F199" s="26"/>
    </row>
    <row r="200" spans="1:6" ht="11.25">
      <c r="A200" s="26"/>
      <c r="D200" s="26"/>
      <c r="F200" s="26"/>
    </row>
    <row r="201" spans="1:6" ht="11.25">
      <c r="A201" s="73"/>
      <c r="D201" s="26"/>
      <c r="F201" s="26"/>
    </row>
    <row r="202" spans="1:6" ht="11.25">
      <c r="A202" s="81"/>
      <c r="D202" s="73"/>
      <c r="F202" s="26"/>
    </row>
    <row r="203" spans="1:6" ht="11.25">
      <c r="A203" s="81"/>
      <c r="D203" s="81"/>
      <c r="F203" s="89"/>
    </row>
    <row r="204" spans="1:6" ht="11.25">
      <c r="A204" s="78"/>
      <c r="D204" s="81"/>
      <c r="F204" s="26"/>
    </row>
    <row r="205" spans="1:6" ht="11.25">
      <c r="A205" s="78"/>
      <c r="D205" s="88"/>
      <c r="F205" s="81"/>
    </row>
    <row r="206" spans="1:6" ht="11.25">
      <c r="A206" s="90"/>
      <c r="D206" s="88"/>
      <c r="F206" s="26"/>
    </row>
    <row r="207" spans="1:6" ht="11.25">
      <c r="A207" s="81"/>
      <c r="D207" s="91"/>
      <c r="F207" s="26"/>
    </row>
    <row r="208" spans="1:6" ht="11.25">
      <c r="A208" s="73"/>
      <c r="D208" s="81"/>
      <c r="F208" s="26"/>
    </row>
    <row r="209" spans="1:6" ht="11.25">
      <c r="A209" s="26"/>
      <c r="D209" s="73"/>
      <c r="F209" s="81"/>
    </row>
    <row r="210" spans="1:6" ht="11.25">
      <c r="A210" s="26"/>
      <c r="D210" s="26"/>
      <c r="F210" s="26"/>
    </row>
    <row r="211" spans="1:4" ht="11.25">
      <c r="A211" s="26"/>
      <c r="D211" s="26"/>
    </row>
    <row r="212" spans="1:4" ht="11.25">
      <c r="A212" s="87"/>
      <c r="D212" s="26"/>
    </row>
    <row r="213" spans="1:4" ht="11.25">
      <c r="A213" s="26"/>
      <c r="D213" s="87"/>
    </row>
    <row r="214" spans="1:4" ht="11.25">
      <c r="A214" s="85"/>
      <c r="D214" s="26"/>
    </row>
    <row r="215" spans="1:4" ht="11.25">
      <c r="A215" s="26"/>
      <c r="D215" s="85"/>
    </row>
    <row r="216" spans="1:4" ht="11.25">
      <c r="A216" s="26"/>
      <c r="D216" s="26"/>
    </row>
    <row r="217" spans="1:4" ht="11.25">
      <c r="A217" s="26"/>
      <c r="D217" s="26"/>
    </row>
    <row r="218" spans="1:4" ht="11.25">
      <c r="A218" s="81"/>
      <c r="D218" s="26"/>
    </row>
    <row r="219" ht="11.25">
      <c r="D219" s="81"/>
    </row>
  </sheetData>
  <sheetProtection/>
  <mergeCells count="8">
    <mergeCell ref="P6:R6"/>
    <mergeCell ref="A6:A7"/>
    <mergeCell ref="B6:B7"/>
    <mergeCell ref="D6:D7"/>
    <mergeCell ref="E6:E7"/>
    <mergeCell ref="F6:J6"/>
    <mergeCell ref="K6:O6"/>
    <mergeCell ref="C6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Enkhtuya mse</dc:creator>
  <cp:keywords/>
  <dc:description/>
  <cp:lastModifiedBy>tseegii</cp:lastModifiedBy>
  <dcterms:created xsi:type="dcterms:W3CDTF">2013-03-19T07:11:49Z</dcterms:created>
  <dcterms:modified xsi:type="dcterms:W3CDTF">2014-11-12T06:28:19Z</dcterms:modified>
  <cp:category/>
  <cp:version/>
  <cp:contentType/>
  <cp:contentStatus/>
</cp:coreProperties>
</file>