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65" yWindow="240" windowWidth="10890" windowHeight="98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'Sheet1'!$A$1:$O$78</definedName>
  </definedNames>
  <calcPr calcId="14562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<sst xmlns="http://schemas.openxmlformats.org/spreadsheetml/2006/main" count="228" uniqueCount="139">
  <si>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</si>
  <si>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</si>
  <si>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</si>
  <si>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</si>
  <si>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</si>
  <si>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</si>
  <si>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</si>
  <si>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</si>
  <si>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</si>
  <si>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</si>
  <si>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</si>
  <si>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</si>
  <si>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</si>
  <si>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</si>
  <si>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</si>
  <si>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</si>
  <si>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</si>
  <si>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</si>
  <si>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</si>
  <si>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</si>
  <si>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</si>
  <si>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</si>
  <si>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</si>
  <si>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</si>
  <si>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</si>
  <si>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</si>
  <si>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</si>
  <si>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</si>
  <si>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</si>
  <si>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</si>
  <si>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</si>
  <si>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</si>
  <si>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</si>
  <si>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</si>
  <si>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</si>
  <si>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</si>
  <si>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</si>
  <si>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</si>
  <si>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</si>
  <si>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</si>
  <si>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</si>
  <si>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</si>
  <si>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</si>
  <si>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</si>
  <si>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</si>
  <si>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</si>
  <si>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</si>
  <si>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</si>
  <si>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</si>
  <si>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</si>
  <si>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</si>
  <si>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</si>
  <si>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</si>
  <si>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</si>
  <si>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</si>
  <si>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</si>
  <si>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</si>
  <si>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</si>
  <si>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</si>
  <si>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</si>
  <si>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</si>
  <si>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</si>
  <si>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</si>
  <si>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</si>
  <si>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</si>
  <si>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</si>
  <si>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</si>
  <si>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</si>
  <si>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</si>
  <si>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</si>
  <si>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</si>
  <si>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</si>
  <si>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</si>
  <si>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</si>
  <si>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</si>
  <si>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</si>
  <si>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</si>
  <si>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</si>
  <si>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</si>
  <si>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</si>
  <si>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</si>
  <si>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</si>
  <si>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</si>
  <si>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</si>
  <si>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</si>
  <si>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</si>
  <si>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</si>
  <si>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</si>
  <si>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</si>
  <si>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</si>
  <si>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</si>
  <si>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</si>
  <si>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</si>
  <si>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</si>
  <si>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</si>
  <si>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</si>
  <si>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</si>
  <si>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</si>
  <si>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</si>
  <si>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</si>
  <si>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</si>
  <si>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</si>
  <si>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</si>
  <si>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</si>
  <si>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</si>
  <si>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</si>
  <si>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</si>
  <si>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</si>
  <si>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</si>
  <si>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</si>
  <si>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</si>
  <si>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</si>
  <si>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</si>
  <si>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</si>
  <si>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</si>
  <si>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</si>
  <si>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</si>
  <si>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</si>
  <si>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</si>
  <si>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</si>
  <si>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</si>
  <si>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</si>
  <si>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</si>
  <si>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</si>
  <si>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</si>
  <si>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</si>
  <si>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</si>
  <si>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</si>
  <si>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</si>
  <si>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</si>
  <si>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</si>
  <si>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</si>
  <si>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</si>
  <si>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</si>
  <si>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</si>
  <si>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 xml:space="preserve">2018 оны 06 дугаар сарын 30-ны байдлаар </t>
  </si>
  <si>
    <t>6-р сарын арилжааны дүн</t>
  </si>
  <si>
    <t>"СИЛВЭР ЛАЙТ СЕКЮРИТИЙЗ ҮЦК" ХХК</t>
  </si>
  <si>
    <t>SILS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</si>
</sst>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5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881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  <cell r="W12">
            <v>300</v>
          </cell>
          <cell r="X12">
            <v>30615000</v>
          </cell>
          <cell r="Y12">
            <v>30615000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M14">
            <v>0</v>
          </cell>
          <cell r="R14">
            <v>0</v>
          </cell>
          <cell r="Y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  <cell r="Y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  <cell r="Y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  <cell r="Y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  <cell r="Y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  <cell r="Y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  <cell r="Y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  <cell r="Y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  <cell r="Y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  <cell r="Y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  <cell r="Y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  <cell r="Y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  <cell r="Y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  <cell r="Y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Y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  <cell r="Y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  <cell r="Y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  <cell r="Y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  <cell r="Y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  <cell r="Y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  <cell r="Y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M48">
            <v>0</v>
          </cell>
          <cell r="R48">
            <v>0</v>
          </cell>
          <cell r="Y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  <cell r="Y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M52">
            <v>0</v>
          </cell>
          <cell r="R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  <cell r="Y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  <cell r="Y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  <cell r="Y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  <cell r="Y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  <cell r="Y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  <cell r="Y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  <cell r="Y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  <cell r="Y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  <cell r="Y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  <cell r="Y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  <cell r="Y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  <cell r="Y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  <cell r="Y10">
            <v>0</v>
          </cell>
          <cell r="Z10">
            <v>0</v>
          </cell>
          <cell r="AA10">
            <v>0</v>
          </cell>
          <cell r="AB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  <cell r="Y11">
            <v>0</v>
          </cell>
          <cell r="Z11">
            <v>8823</v>
          </cell>
          <cell r="AA11">
            <v>5594470</v>
          </cell>
          <cell r="AB11">
            <v>30468177.4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  <cell r="W12">
            <v>300</v>
          </cell>
          <cell r="X12">
            <v>30615000</v>
          </cell>
          <cell r="Y12">
            <v>30615000</v>
          </cell>
          <cell r="Z12">
            <v>1195030</v>
          </cell>
          <cell r="AA12">
            <v>342235165.73</v>
          </cell>
          <cell r="AB12">
            <v>2482916764.84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  <cell r="Y13">
            <v>0</v>
          </cell>
          <cell r="Z13">
            <v>11534</v>
          </cell>
          <cell r="AA13">
            <v>10735045.5</v>
          </cell>
          <cell r="AB13">
            <v>11725950.5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M14">
            <v>0</v>
          </cell>
          <cell r="R14">
            <v>0</v>
          </cell>
          <cell r="Y14">
            <v>0</v>
          </cell>
          <cell r="Z14">
            <v>1145911</v>
          </cell>
          <cell r="AA14">
            <v>97103831.4</v>
          </cell>
          <cell r="AB14">
            <v>838226299.51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  <cell r="Z16">
            <v>37560198</v>
          </cell>
          <cell r="AA16">
            <v>13600061218.18</v>
          </cell>
          <cell r="AB16">
            <v>20930880915.85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  <cell r="Y19">
            <v>0</v>
          </cell>
          <cell r="Z19">
            <v>117795</v>
          </cell>
          <cell r="AA19">
            <v>42896866.57</v>
          </cell>
          <cell r="AB19">
            <v>1261465458.0699997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  <cell r="Y20">
            <v>0</v>
          </cell>
          <cell r="Z20">
            <v>5235</v>
          </cell>
          <cell r="AA20">
            <v>3350400</v>
          </cell>
          <cell r="AB20">
            <v>68058858.16999999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  <cell r="Y21">
            <v>0</v>
          </cell>
          <cell r="Z21">
            <v>57687</v>
          </cell>
          <cell r="AA21">
            <v>39943291.3</v>
          </cell>
          <cell r="AB21">
            <v>114951950.91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  <cell r="Y22">
            <v>0</v>
          </cell>
          <cell r="Z22">
            <v>4687599</v>
          </cell>
          <cell r="AA22">
            <v>1973101018.87</v>
          </cell>
          <cell r="AB22">
            <v>12274885151.21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  <cell r="Z23">
            <v>8189706</v>
          </cell>
          <cell r="AA23">
            <v>4308467110.940001</v>
          </cell>
          <cell r="AB23">
            <v>41252190033.03999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  <cell r="Y26">
            <v>0</v>
          </cell>
          <cell r="Z26">
            <v>85691</v>
          </cell>
          <cell r="AA26">
            <v>58950273.39</v>
          </cell>
          <cell r="AB26">
            <v>7790153142.240001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  <cell r="Y28">
            <v>0</v>
          </cell>
          <cell r="Z28">
            <v>178650</v>
          </cell>
          <cell r="AA28">
            <v>97897211.8</v>
          </cell>
          <cell r="AB28">
            <v>295448495.84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  <cell r="Y29">
            <v>0</v>
          </cell>
          <cell r="Z29">
            <v>553401</v>
          </cell>
          <cell r="AA29">
            <v>149219948.28</v>
          </cell>
          <cell r="AB29">
            <v>620266114.5699999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  <cell r="Y30">
            <v>0</v>
          </cell>
          <cell r="Z30">
            <v>1000</v>
          </cell>
          <cell r="AA30">
            <v>640000</v>
          </cell>
          <cell r="AB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  <cell r="Y33">
            <v>0</v>
          </cell>
          <cell r="Z33">
            <v>35076</v>
          </cell>
          <cell r="AA33">
            <v>17563670</v>
          </cell>
          <cell r="AB33">
            <v>43987815.03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  <cell r="Z34">
            <v>1998177</v>
          </cell>
          <cell r="AA34">
            <v>811667561.55</v>
          </cell>
          <cell r="AB34">
            <v>17015048748.899998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  <cell r="Y35">
            <v>0</v>
          </cell>
          <cell r="Z35">
            <v>709872</v>
          </cell>
          <cell r="AA35">
            <v>39422476.5</v>
          </cell>
          <cell r="AB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  <cell r="Y36">
            <v>0</v>
          </cell>
          <cell r="Z36">
            <v>50308</v>
          </cell>
          <cell r="AA36">
            <v>29636403</v>
          </cell>
          <cell r="AB36">
            <v>233933554.37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Y37">
            <v>0</v>
          </cell>
          <cell r="Z37">
            <v>3156129</v>
          </cell>
          <cell r="AA37">
            <v>1146667702.31</v>
          </cell>
          <cell r="AB37">
            <v>6295843291.59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  <cell r="Y38">
            <v>0</v>
          </cell>
          <cell r="Z38">
            <v>439354</v>
          </cell>
          <cell r="AA38">
            <v>261784773.55</v>
          </cell>
          <cell r="AB38">
            <v>677958864.3399999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  <cell r="Y40">
            <v>0</v>
          </cell>
          <cell r="Z40">
            <v>61433</v>
          </cell>
          <cell r="AA40">
            <v>36124740.45</v>
          </cell>
          <cell r="AB40">
            <v>177265686.45999998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  <cell r="Y42">
            <v>0</v>
          </cell>
          <cell r="Z42">
            <v>10473</v>
          </cell>
          <cell r="AA42">
            <v>4323394</v>
          </cell>
          <cell r="AB42">
            <v>426961065.31000006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  <cell r="Y43">
            <v>0</v>
          </cell>
          <cell r="Z43">
            <v>177425</v>
          </cell>
          <cell r="AA43">
            <v>90715507.8</v>
          </cell>
          <cell r="AB43">
            <v>234681125.86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  <cell r="Y44">
            <v>0</v>
          </cell>
          <cell r="Z44">
            <v>216952</v>
          </cell>
          <cell r="AA44">
            <v>136148660.95</v>
          </cell>
          <cell r="AB44">
            <v>196618499.95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  <cell r="Y45">
            <v>0</v>
          </cell>
          <cell r="Z45">
            <v>30004</v>
          </cell>
          <cell r="AA45">
            <v>9074270</v>
          </cell>
          <cell r="AB45">
            <v>61677712.97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  <cell r="Y46">
            <v>0</v>
          </cell>
          <cell r="Z46">
            <v>671379</v>
          </cell>
          <cell r="AA46">
            <v>226452854.05</v>
          </cell>
          <cell r="AB46">
            <v>2926788383.2500005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  <cell r="Y47">
            <v>0</v>
          </cell>
          <cell r="Z47">
            <v>3861</v>
          </cell>
          <cell r="AA47">
            <v>3058200</v>
          </cell>
          <cell r="AB47">
            <v>12110185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M48">
            <v>0</v>
          </cell>
          <cell r="R48">
            <v>0</v>
          </cell>
          <cell r="Y48">
            <v>0</v>
          </cell>
          <cell r="Z48">
            <v>239101</v>
          </cell>
          <cell r="AA48">
            <v>32393305.6</v>
          </cell>
          <cell r="AB48">
            <v>118078653.14000002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  <cell r="Y49">
            <v>0</v>
          </cell>
          <cell r="Z49">
            <v>578556</v>
          </cell>
          <cell r="AA49">
            <v>162208547.91</v>
          </cell>
          <cell r="AB49">
            <v>667886351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  <cell r="Z51">
            <v>1390877</v>
          </cell>
          <cell r="AA51">
            <v>555687042.36</v>
          </cell>
          <cell r="AB51">
            <v>25404616037.090004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M52">
            <v>0</v>
          </cell>
          <cell r="R52">
            <v>0</v>
          </cell>
          <cell r="Y52">
            <v>0</v>
          </cell>
          <cell r="Z52">
            <v>22644</v>
          </cell>
          <cell r="AA52">
            <v>10660467.37</v>
          </cell>
          <cell r="AB52">
            <v>75633793.77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  <cell r="Y54">
            <v>0</v>
          </cell>
          <cell r="Z54">
            <v>245664</v>
          </cell>
          <cell r="AA54">
            <v>138317935</v>
          </cell>
          <cell r="AB54">
            <v>558620175.7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  <cell r="Y55">
            <v>0</v>
          </cell>
          <cell r="Z55">
            <v>5436</v>
          </cell>
          <cell r="AA55">
            <v>2520812.4</v>
          </cell>
          <cell r="AB55">
            <v>45761630.419999994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  <cell r="Y57">
            <v>0</v>
          </cell>
          <cell r="Z57">
            <v>4662</v>
          </cell>
          <cell r="AA57">
            <v>2989680</v>
          </cell>
          <cell r="AB57">
            <v>2989680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  <cell r="Y58">
            <v>0</v>
          </cell>
          <cell r="Z58">
            <v>2627866</v>
          </cell>
          <cell r="AA58">
            <v>719712737.76</v>
          </cell>
          <cell r="AB58">
            <v>4072063060.7699995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  <cell r="Y59">
            <v>0</v>
          </cell>
          <cell r="Z59">
            <v>71205</v>
          </cell>
          <cell r="AA59">
            <v>51680505</v>
          </cell>
          <cell r="AB59">
            <v>307428748.91999996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  <cell r="Y60">
            <v>0</v>
          </cell>
          <cell r="Z60">
            <v>123269</v>
          </cell>
          <cell r="AA60">
            <v>96663229.25</v>
          </cell>
          <cell r="AB60">
            <v>495641500.98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  <cell r="Y61">
            <v>0</v>
          </cell>
          <cell r="Z61">
            <v>2795655</v>
          </cell>
          <cell r="AA61">
            <v>759091437.54</v>
          </cell>
          <cell r="AB61">
            <v>4486389985.719999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  <cell r="Y62">
            <v>0</v>
          </cell>
          <cell r="Z62">
            <v>70555</v>
          </cell>
          <cell r="AA62">
            <v>34921619</v>
          </cell>
          <cell r="AB62">
            <v>309743223.32000005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  <cell r="Y63">
            <v>0</v>
          </cell>
          <cell r="Z63">
            <v>213149</v>
          </cell>
          <cell r="AA63">
            <v>168124415.9</v>
          </cell>
          <cell r="AB63">
            <v>551845790.06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  <cell r="Y64">
            <v>0</v>
          </cell>
          <cell r="Z64">
            <v>32907</v>
          </cell>
          <cell r="AA64">
            <v>27642878</v>
          </cell>
          <cell r="AB64">
            <v>130885543.83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  <cell r="Y67">
            <v>0</v>
          </cell>
          <cell r="Z67">
            <v>310181</v>
          </cell>
          <cell r="AA67">
            <v>156587040.49</v>
          </cell>
          <cell r="AB67">
            <v>465166850.68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80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G34" sqref="G3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0.421875" style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39" t="s">
        <v>0</v>
      </c>
      <c r="E9" s="39"/>
      <c r="F9" s="39"/>
      <c r="G9" s="39"/>
      <c r="H9" s="39"/>
      <c r="I9" s="39"/>
      <c r="J9" s="39"/>
      <c r="K9" s="39"/>
      <c r="L9" s="39"/>
      <c r="M9" s="9"/>
      <c r="N9" s="9"/>
      <c r="O9" s="9"/>
    </row>
    <row r="10" ht="15.75"/>
    <row r="11" spans="12:15" ht="15" customHeight="1" thickBot="1">
      <c r="L11" s="40" t="s">
        <v>135</v>
      </c>
      <c r="M11" s="40"/>
      <c r="N11" s="40"/>
      <c r="O11" s="40"/>
    </row>
    <row r="12" spans="1:15" ht="14.45" customHeight="1">
      <c r="A12" s="41" t="s">
        <v>1</v>
      </c>
      <c r="B12" s="43" t="s">
        <v>2</v>
      </c>
      <c r="C12" s="43" t="s">
        <v>3</v>
      </c>
      <c r="D12" s="43" t="s">
        <v>4</v>
      </c>
      <c r="E12" s="43"/>
      <c r="F12" s="43"/>
      <c r="G12" s="45" t="s">
        <v>136</v>
      </c>
      <c r="H12" s="45"/>
      <c r="I12" s="45"/>
      <c r="J12" s="45"/>
      <c r="K12" s="45"/>
      <c r="L12" s="45"/>
      <c r="M12" s="45"/>
      <c r="N12" s="47" t="s">
        <v>131</v>
      </c>
      <c r="O12" s="48"/>
    </row>
    <row r="13" spans="1:17" s="8" customFormat="1" ht="15.75" customHeight="1">
      <c r="A13" s="42"/>
      <c r="B13" s="44"/>
      <c r="C13" s="44"/>
      <c r="D13" s="44"/>
      <c r="E13" s="44"/>
      <c r="F13" s="44"/>
      <c r="G13" s="46"/>
      <c r="H13" s="46"/>
      <c r="I13" s="46"/>
      <c r="J13" s="46"/>
      <c r="K13" s="46"/>
      <c r="L13" s="46"/>
      <c r="M13" s="46"/>
      <c r="N13" s="49"/>
      <c r="O13" s="50"/>
      <c r="Q13" s="10"/>
    </row>
    <row r="14" spans="1:17" s="8" customFormat="1" ht="33.75" customHeight="1">
      <c r="A14" s="42"/>
      <c r="B14" s="44"/>
      <c r="C14" s="44"/>
      <c r="D14" s="44"/>
      <c r="E14" s="44"/>
      <c r="F14" s="44"/>
      <c r="G14" s="55" t="s">
        <v>5</v>
      </c>
      <c r="H14" s="56"/>
      <c r="I14" s="57"/>
      <c r="J14" s="55" t="s">
        <v>133</v>
      </c>
      <c r="K14" s="56"/>
      <c r="L14" s="57"/>
      <c r="M14" s="53" t="s">
        <v>6</v>
      </c>
      <c r="N14" s="32" t="s">
        <v>7</v>
      </c>
      <c r="O14" s="34" t="s">
        <v>8</v>
      </c>
      <c r="Q14" s="10"/>
    </row>
    <row r="15" spans="1:17" s="8" customFormat="1" ht="55.9" customHeight="1">
      <c r="A15" s="42"/>
      <c r="B15" s="44"/>
      <c r="C15" s="44"/>
      <c r="D15" s="31" t="s">
        <v>9</v>
      </c>
      <c r="E15" s="31" t="s">
        <v>10</v>
      </c>
      <c r="F15" s="31" t="s">
        <v>11</v>
      </c>
      <c r="G15" s="29" t="s">
        <v>134</v>
      </c>
      <c r="H15" s="11" t="s">
        <v>130</v>
      </c>
      <c r="I15" s="29" t="s">
        <v>132</v>
      </c>
      <c r="J15" s="29" t="s">
        <v>134</v>
      </c>
      <c r="K15" s="29" t="s">
        <v>130</v>
      </c>
      <c r="L15" s="29" t="s">
        <v>132</v>
      </c>
      <c r="M15" s="54"/>
      <c r="N15" s="33"/>
      <c r="O15" s="35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595242190.94</v>
      </c>
      <c r="H16" s="17">
        <f>VLOOKUP(B16,'[1]Brokers'!$B$9:$Y$67,24,0)</f>
        <v>3640572120</v>
      </c>
      <c r="I16" s="17">
        <f>VLOOKUP(B16,'[1]Brokers'!$B$9:$R$67,17,0)</f>
        <v>0</v>
      </c>
      <c r="J16" s="17">
        <f>VLOOKUP(B16,'[1]Brokers'!$B$9:$M$67,12,0)</f>
        <v>72652800</v>
      </c>
      <c r="K16" s="17">
        <v>0</v>
      </c>
      <c r="L16" s="17">
        <v>0</v>
      </c>
      <c r="M16" s="18">
        <f>L16+I16+J16+H16+G16</f>
        <v>4308467110.940001</v>
      </c>
      <c r="N16" s="58">
        <f>VLOOKUP(B16,'[2]Sheet6'!$B$9:$AB$67,27,0)</f>
        <v>41252190033.03999</v>
      </c>
      <c r="O16" s="19">
        <f>N16/$N$75</f>
        <v>0.26718574399869605</v>
      </c>
      <c r="P16" s="17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VLOOKUP(B17,'[1]Brokers'!$B$9:$H$67,7,0)</f>
        <v>298719042.36</v>
      </c>
      <c r="H17" s="17">
        <f>VLOOKUP(B17,'[1]Brokers'!$B$9:$Y$67,24,0)</f>
        <v>40200000</v>
      </c>
      <c r="I17" s="17">
        <f>VLOOKUP(B17,'[1]Brokers'!$B$9:$R$67,17,0)</f>
        <v>0</v>
      </c>
      <c r="J17" s="17">
        <f>VLOOKUP(B17,'[1]Brokers'!$B$9:$M$67,12,0)</f>
        <v>216768000</v>
      </c>
      <c r="K17" s="17">
        <v>0</v>
      </c>
      <c r="L17" s="17">
        <v>0</v>
      </c>
      <c r="M17" s="18">
        <f>L17+I17+J17+H17+G17</f>
        <v>555687042.36</v>
      </c>
      <c r="N17" s="58">
        <f>VLOOKUP(B17,'[2]Sheet6'!$B$9:$AB$67,27,0)</f>
        <v>25404616037.090004</v>
      </c>
      <c r="O17" s="19">
        <f>N17/$N$75</f>
        <v>0.16454280927714635</v>
      </c>
      <c r="P17" s="17"/>
    </row>
    <row r="18" spans="1:16" ht="15">
      <c r="A18" s="12">
        <v>3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VLOOKUP(B18,'[1]Brokers'!$B$9:$H$67,7,0)</f>
        <v>10226195778.18</v>
      </c>
      <c r="H18" s="17">
        <f>VLOOKUP(B18,'[1]Brokers'!$B$9:$Y$67,24,0)</f>
        <v>210300000</v>
      </c>
      <c r="I18" s="17">
        <f>VLOOKUP(B18,'[1]Brokers'!$B$9:$R$67,17,0)</f>
        <v>0</v>
      </c>
      <c r="J18" s="17">
        <f>VLOOKUP(B18,'[1]Brokers'!$B$9:$M$67,12,0)</f>
        <v>3163565440</v>
      </c>
      <c r="K18" s="17">
        <v>0</v>
      </c>
      <c r="L18" s="17">
        <v>0</v>
      </c>
      <c r="M18" s="18">
        <f>L18+I18+J18+H18+G18</f>
        <v>13600061218.18</v>
      </c>
      <c r="N18" s="58">
        <f>VLOOKUP(B18,'[2]Sheet6'!$B$9:$AB$67,27,0)</f>
        <v>20930880915.85</v>
      </c>
      <c r="O18" s="19">
        <f>N18/$N$75</f>
        <v>0.13556693561166958</v>
      </c>
      <c r="P18" s="17"/>
    </row>
    <row r="19" spans="1:16" ht="15">
      <c r="A19" s="12">
        <v>4</v>
      </c>
      <c r="B19" s="13" t="s">
        <v>31</v>
      </c>
      <c r="C19" s="14" t="s">
        <v>32</v>
      </c>
      <c r="D19" s="15" t="s">
        <v>14</v>
      </c>
      <c r="E19" s="16" t="s">
        <v>14</v>
      </c>
      <c r="F19" s="16"/>
      <c r="G19" s="17">
        <f>VLOOKUP(B19,'[1]Brokers'!$B$9:$H$67,7,0)</f>
        <v>624353001.55</v>
      </c>
      <c r="H19" s="17">
        <f>VLOOKUP(B19,'[1]Brokers'!$B$9:$Y$67,24,0)</f>
        <v>103200000</v>
      </c>
      <c r="I19" s="17">
        <f>VLOOKUP(B19,'[1]Brokers'!$B$9:$R$67,17,0)</f>
        <v>0</v>
      </c>
      <c r="J19" s="17">
        <f>VLOOKUP(B19,'[1]Brokers'!$B$9:$M$67,12,0)</f>
        <v>84114560</v>
      </c>
      <c r="K19" s="17">
        <v>0</v>
      </c>
      <c r="L19" s="17">
        <v>0</v>
      </c>
      <c r="M19" s="18">
        <f>L19+I19+J19+H19+G19</f>
        <v>811667561.55</v>
      </c>
      <c r="N19" s="58">
        <f>VLOOKUP(B19,'[2]Sheet6'!$B$9:$AB$67,27,0)</f>
        <v>17015048748.899998</v>
      </c>
      <c r="O19" s="19">
        <f>N19/$N$75</f>
        <v>0.11020453594118933</v>
      </c>
      <c r="P19" s="17"/>
    </row>
    <row r="20" spans="1:16" ht="15">
      <c r="A20" s="12">
        <v>5</v>
      </c>
      <c r="B20" s="13" t="s">
        <v>41</v>
      </c>
      <c r="C20" s="14" t="s">
        <v>42</v>
      </c>
      <c r="D20" s="15" t="s">
        <v>14</v>
      </c>
      <c r="E20" s="15" t="s">
        <v>14</v>
      </c>
      <c r="F20" s="16" t="s">
        <v>14</v>
      </c>
      <c r="G20" s="17">
        <f>VLOOKUP(B20,'[1]Brokers'!$B$9:$H$67,7,0)</f>
        <v>1873632218.87</v>
      </c>
      <c r="H20" s="17">
        <f>VLOOKUP(B20,'[1]Brokers'!$B$9:$Y$67,24,0)</f>
        <v>0</v>
      </c>
      <c r="I20" s="17">
        <f>VLOOKUP(B20,'[1]Brokers'!$B$9:$R$67,17,0)</f>
        <v>0</v>
      </c>
      <c r="J20" s="17">
        <f>VLOOKUP(B20,'[1]Brokers'!$B$9:$M$67,12,0)</f>
        <v>99468800</v>
      </c>
      <c r="K20" s="17">
        <v>0</v>
      </c>
      <c r="L20" s="17">
        <v>0</v>
      </c>
      <c r="M20" s="18">
        <f>L20+I20+J20+H20+G20</f>
        <v>1973101018.87</v>
      </c>
      <c r="N20" s="58">
        <f>VLOOKUP(B20,'[2]Sheet6'!$B$9:$AB$67,27,0)</f>
        <v>12274885151.21</v>
      </c>
      <c r="O20" s="19">
        <f>N20/$N$75</f>
        <v>0.0795030353297076</v>
      </c>
      <c r="P20" s="17"/>
    </row>
    <row r="21" spans="1:17" s="30" customFormat="1" ht="15">
      <c r="A21" s="12">
        <v>6</v>
      </c>
      <c r="B21" s="13" t="s">
        <v>45</v>
      </c>
      <c r="C21" s="14" t="s">
        <v>46</v>
      </c>
      <c r="D21" s="15" t="s">
        <v>14</v>
      </c>
      <c r="E21" s="16"/>
      <c r="F21" s="16"/>
      <c r="G21" s="17">
        <f>VLOOKUP(B21,'[1]Brokers'!$B$9:$H$67,7,0)</f>
        <v>48929153.39</v>
      </c>
      <c r="H21" s="17">
        <f>VLOOKUP(B21,'[1]Brokers'!$B$9:$Y$67,24,0)</f>
        <v>0</v>
      </c>
      <c r="I21" s="17">
        <f>VLOOKUP(B21,'[1]Brokers'!$B$9:$R$67,17,0)</f>
        <v>0</v>
      </c>
      <c r="J21" s="17">
        <f>VLOOKUP(B21,'[1]Brokers'!$B$9:$M$67,12,0)</f>
        <v>10021120</v>
      </c>
      <c r="K21" s="17">
        <v>0</v>
      </c>
      <c r="L21" s="17">
        <v>0</v>
      </c>
      <c r="M21" s="18">
        <f>L21+I21+J21+H21+G21</f>
        <v>58950273.39</v>
      </c>
      <c r="N21" s="58">
        <f>VLOOKUP(B21,'[2]Sheet6'!$B$9:$AB$67,27,0)</f>
        <v>7790153142.240001</v>
      </c>
      <c r="O21" s="19">
        <f>N21/$N$75</f>
        <v>0.050455936072875414</v>
      </c>
      <c r="P21" s="17"/>
      <c r="Q21" s="10"/>
    </row>
    <row r="22" spans="1:16" ht="1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VLOOKUP(B22,'[1]Brokers'!$B$9:$H$67,7,0)</f>
        <v>878155382.31</v>
      </c>
      <c r="H22" s="17">
        <f>VLOOKUP(B22,'[1]Brokers'!$B$9:$Y$67,24,0)</f>
        <v>0</v>
      </c>
      <c r="I22" s="17">
        <f>VLOOKUP(B22,'[1]Brokers'!$B$9:$R$67,17,0)</f>
        <v>15000000</v>
      </c>
      <c r="J22" s="17">
        <f>VLOOKUP(B22,'[1]Brokers'!$B$9:$M$67,12,0)</f>
        <v>253512320</v>
      </c>
      <c r="K22" s="17">
        <v>0</v>
      </c>
      <c r="L22" s="17">
        <v>0</v>
      </c>
      <c r="M22" s="18">
        <f>L22+I22+J22+H22+G22</f>
        <v>1146667702.31</v>
      </c>
      <c r="N22" s="58">
        <f>VLOOKUP(B22,'[2]Sheet6'!$B$9:$AB$67,27,0)</f>
        <v>6295843291.59</v>
      </c>
      <c r="O22" s="19">
        <f>N22/$N$75</f>
        <v>0.040777461090317546</v>
      </c>
      <c r="P22" s="17"/>
    </row>
    <row r="23" spans="1:16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VLOOKUP(B23,'[1]Brokers'!$B$9:$H$67,7,0)</f>
        <v>587558157.54</v>
      </c>
      <c r="H23" s="17">
        <f>VLOOKUP(B23,'[1]Brokers'!$B$9:$Y$67,24,0)</f>
        <v>0</v>
      </c>
      <c r="I23" s="17">
        <f>VLOOKUP(B23,'[1]Brokers'!$B$9:$R$67,17,0)</f>
        <v>1100000</v>
      </c>
      <c r="J23" s="17">
        <f>VLOOKUP(B23,'[1]Brokers'!$B$9:$M$67,12,0)</f>
        <v>170433280</v>
      </c>
      <c r="K23" s="17">
        <v>0</v>
      </c>
      <c r="L23" s="17">
        <v>0</v>
      </c>
      <c r="M23" s="18">
        <f>L23+I23+J23+H23+G23</f>
        <v>759091437.54</v>
      </c>
      <c r="N23" s="58">
        <f>VLOOKUP(B23,'[2]Sheet6'!$B$9:$AB$67,27,0)</f>
        <v>4486389985.719999</v>
      </c>
      <c r="O23" s="19">
        <f>N23/$N$75</f>
        <v>0.029057837783711033</v>
      </c>
      <c r="P23" s="17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VLOOKUP(B24,'[1]Brokers'!$B$9:$H$67,7,0)</f>
        <v>545662177.76</v>
      </c>
      <c r="H24" s="17">
        <f>VLOOKUP(B24,'[1]Brokers'!$B$9:$Y$67,24,0)</f>
        <v>0</v>
      </c>
      <c r="I24" s="17">
        <f>VLOOKUP(B24,'[1]Brokers'!$B$9:$R$67,17,0)</f>
        <v>0</v>
      </c>
      <c r="J24" s="17">
        <f>VLOOKUP(B24,'[1]Brokers'!$B$9:$M$67,12,0)</f>
        <v>174050560</v>
      </c>
      <c r="K24" s="17">
        <v>0</v>
      </c>
      <c r="L24" s="17">
        <v>0</v>
      </c>
      <c r="M24" s="18">
        <f>L24+I24+J24+H24+G24</f>
        <v>719712737.76</v>
      </c>
      <c r="N24" s="58">
        <f>VLOOKUP(B24,'[2]Sheet6'!$B$9:$AB$67,27,0)</f>
        <v>4072063060.7699995</v>
      </c>
      <c r="O24" s="19">
        <f>N24/$N$75</f>
        <v>0.026374289404514847</v>
      </c>
      <c r="P24" s="17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VLOOKUP(B25,'[1]Brokers'!$B$9:$H$67,7,0)</f>
        <v>183243254.05</v>
      </c>
      <c r="H25" s="17">
        <f>VLOOKUP(B25,'[1]Brokers'!$B$9:$Y$67,24,0)</f>
        <v>0</v>
      </c>
      <c r="I25" s="17">
        <f>VLOOKUP(B25,'[1]Brokers'!$B$9:$R$67,17,0)</f>
        <v>0</v>
      </c>
      <c r="J25" s="17">
        <f>VLOOKUP(B25,'[1]Brokers'!$B$9:$M$67,12,0)</f>
        <v>43209600</v>
      </c>
      <c r="K25" s="17">
        <v>0</v>
      </c>
      <c r="L25" s="17">
        <v>0</v>
      </c>
      <c r="M25" s="18">
        <f>L25+I25+J25+H25+G25</f>
        <v>226452854.05</v>
      </c>
      <c r="N25" s="58">
        <f>VLOOKUP(B25,'[2]Sheet6'!$B$9:$AB$67,27,0)</f>
        <v>2926788383.2500005</v>
      </c>
      <c r="O25" s="19">
        <f>N25/$N$75</f>
        <v>0.01895647554903316</v>
      </c>
      <c r="P25" s="17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140401125.73</v>
      </c>
      <c r="H26" s="17">
        <f>VLOOKUP(B26,'[1]Brokers'!$B$9:$Y$67,24,0)</f>
        <v>30615000</v>
      </c>
      <c r="I26" s="17">
        <f>VLOOKUP(B26,'[1]Brokers'!$B$9:$R$67,17,0)</f>
        <v>1100000</v>
      </c>
      <c r="J26" s="17">
        <f>VLOOKUP(B26,'[1]Brokers'!$B$9:$M$67,12,0)</f>
        <v>170119040</v>
      </c>
      <c r="K26" s="17">
        <v>0</v>
      </c>
      <c r="L26" s="17">
        <v>0</v>
      </c>
      <c r="M26" s="18">
        <f>L26+I26+J26+H26+G26</f>
        <v>342235165.73</v>
      </c>
      <c r="N26" s="58">
        <f>VLOOKUP(B26,'[2]Sheet6'!$B$9:$AB$67,27,0)</f>
        <v>2482916764.84</v>
      </c>
      <c r="O26" s="19">
        <f>N26/$N$75</f>
        <v>0.016081569549865737</v>
      </c>
      <c r="P26" s="17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VLOOKUP(B27,'[1]Brokers'!$B$9:$H$67,7,0)</f>
        <v>15028706.57</v>
      </c>
      <c r="H27" s="17">
        <f>VLOOKUP(B27,'[1]Brokers'!$B$9:$Y$67,24,0)</f>
        <v>0</v>
      </c>
      <c r="I27" s="17">
        <f>VLOOKUP(B27,'[1]Brokers'!$B$9:$R$67,17,0)</f>
        <v>0</v>
      </c>
      <c r="J27" s="17">
        <f>VLOOKUP(B27,'[1]Brokers'!$B$9:$M$67,12,0)</f>
        <v>27868160</v>
      </c>
      <c r="K27" s="17">
        <v>0</v>
      </c>
      <c r="L27" s="17">
        <v>0</v>
      </c>
      <c r="M27" s="18">
        <f>L27+I27+J27+H27+G27</f>
        <v>42896866.57</v>
      </c>
      <c r="N27" s="58">
        <f>VLOOKUP(B27,'[2]Sheet6'!$B$9:$AB$67,27,0)</f>
        <v>1261465458.0699997</v>
      </c>
      <c r="O27" s="19">
        <f>N27/$N$75</f>
        <v>0.008170368328884839</v>
      </c>
      <c r="P27" s="17"/>
    </row>
    <row r="28" spans="1:16" ht="1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VLOOKUP(B28,'[1]Brokers'!$B$9:$H$67,7,0)</f>
        <v>97103831.4</v>
      </c>
      <c r="H28" s="17">
        <f>VLOOKUP(B28,'[1]Brokers'!$B$9:$Y$67,24,0)</f>
        <v>0</v>
      </c>
      <c r="I28" s="17">
        <f>VLOOKUP(B28,'[1]Brokers'!$B$9:$R$67,17,0)</f>
        <v>0</v>
      </c>
      <c r="J28" s="17">
        <f>VLOOKUP(B28,'[1]Brokers'!$B$9:$M$67,12,0)</f>
        <v>0</v>
      </c>
      <c r="K28" s="17">
        <v>0</v>
      </c>
      <c r="L28" s="17">
        <v>0</v>
      </c>
      <c r="M28" s="18">
        <f>L28+I28+J28+H28+G28</f>
        <v>97103831.4</v>
      </c>
      <c r="N28" s="58">
        <f>VLOOKUP(B28,'[2]Sheet6'!$B$9:$AB$67,27,0)</f>
        <v>838226299.51</v>
      </c>
      <c r="O28" s="19">
        <f>N28/$N$75</f>
        <v>0.005429096426019463</v>
      </c>
      <c r="P28" s="17"/>
    </row>
    <row r="29" spans="1:16" ht="15">
      <c r="A29" s="12">
        <v>14</v>
      </c>
      <c r="B29" s="13" t="s">
        <v>83</v>
      </c>
      <c r="C29" s="14" t="s">
        <v>84</v>
      </c>
      <c r="D29" s="15" t="s">
        <v>14</v>
      </c>
      <c r="E29" s="16"/>
      <c r="F29" s="16"/>
      <c r="G29" s="17">
        <f>VLOOKUP(B29,'[1]Brokers'!$B$9:$H$67,7,0)</f>
        <v>216607173.55</v>
      </c>
      <c r="H29" s="17">
        <f>VLOOKUP(B29,'[1]Brokers'!$B$9:$Y$67,24,0)</f>
        <v>0</v>
      </c>
      <c r="I29" s="17">
        <f>VLOOKUP(B29,'[1]Brokers'!$B$9:$R$67,17,0)</f>
        <v>0</v>
      </c>
      <c r="J29" s="17">
        <f>VLOOKUP(B29,'[1]Brokers'!$B$9:$M$67,12,0)</f>
        <v>45177600</v>
      </c>
      <c r="K29" s="17">
        <v>0</v>
      </c>
      <c r="L29" s="17">
        <v>0</v>
      </c>
      <c r="M29" s="18">
        <f>L29+I29+J29+H29+G29</f>
        <v>261784773.55</v>
      </c>
      <c r="N29" s="58">
        <f>VLOOKUP(B29,'[2]Sheet6'!$B$9:$AB$67,27,0)</f>
        <v>677958864.3399999</v>
      </c>
      <c r="O29" s="19">
        <f>N29/$N$75</f>
        <v>0.004391062472661772</v>
      </c>
      <c r="P29" s="17"/>
    </row>
    <row r="30" spans="1:16" ht="15">
      <c r="A30" s="12">
        <v>15</v>
      </c>
      <c r="B30" s="13" t="s">
        <v>35</v>
      </c>
      <c r="C30" s="14" t="s">
        <v>36</v>
      </c>
      <c r="D30" s="15" t="s">
        <v>14</v>
      </c>
      <c r="E30" s="16" t="s">
        <v>14</v>
      </c>
      <c r="F30" s="16"/>
      <c r="G30" s="17">
        <f>VLOOKUP(B30,'[1]Brokers'!$B$9:$H$67,7,0)</f>
        <v>99972387.91</v>
      </c>
      <c r="H30" s="17">
        <f>VLOOKUP(B30,'[1]Brokers'!$B$9:$Y$67,24,0)</f>
        <v>0</v>
      </c>
      <c r="I30" s="17">
        <f>VLOOKUP(B30,'[1]Brokers'!$B$9:$R$67,17,0)</f>
        <v>0</v>
      </c>
      <c r="J30" s="17">
        <f>VLOOKUP(B30,'[1]Brokers'!$B$9:$M$67,12,0)</f>
        <v>62236160</v>
      </c>
      <c r="K30" s="17">
        <v>0</v>
      </c>
      <c r="L30" s="17">
        <v>0</v>
      </c>
      <c r="M30" s="18">
        <f>L30+I30+J30+H30+G30</f>
        <v>162208547.91</v>
      </c>
      <c r="N30" s="58">
        <f>VLOOKUP(B30,'[2]Sheet6'!$B$9:$AB$67,27,0)</f>
        <v>667886351</v>
      </c>
      <c r="O30" s="19">
        <f>N30/$N$75</f>
        <v>0.004325823949118436</v>
      </c>
      <c r="P30" s="17"/>
    </row>
    <row r="31" spans="1:16" ht="15">
      <c r="A31" s="12">
        <v>16</v>
      </c>
      <c r="B31" s="13" t="s">
        <v>61</v>
      </c>
      <c r="C31" s="14" t="s">
        <v>62</v>
      </c>
      <c r="D31" s="15" t="s">
        <v>14</v>
      </c>
      <c r="E31" s="16" t="s">
        <v>14</v>
      </c>
      <c r="F31" s="16" t="s">
        <v>14</v>
      </c>
      <c r="G31" s="17">
        <f>VLOOKUP(B31,'[1]Brokers'!$B$9:$H$67,7,0)</f>
        <v>117021548.28</v>
      </c>
      <c r="H31" s="17">
        <f>VLOOKUP(B31,'[1]Brokers'!$B$9:$Y$67,24,0)</f>
        <v>0</v>
      </c>
      <c r="I31" s="17">
        <f>VLOOKUP(B31,'[1]Brokers'!$B$9:$R$67,17,0)</f>
        <v>0</v>
      </c>
      <c r="J31" s="17">
        <f>VLOOKUP(B31,'[1]Brokers'!$B$9:$M$67,12,0)</f>
        <v>32198400</v>
      </c>
      <c r="K31" s="17">
        <v>0</v>
      </c>
      <c r="L31" s="17">
        <v>0</v>
      </c>
      <c r="M31" s="18">
        <f>L31+I31+J31+H31+G31</f>
        <v>149219948.28</v>
      </c>
      <c r="N31" s="58">
        <f>VLOOKUP(B31,'[2]Sheet6'!$B$9:$AB$67,27,0)</f>
        <v>620266114.5699999</v>
      </c>
      <c r="O31" s="19">
        <f>N31/$N$75</f>
        <v>0.004017393092726258</v>
      </c>
      <c r="P31" s="17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VLOOKUP(B32,'[1]Brokers'!$B$9:$H$67,7,0)</f>
        <v>138179055</v>
      </c>
      <c r="H32" s="17">
        <f>VLOOKUP(B32,'[1]Brokers'!$B$9:$Y$67,24,0)</f>
        <v>0</v>
      </c>
      <c r="I32" s="17">
        <f>VLOOKUP(B32,'[1]Brokers'!$B$9:$R$67,17,0)</f>
        <v>0</v>
      </c>
      <c r="J32" s="17">
        <f>VLOOKUP(B32,'[1]Brokers'!$B$9:$M$67,12,0)</f>
        <v>138880</v>
      </c>
      <c r="K32" s="17">
        <v>0</v>
      </c>
      <c r="L32" s="17">
        <v>0</v>
      </c>
      <c r="M32" s="18">
        <f>L32+I32+J32+H32+G32</f>
        <v>138317935</v>
      </c>
      <c r="N32" s="58">
        <f>VLOOKUP(B32,'[2]Sheet6'!$B$9:$AB$67,27,0)</f>
        <v>558620175.7</v>
      </c>
      <c r="O32" s="19">
        <f>N32/$N$75</f>
        <v>0.00361811935651281</v>
      </c>
      <c r="P32" s="17"/>
    </row>
    <row r="33" spans="1:16" ht="15">
      <c r="A33" s="12">
        <v>18</v>
      </c>
      <c r="B33" s="13" t="s">
        <v>79</v>
      </c>
      <c r="C33" s="14" t="s">
        <v>80</v>
      </c>
      <c r="D33" s="15" t="s">
        <v>14</v>
      </c>
      <c r="E33" s="16"/>
      <c r="F33" s="16"/>
      <c r="G33" s="17">
        <f>VLOOKUP(B33,'[1]Brokers'!$B$9:$H$67,7,0)</f>
        <v>142519295.9</v>
      </c>
      <c r="H33" s="17">
        <f>VLOOKUP(B33,'[1]Brokers'!$B$9:$Y$67,24,0)</f>
        <v>0</v>
      </c>
      <c r="I33" s="17">
        <f>VLOOKUP(B33,'[1]Brokers'!$B$9:$R$67,17,0)</f>
        <v>0</v>
      </c>
      <c r="J33" s="17">
        <f>VLOOKUP(B33,'[1]Brokers'!$B$9:$M$67,12,0)</f>
        <v>25605120</v>
      </c>
      <c r="K33" s="17">
        <v>0</v>
      </c>
      <c r="L33" s="17">
        <v>0</v>
      </c>
      <c r="M33" s="18">
        <f>L33+I33+J33+H33+G33</f>
        <v>168124415.9</v>
      </c>
      <c r="N33" s="58">
        <f>VLOOKUP(B33,'[2]Sheet6'!$B$9:$AB$67,27,0)</f>
        <v>551845790.06</v>
      </c>
      <c r="O33" s="19">
        <f>N33/$N$75</f>
        <v>0.0035742424310475722</v>
      </c>
      <c r="P33" s="17"/>
    </row>
    <row r="34" spans="1:16" ht="15">
      <c r="A34" s="12">
        <v>19</v>
      </c>
      <c r="B34" s="13" t="s">
        <v>59</v>
      </c>
      <c r="C34" s="14" t="s">
        <v>60</v>
      </c>
      <c r="D34" s="15" t="s">
        <v>14</v>
      </c>
      <c r="E34" s="16"/>
      <c r="F34" s="16"/>
      <c r="G34" s="17">
        <f>VLOOKUP(B34,'[1]Brokers'!$B$9:$H$67,7,0)</f>
        <v>48900029.25</v>
      </c>
      <c r="H34" s="17">
        <f>VLOOKUP(B34,'[1]Brokers'!$B$9:$Y$67,24,0)</f>
        <v>0</v>
      </c>
      <c r="I34" s="17">
        <f>VLOOKUP(B34,'[1]Brokers'!$B$9:$R$67,17,0)</f>
        <v>0</v>
      </c>
      <c r="J34" s="17">
        <f>VLOOKUP(B34,'[1]Brokers'!$B$9:$M$67,12,0)</f>
        <v>47763200</v>
      </c>
      <c r="K34" s="17">
        <v>0</v>
      </c>
      <c r="L34" s="17">
        <v>0</v>
      </c>
      <c r="M34" s="18">
        <f>L34+I34+J34+H34+G34</f>
        <v>96663229.25</v>
      </c>
      <c r="N34" s="58">
        <f>VLOOKUP(B34,'[2]Sheet6'!$B$9:$AB$67,27,0)</f>
        <v>495641500.98</v>
      </c>
      <c r="O34" s="19">
        <f>N34/$N$75</f>
        <v>0.003210213641746203</v>
      </c>
      <c r="P34" s="17"/>
    </row>
    <row r="35" spans="1:16" ht="15">
      <c r="A35" s="12">
        <v>20</v>
      </c>
      <c r="B35" s="13" t="s">
        <v>47</v>
      </c>
      <c r="C35" s="14" t="s">
        <v>48</v>
      </c>
      <c r="D35" s="15" t="s">
        <v>14</v>
      </c>
      <c r="E35" s="16"/>
      <c r="F35" s="16"/>
      <c r="G35" s="17">
        <f>VLOOKUP(B35,'[1]Brokers'!$B$9:$H$67,7,0)</f>
        <v>148438560.49</v>
      </c>
      <c r="H35" s="17">
        <f>VLOOKUP(B35,'[1]Brokers'!$B$9:$Y$67,24,0)</f>
        <v>0</v>
      </c>
      <c r="I35" s="17">
        <f>VLOOKUP(B35,'[1]Brokers'!$B$9:$R$67,17,0)</f>
        <v>0</v>
      </c>
      <c r="J35" s="17">
        <f>VLOOKUP(B35,'[1]Brokers'!$B$9:$M$67,12,0)</f>
        <v>8148480</v>
      </c>
      <c r="K35" s="17">
        <v>0</v>
      </c>
      <c r="L35" s="17">
        <v>0</v>
      </c>
      <c r="M35" s="18">
        <f>L35+I35+J35+H35+G35</f>
        <v>156587040.49</v>
      </c>
      <c r="N35" s="58">
        <f>VLOOKUP(B35,'[2]Sheet6'!$B$9:$AB$67,27,0)</f>
        <v>465166850.68</v>
      </c>
      <c r="O35" s="19">
        <f>N35/$N$75</f>
        <v>0.003012832797069008</v>
      </c>
      <c r="P35" s="17"/>
    </row>
    <row r="36" spans="1:16" ht="1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VLOOKUP(B36,'[1]Brokers'!$B$9:$H$67,7,0)</f>
        <v>2899394</v>
      </c>
      <c r="H36" s="17">
        <f>VLOOKUP(B36,'[1]Brokers'!$B$9:$Y$67,24,0)</f>
        <v>0</v>
      </c>
      <c r="I36" s="17">
        <f>VLOOKUP(B36,'[1]Brokers'!$B$9:$R$67,17,0)</f>
        <v>0</v>
      </c>
      <c r="J36" s="17">
        <f>VLOOKUP(B36,'[1]Brokers'!$B$9:$M$67,12,0)</f>
        <v>1424000</v>
      </c>
      <c r="K36" s="17">
        <v>0</v>
      </c>
      <c r="L36" s="17">
        <v>0</v>
      </c>
      <c r="M36" s="18">
        <f>L36+I36+J36+H36+G36</f>
        <v>4323394</v>
      </c>
      <c r="N36" s="58">
        <f>VLOOKUP(B36,'[2]Sheet6'!$B$9:$AB$67,27,0)</f>
        <v>426961065.31000006</v>
      </c>
      <c r="O36" s="19">
        <f>N36/$N$75</f>
        <v>0.002765378269661808</v>
      </c>
      <c r="P36" s="17"/>
    </row>
    <row r="37" spans="1:16" ht="15">
      <c r="A37" s="12">
        <v>22</v>
      </c>
      <c r="B37" s="13" t="s">
        <v>17</v>
      </c>
      <c r="C37" s="14" t="s">
        <v>18</v>
      </c>
      <c r="D37" s="15" t="s">
        <v>14</v>
      </c>
      <c r="E37" s="16" t="s">
        <v>14</v>
      </c>
      <c r="F37" s="16" t="s">
        <v>14</v>
      </c>
      <c r="G37" s="17">
        <f>VLOOKUP(B37,'[1]Brokers'!$B$9:$H$67,7,0)</f>
        <v>26576659</v>
      </c>
      <c r="H37" s="17">
        <f>VLOOKUP(B37,'[1]Brokers'!$B$9:$Y$67,24,0)</f>
        <v>0</v>
      </c>
      <c r="I37" s="17">
        <f>VLOOKUP(B37,'[1]Brokers'!$B$9:$R$67,17,0)</f>
        <v>0</v>
      </c>
      <c r="J37" s="17">
        <f>VLOOKUP(B37,'[1]Brokers'!$B$9:$M$67,12,0)</f>
        <v>8344960</v>
      </c>
      <c r="K37" s="17">
        <v>0</v>
      </c>
      <c r="L37" s="17">
        <v>0</v>
      </c>
      <c r="M37" s="18">
        <f>L37+I37+J37+H37+G37</f>
        <v>34921619</v>
      </c>
      <c r="N37" s="58">
        <f>VLOOKUP(B37,'[2]Sheet6'!$B$9:$AB$67,27,0)</f>
        <v>309743223.32000005</v>
      </c>
      <c r="O37" s="19">
        <f>N37/$N$75</f>
        <v>0.0020061716361004004</v>
      </c>
      <c r="P37" s="17"/>
    </row>
    <row r="38" spans="1:16" ht="15">
      <c r="A38" s="12">
        <v>23</v>
      </c>
      <c r="B38" s="13" t="s">
        <v>55</v>
      </c>
      <c r="C38" s="14" t="s">
        <v>56</v>
      </c>
      <c r="D38" s="15" t="s">
        <v>14</v>
      </c>
      <c r="E38" s="16"/>
      <c r="F38" s="16"/>
      <c r="G38" s="17">
        <f>VLOOKUP(B38,'[1]Brokers'!$B$9:$H$67,7,0)</f>
        <v>6990585</v>
      </c>
      <c r="H38" s="17">
        <f>VLOOKUP(B38,'[1]Brokers'!$B$9:$Y$67,24,0)</f>
        <v>0</v>
      </c>
      <c r="I38" s="17">
        <f>VLOOKUP(B38,'[1]Brokers'!$B$9:$R$67,17,0)</f>
        <v>0</v>
      </c>
      <c r="J38" s="17">
        <f>VLOOKUP(B38,'[1]Brokers'!$B$9:$M$67,12,0)</f>
        <v>44689920</v>
      </c>
      <c r="K38" s="17">
        <v>0</v>
      </c>
      <c r="L38" s="17">
        <v>0</v>
      </c>
      <c r="M38" s="18">
        <f>L38+I38+J38+H38+G38</f>
        <v>51680505</v>
      </c>
      <c r="N38" s="58">
        <f>VLOOKUP(B38,'[2]Sheet6'!$B$9:$AB$67,27,0)</f>
        <v>307428748.91999996</v>
      </c>
      <c r="O38" s="19">
        <f>N38/$N$75</f>
        <v>0.001991181048593781</v>
      </c>
      <c r="P38" s="17"/>
    </row>
    <row r="39" spans="1:16" ht="15">
      <c r="A39" s="12">
        <v>24</v>
      </c>
      <c r="B39" s="13" t="s">
        <v>77</v>
      </c>
      <c r="C39" s="14" t="s">
        <v>78</v>
      </c>
      <c r="D39" s="15" t="s">
        <v>14</v>
      </c>
      <c r="E39" s="16"/>
      <c r="F39" s="16"/>
      <c r="G39" s="17">
        <f>VLOOKUP(B39,'[1]Brokers'!$B$9:$H$67,7,0)</f>
        <v>39422476.5</v>
      </c>
      <c r="H39" s="17">
        <f>VLOOKUP(B39,'[1]Brokers'!$B$9:$Y$67,24,0)</f>
        <v>0</v>
      </c>
      <c r="I39" s="17">
        <f>VLOOKUP(B39,'[1]Brokers'!$B$9:$R$67,17,0)</f>
        <v>0</v>
      </c>
      <c r="J39" s="17">
        <f>VLOOKUP(B39,'[1]Brokers'!$B$9:$M$67,12,0)</f>
        <v>0</v>
      </c>
      <c r="K39" s="17">
        <v>0</v>
      </c>
      <c r="L39" s="17">
        <v>0</v>
      </c>
      <c r="M39" s="18">
        <f>L39+I39+J39+H39+G39</f>
        <v>39422476.5</v>
      </c>
      <c r="N39" s="58">
        <f>VLOOKUP(B39,'[2]Sheet6'!$B$9:$AB$67,27,0)</f>
        <v>300595821.88000005</v>
      </c>
      <c r="O39" s="19">
        <f>N39/$N$75</f>
        <v>0.001946924957137571</v>
      </c>
      <c r="P39" s="17"/>
    </row>
    <row r="40" spans="1:16" ht="15">
      <c r="A40" s="12">
        <v>25</v>
      </c>
      <c r="B40" s="13" t="s">
        <v>69</v>
      </c>
      <c r="C40" s="14" t="s">
        <v>70</v>
      </c>
      <c r="D40" s="15" t="s">
        <v>14</v>
      </c>
      <c r="E40" s="16"/>
      <c r="F40" s="16"/>
      <c r="G40" s="17">
        <f>VLOOKUP(B40,'[1]Brokers'!$B$9:$H$67,7,0)</f>
        <v>73093371.8</v>
      </c>
      <c r="H40" s="17">
        <f>VLOOKUP(B40,'[1]Brokers'!$B$9:$Y$67,24,0)</f>
        <v>0</v>
      </c>
      <c r="I40" s="17">
        <f>VLOOKUP(B40,'[1]Brokers'!$B$9:$R$67,17,0)</f>
        <v>0</v>
      </c>
      <c r="J40" s="17">
        <f>VLOOKUP(B40,'[1]Brokers'!$B$9:$M$67,12,0)</f>
        <v>24803840</v>
      </c>
      <c r="K40" s="17">
        <v>0</v>
      </c>
      <c r="L40" s="17">
        <v>0</v>
      </c>
      <c r="M40" s="18">
        <f>L40+I40+J40+H40+G40</f>
        <v>97897211.8</v>
      </c>
      <c r="N40" s="58">
        <f>VLOOKUP(B40,'[2]Sheet6'!$B$9:$AB$67,27,0)</f>
        <v>295448495.84</v>
      </c>
      <c r="O40" s="19">
        <f>N40/$N$75</f>
        <v>0.0019135863116862685</v>
      </c>
      <c r="P40" s="17"/>
    </row>
    <row r="41" spans="1:16" ht="15">
      <c r="A41" s="12">
        <v>26</v>
      </c>
      <c r="B41" s="13" t="s">
        <v>73</v>
      </c>
      <c r="C41" s="14" t="s">
        <v>74</v>
      </c>
      <c r="D41" s="15" t="s">
        <v>14</v>
      </c>
      <c r="E41" s="16"/>
      <c r="F41" s="16"/>
      <c r="G41" s="17">
        <f>VLOOKUP(B41,'[1]Brokers'!$B$9:$H$67,7,0)</f>
        <v>50293107.8</v>
      </c>
      <c r="H41" s="17">
        <f>VLOOKUP(B41,'[1]Brokers'!$B$9:$Y$67,24,0)</f>
        <v>0</v>
      </c>
      <c r="I41" s="17">
        <f>VLOOKUP(B41,'[1]Brokers'!$B$9:$R$67,17,0)</f>
        <v>0</v>
      </c>
      <c r="J41" s="17">
        <f>VLOOKUP(B41,'[1]Brokers'!$B$9:$M$67,12,0)</f>
        <v>40422400</v>
      </c>
      <c r="K41" s="17">
        <v>0</v>
      </c>
      <c r="L41" s="17">
        <v>0</v>
      </c>
      <c r="M41" s="18">
        <f>L41+I41+J41+H41+G41</f>
        <v>90715507.8</v>
      </c>
      <c r="N41" s="58">
        <f>VLOOKUP(B41,'[2]Sheet6'!$B$9:$AB$67,27,0)</f>
        <v>234681125.86</v>
      </c>
      <c r="O41" s="19">
        <f>N41/$N$75</f>
        <v>0.0015200029662700292</v>
      </c>
      <c r="P41" s="17"/>
    </row>
    <row r="42" spans="1:16" ht="15">
      <c r="A42" s="12">
        <v>27</v>
      </c>
      <c r="B42" s="13" t="s">
        <v>95</v>
      </c>
      <c r="C42" s="14" t="s">
        <v>96</v>
      </c>
      <c r="D42" s="15" t="s">
        <v>14</v>
      </c>
      <c r="E42" s="16" t="s">
        <v>14</v>
      </c>
      <c r="F42" s="16" t="s">
        <v>14</v>
      </c>
      <c r="G42" s="17">
        <f>VLOOKUP(B42,'[1]Brokers'!$B$9:$H$67,7,0)</f>
        <v>11133363</v>
      </c>
      <c r="H42" s="17">
        <f>VLOOKUP(B42,'[1]Brokers'!$B$9:$Y$67,24,0)</f>
        <v>0</v>
      </c>
      <c r="I42" s="17">
        <f>VLOOKUP(B42,'[1]Brokers'!$B$9:$R$67,17,0)</f>
        <v>0</v>
      </c>
      <c r="J42" s="17">
        <f>VLOOKUP(B42,'[1]Brokers'!$B$9:$M$67,12,0)</f>
        <v>18503040</v>
      </c>
      <c r="K42" s="17">
        <v>0</v>
      </c>
      <c r="L42" s="17">
        <v>0</v>
      </c>
      <c r="M42" s="18">
        <f>L42+I42+J42+H42+G42</f>
        <v>29636403</v>
      </c>
      <c r="N42" s="58">
        <f>VLOOKUP(B42,'[2]Sheet6'!$B$9:$AB$67,27,0)</f>
        <v>233933554.37</v>
      </c>
      <c r="O42" s="19">
        <f>N42/$N$75</f>
        <v>0.0015151610307367184</v>
      </c>
      <c r="P42" s="17"/>
    </row>
    <row r="43" spans="1:16" ht="1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VLOOKUP(B43,'[1]Brokers'!$B$9:$H$67,7,0)</f>
        <v>42048820.95</v>
      </c>
      <c r="H43" s="17">
        <f>VLOOKUP(B43,'[1]Brokers'!$B$9:$Y$67,24,0)</f>
        <v>0</v>
      </c>
      <c r="I43" s="17">
        <f>VLOOKUP(B43,'[1]Brokers'!$B$9:$R$67,17,0)</f>
        <v>0</v>
      </c>
      <c r="J43" s="17">
        <f>VLOOKUP(B43,'[1]Brokers'!$B$9:$M$67,12,0)</f>
        <v>94099840</v>
      </c>
      <c r="K43" s="17">
        <v>0</v>
      </c>
      <c r="L43" s="17">
        <v>0</v>
      </c>
      <c r="M43" s="18">
        <f>L43+I43+J43+H43+G43</f>
        <v>136148660.95</v>
      </c>
      <c r="N43" s="58">
        <f>VLOOKUP(B43,'[2]Sheet6'!$B$9:$AB$67,27,0)</f>
        <v>196618499.95</v>
      </c>
      <c r="O43" s="19">
        <f>N43/$N$75</f>
        <v>0.0012734756664063822</v>
      </c>
      <c r="P43" s="17"/>
    </row>
    <row r="44" spans="1:16" ht="15">
      <c r="A44" s="12">
        <v>29</v>
      </c>
      <c r="B44" s="13" t="s">
        <v>123</v>
      </c>
      <c r="C44" s="14" t="s">
        <v>124</v>
      </c>
      <c r="D44" s="15" t="s">
        <v>14</v>
      </c>
      <c r="E44" s="16"/>
      <c r="F44" s="16"/>
      <c r="G44" s="17">
        <f>VLOOKUP(B44,'[1]Brokers'!$B$9:$H$67,7,0)</f>
        <v>32958660.45</v>
      </c>
      <c r="H44" s="17">
        <f>VLOOKUP(B44,'[1]Brokers'!$B$9:$Y$67,24,0)</f>
        <v>0</v>
      </c>
      <c r="I44" s="17">
        <f>VLOOKUP(B44,'[1]Brokers'!$B$9:$R$67,17,0)</f>
        <v>0</v>
      </c>
      <c r="J44" s="17">
        <f>VLOOKUP(B44,'[1]Brokers'!$B$9:$M$67,12,0)</f>
        <v>3166080</v>
      </c>
      <c r="K44" s="17">
        <v>0</v>
      </c>
      <c r="L44" s="17">
        <v>0</v>
      </c>
      <c r="M44" s="18">
        <f>L44+I44+J44+H44+G44</f>
        <v>36124740.45</v>
      </c>
      <c r="N44" s="58">
        <f>VLOOKUP(B44,'[2]Sheet6'!$B$9:$AB$67,27,0)</f>
        <v>177265686.45999998</v>
      </c>
      <c r="O44" s="19">
        <f>N44/$N$75</f>
        <v>0.0011481296940676477</v>
      </c>
      <c r="P44" s="17"/>
    </row>
    <row r="45" spans="1:16" ht="15">
      <c r="A45" s="12">
        <v>30</v>
      </c>
      <c r="B45" s="13" t="s">
        <v>53</v>
      </c>
      <c r="C45" s="14" t="s">
        <v>54</v>
      </c>
      <c r="D45" s="15" t="s">
        <v>14</v>
      </c>
      <c r="E45" s="16"/>
      <c r="F45" s="16"/>
      <c r="G45" s="17">
        <f>VLOOKUP(B45,'[1]Brokers'!$B$9:$H$67,7,0)</f>
        <v>19614718</v>
      </c>
      <c r="H45" s="17">
        <f>VLOOKUP(B45,'[1]Brokers'!$B$9:$Y$67,24,0)</f>
        <v>0</v>
      </c>
      <c r="I45" s="17">
        <f>VLOOKUP(B45,'[1]Brokers'!$B$9:$R$67,17,0)</f>
        <v>0</v>
      </c>
      <c r="J45" s="17">
        <f>VLOOKUP(B45,'[1]Brokers'!$B$9:$M$67,12,0)</f>
        <v>8028160</v>
      </c>
      <c r="K45" s="17">
        <v>0</v>
      </c>
      <c r="L45" s="17">
        <v>0</v>
      </c>
      <c r="M45" s="18">
        <f>L45+I45+J45+H45+G45</f>
        <v>27642878</v>
      </c>
      <c r="N45" s="58">
        <f>VLOOKUP(B45,'[2]Sheet6'!$B$9:$AB$67,27,0)</f>
        <v>130885543.83</v>
      </c>
      <c r="O45" s="19">
        <f>N45/$N$75</f>
        <v>0.0008477307842052378</v>
      </c>
      <c r="P45" s="17"/>
    </row>
    <row r="46" spans="1:16" ht="15">
      <c r="A46" s="12">
        <v>31</v>
      </c>
      <c r="B46" s="13" t="s">
        <v>81</v>
      </c>
      <c r="C46" s="14" t="s">
        <v>82</v>
      </c>
      <c r="D46" s="15" t="s">
        <v>14</v>
      </c>
      <c r="E46" s="16"/>
      <c r="F46" s="16"/>
      <c r="G46" s="17">
        <f>VLOOKUP(B46,'[1]Brokers'!$B$9:$H$67,7,0)</f>
        <v>32393305.6</v>
      </c>
      <c r="H46" s="17">
        <f>VLOOKUP(B46,'[1]Brokers'!$B$9:$Y$67,24,0)</f>
        <v>0</v>
      </c>
      <c r="I46" s="17">
        <f>VLOOKUP(B46,'[1]Brokers'!$B$9:$R$67,17,0)</f>
        <v>0</v>
      </c>
      <c r="J46" s="17">
        <f>VLOOKUP(B46,'[1]Brokers'!$B$9:$M$67,12,0)</f>
        <v>0</v>
      </c>
      <c r="K46" s="17">
        <v>0</v>
      </c>
      <c r="L46" s="17">
        <v>0</v>
      </c>
      <c r="M46" s="18">
        <f>L46+I46+J46+H46+G46</f>
        <v>32393305.6</v>
      </c>
      <c r="N46" s="58">
        <f>VLOOKUP(B46,'[2]Sheet6'!$B$9:$AB$67,27,0)</f>
        <v>118078653.14000002</v>
      </c>
      <c r="O46" s="19">
        <f>N46/$N$75</f>
        <v>0.0007647820094958953</v>
      </c>
      <c r="P46" s="17"/>
    </row>
    <row r="47" spans="1:16" ht="15">
      <c r="A47" s="12">
        <v>32</v>
      </c>
      <c r="B47" s="13" t="s">
        <v>49</v>
      </c>
      <c r="C47" s="14" t="s">
        <v>50</v>
      </c>
      <c r="D47" s="15" t="s">
        <v>14</v>
      </c>
      <c r="E47" s="16"/>
      <c r="F47" s="16"/>
      <c r="G47" s="17">
        <f>VLOOKUP(B47,'[1]Brokers'!$B$9:$H$67,7,0)</f>
        <v>24379131.3</v>
      </c>
      <c r="H47" s="17">
        <f>VLOOKUP(B47,'[1]Brokers'!$B$9:$Y$67,24,0)</f>
        <v>0</v>
      </c>
      <c r="I47" s="17">
        <f>VLOOKUP(B47,'[1]Brokers'!$B$9:$R$67,17,0)</f>
        <v>0</v>
      </c>
      <c r="J47" s="17">
        <f>VLOOKUP(B47,'[1]Brokers'!$B$9:$M$67,12,0)</f>
        <v>15564160</v>
      </c>
      <c r="K47" s="17">
        <v>0</v>
      </c>
      <c r="L47" s="17">
        <v>0</v>
      </c>
      <c r="M47" s="18">
        <f>L47+I47+J47+H47+G47</f>
        <v>39943291.3</v>
      </c>
      <c r="N47" s="58">
        <f>VLOOKUP(B47,'[2]Sheet6'!$B$9:$AB$67,27,0)</f>
        <v>114951950.91</v>
      </c>
      <c r="O47" s="19">
        <f>N47/$N$75</f>
        <v>0.0007445307146939506</v>
      </c>
      <c r="P47" s="17"/>
    </row>
    <row r="48" spans="1:16" ht="15">
      <c r="A48" s="12">
        <v>33</v>
      </c>
      <c r="B48" s="13" t="s">
        <v>37</v>
      </c>
      <c r="C48" s="14" t="s">
        <v>38</v>
      </c>
      <c r="D48" s="15" t="s">
        <v>14</v>
      </c>
      <c r="E48" s="16" t="s">
        <v>14</v>
      </c>
      <c r="F48" s="16" t="s">
        <v>14</v>
      </c>
      <c r="G48" s="17">
        <f>VLOOKUP(B48,'[1]Brokers'!$B$9:$H$67,7,0)</f>
        <v>10660467.37</v>
      </c>
      <c r="H48" s="17">
        <f>VLOOKUP(B48,'[1]Brokers'!$B$9:$Y$67,24,0)</f>
        <v>0</v>
      </c>
      <c r="I48" s="17">
        <f>VLOOKUP(B48,'[1]Brokers'!$B$9:$R$67,17,0)</f>
        <v>0</v>
      </c>
      <c r="J48" s="17">
        <f>VLOOKUP(B48,'[1]Brokers'!$B$9:$M$67,12,0)</f>
        <v>0</v>
      </c>
      <c r="K48" s="17">
        <v>0</v>
      </c>
      <c r="L48" s="17">
        <v>0</v>
      </c>
      <c r="M48" s="18">
        <f>L48+I48+J48+H48+G48</f>
        <v>10660467.37</v>
      </c>
      <c r="N48" s="58">
        <f>VLOOKUP(B48,'[2]Sheet6'!$B$9:$AB$67,27,0)</f>
        <v>75633793.77</v>
      </c>
      <c r="O48" s="19">
        <f>N48/$N$75</f>
        <v>0.0004898714818218387</v>
      </c>
      <c r="P48" s="17"/>
    </row>
    <row r="49" spans="1:16" ht="15">
      <c r="A49" s="12">
        <v>34</v>
      </c>
      <c r="B49" s="13" t="s">
        <v>65</v>
      </c>
      <c r="C49" s="14" t="s">
        <v>66</v>
      </c>
      <c r="D49" s="15" t="s">
        <v>14</v>
      </c>
      <c r="E49" s="16"/>
      <c r="F49" s="16"/>
      <c r="G49" s="17">
        <f>VLOOKUP(B49,'[1]Brokers'!$B$9:$H$67,7,0)</f>
        <v>0</v>
      </c>
      <c r="H49" s="17">
        <f>VLOOKUP(B49,'[1]Brokers'!$B$9:$Y$67,24,0)</f>
        <v>0</v>
      </c>
      <c r="I49" s="17">
        <f>VLOOKUP(B49,'[1]Brokers'!$B$9:$R$67,17,0)</f>
        <v>0</v>
      </c>
      <c r="J49" s="17">
        <f>VLOOKUP(B49,'[1]Brokers'!$B$9:$M$67,12,0)</f>
        <v>0</v>
      </c>
      <c r="K49" s="17">
        <v>0</v>
      </c>
      <c r="L49" s="17">
        <v>0</v>
      </c>
      <c r="M49" s="18">
        <f>L49+I49+J49+H49+G49</f>
        <v>0</v>
      </c>
      <c r="N49" s="58">
        <f>VLOOKUP(B49,'[2]Sheet6'!$B$9:$AB$67,27,0)</f>
        <v>72232041.72</v>
      </c>
      <c r="O49" s="19">
        <f>N49/$N$75</f>
        <v>0.00046783872061206117</v>
      </c>
      <c r="P49" s="17"/>
    </row>
    <row r="50" spans="1:17" s="21" customFormat="1" ht="15">
      <c r="A50" s="12">
        <v>35</v>
      </c>
      <c r="B50" s="13" t="s">
        <v>89</v>
      </c>
      <c r="C50" s="14" t="s">
        <v>90</v>
      </c>
      <c r="D50" s="15" t="s">
        <v>14</v>
      </c>
      <c r="E50" s="16"/>
      <c r="F50" s="16"/>
      <c r="G50" s="17">
        <f>VLOOKUP(B50,'[1]Brokers'!$B$9:$H$67,7,0)</f>
        <v>0</v>
      </c>
      <c r="H50" s="17">
        <f>VLOOKUP(B50,'[1]Brokers'!$B$9:$Y$67,24,0)</f>
        <v>0</v>
      </c>
      <c r="I50" s="17">
        <f>VLOOKUP(B50,'[1]Brokers'!$B$9:$R$67,17,0)</f>
        <v>0</v>
      </c>
      <c r="J50" s="17">
        <f>VLOOKUP(B50,'[1]Brokers'!$B$9:$M$67,12,0)</f>
        <v>3350400</v>
      </c>
      <c r="K50" s="17">
        <v>0</v>
      </c>
      <c r="L50" s="17">
        <v>0</v>
      </c>
      <c r="M50" s="18">
        <f>L50+I50+J50+H50+G50</f>
        <v>3350400</v>
      </c>
      <c r="N50" s="58">
        <f>VLOOKUP(B50,'[2]Sheet6'!$B$9:$AB$67,27,0)</f>
        <v>68058858.16999999</v>
      </c>
      <c r="O50" s="19">
        <f>N50/$N$75</f>
        <v>0.0004408094852973584</v>
      </c>
      <c r="P50" s="17"/>
      <c r="Q50" s="20"/>
    </row>
    <row r="51" spans="1:16" ht="15">
      <c r="A51" s="12">
        <v>36</v>
      </c>
      <c r="B51" s="13" t="s">
        <v>85</v>
      </c>
      <c r="C51" s="14" t="s">
        <v>86</v>
      </c>
      <c r="D51" s="15" t="s">
        <v>14</v>
      </c>
      <c r="E51" s="16" t="s">
        <v>14</v>
      </c>
      <c r="F51" s="16"/>
      <c r="G51" s="17">
        <f>VLOOKUP(B51,'[1]Brokers'!$B$9:$H$67,7,0)</f>
        <v>7122270</v>
      </c>
      <c r="H51" s="17">
        <f>VLOOKUP(B51,'[1]Brokers'!$B$9:$Y$67,24,0)</f>
        <v>0</v>
      </c>
      <c r="I51" s="17">
        <f>VLOOKUP(B51,'[1]Brokers'!$B$9:$R$67,17,0)</f>
        <v>0</v>
      </c>
      <c r="J51" s="17">
        <f>VLOOKUP(B51,'[1]Brokers'!$B$9:$M$67,12,0)</f>
        <v>1952000</v>
      </c>
      <c r="K51" s="17">
        <v>0</v>
      </c>
      <c r="L51" s="17">
        <v>0</v>
      </c>
      <c r="M51" s="18">
        <f>L51+I51+J51+H51+G51</f>
        <v>9074270</v>
      </c>
      <c r="N51" s="58">
        <f>VLOOKUP(B51,'[2]Sheet6'!$B$9:$AB$67,27,0)</f>
        <v>61677712.97</v>
      </c>
      <c r="O51" s="19">
        <f>N51/$N$75</f>
        <v>0.0003994795334460709</v>
      </c>
      <c r="P51" s="17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VLOOKUP(B52,'[1]Brokers'!$B$9:$H$67,7,0)</f>
        <v>0</v>
      </c>
      <c r="H52" s="17">
        <f>VLOOKUP(B52,'[1]Brokers'!$B$9:$Y$67,24,0)</f>
        <v>0</v>
      </c>
      <c r="I52" s="17">
        <f>VLOOKUP(B52,'[1]Brokers'!$B$9:$R$67,17,0)</f>
        <v>0</v>
      </c>
      <c r="J52" s="17">
        <f>VLOOKUP(B52,'[1]Brokers'!$B$9:$M$67,12,0)</f>
        <v>0</v>
      </c>
      <c r="K52" s="17">
        <v>0</v>
      </c>
      <c r="L52" s="17">
        <v>0</v>
      </c>
      <c r="M52" s="18">
        <f>L52+I52+J52+H52+G52</f>
        <v>0</v>
      </c>
      <c r="N52" s="58">
        <f>VLOOKUP(B52,'[2]Sheet6'!$B$9:$AB$67,27,0)</f>
        <v>51296804.12</v>
      </c>
      <c r="O52" s="19">
        <f>N52/$N$75</f>
        <v>0.00033224356725255675</v>
      </c>
      <c r="P52" s="17"/>
    </row>
    <row r="53" spans="1:16" ht="15">
      <c r="A53" s="12">
        <v>38</v>
      </c>
      <c r="B53" s="13" t="s">
        <v>57</v>
      </c>
      <c r="C53" s="14" t="s">
        <v>58</v>
      </c>
      <c r="D53" s="15" t="s">
        <v>14</v>
      </c>
      <c r="E53" s="16" t="s">
        <v>14</v>
      </c>
      <c r="F53" s="16"/>
      <c r="G53" s="17">
        <f>VLOOKUP(B53,'[1]Brokers'!$B$9:$H$67,7,0)</f>
        <v>2520812.4</v>
      </c>
      <c r="H53" s="17">
        <f>VLOOKUP(B53,'[1]Brokers'!$B$9:$Y$67,24,0)</f>
        <v>0</v>
      </c>
      <c r="I53" s="17">
        <f>VLOOKUP(B53,'[1]Brokers'!$B$9:$R$67,17,0)</f>
        <v>0</v>
      </c>
      <c r="J53" s="17">
        <f>VLOOKUP(B53,'[1]Brokers'!$B$9:$M$67,12,0)</f>
        <v>0</v>
      </c>
      <c r="K53" s="17">
        <v>0</v>
      </c>
      <c r="L53" s="17">
        <v>0</v>
      </c>
      <c r="M53" s="18">
        <f>L53+I53+J53+H53+G53</f>
        <v>2520812.4</v>
      </c>
      <c r="N53" s="58">
        <f>VLOOKUP(B53,'[2]Sheet6'!$B$9:$AB$67,27,0)</f>
        <v>45761630.419999994</v>
      </c>
      <c r="O53" s="19">
        <f>N53/$N$75</f>
        <v>0.0002963928766101446</v>
      </c>
      <c r="P53" s="17"/>
    </row>
    <row r="54" spans="1:16" ht="15">
      <c r="A54" s="12">
        <v>39</v>
      </c>
      <c r="B54" s="13" t="s">
        <v>91</v>
      </c>
      <c r="C54" s="14" t="s">
        <v>92</v>
      </c>
      <c r="D54" s="15" t="s">
        <v>14</v>
      </c>
      <c r="E54" s="16"/>
      <c r="F54" s="16"/>
      <c r="G54" s="17">
        <f>VLOOKUP(B54,'[1]Brokers'!$B$9:$H$67,7,0)</f>
        <v>8528790</v>
      </c>
      <c r="H54" s="17">
        <f>VLOOKUP(B54,'[1]Brokers'!$B$9:$Y$67,24,0)</f>
        <v>0</v>
      </c>
      <c r="I54" s="17">
        <f>VLOOKUP(B54,'[1]Brokers'!$B$9:$R$67,17,0)</f>
        <v>0</v>
      </c>
      <c r="J54" s="17">
        <f>VLOOKUP(B54,'[1]Brokers'!$B$9:$M$67,12,0)</f>
        <v>9034880</v>
      </c>
      <c r="K54" s="17">
        <v>0</v>
      </c>
      <c r="L54" s="17">
        <v>0</v>
      </c>
      <c r="M54" s="18">
        <f>L54+I54+J54+H54+G54</f>
        <v>17563670</v>
      </c>
      <c r="N54" s="58">
        <f>VLOOKUP(B54,'[2]Sheet6'!$B$9:$AB$67,27,0)</f>
        <v>43987815.03</v>
      </c>
      <c r="O54" s="19">
        <f>N54/$N$75</f>
        <v>0.0002849040760321899</v>
      </c>
      <c r="P54" s="17"/>
    </row>
    <row r="55" spans="1:16" ht="15">
      <c r="A55" s="12">
        <v>40</v>
      </c>
      <c r="B55" s="13" t="s">
        <v>39</v>
      </c>
      <c r="C55" s="14" t="s">
        <v>40</v>
      </c>
      <c r="D55" s="15" t="s">
        <v>14</v>
      </c>
      <c r="E55" s="16"/>
      <c r="F55" s="16"/>
      <c r="G55" s="17">
        <f>VLOOKUP(B55,'[1]Brokers'!$B$9:$H$67,7,0)</f>
        <v>616550</v>
      </c>
      <c r="H55" s="17">
        <f>VLOOKUP(B55,'[1]Brokers'!$B$9:$Y$67,24,0)</f>
        <v>0</v>
      </c>
      <c r="I55" s="17">
        <f>VLOOKUP(B55,'[1]Brokers'!$B$9:$R$67,17,0)</f>
        <v>0</v>
      </c>
      <c r="J55" s="17">
        <f>VLOOKUP(B55,'[1]Brokers'!$B$9:$M$67,12,0)</f>
        <v>4977920</v>
      </c>
      <c r="K55" s="17">
        <v>0</v>
      </c>
      <c r="L55" s="17">
        <v>0</v>
      </c>
      <c r="M55" s="18">
        <f>L55+I55+J55+H55+G55</f>
        <v>5594470</v>
      </c>
      <c r="N55" s="58">
        <f>VLOOKUP(B55,'[2]Sheet6'!$B$9:$AB$67,27,0)</f>
        <v>30468177.4</v>
      </c>
      <c r="O55" s="19">
        <f>N55/$N$75</f>
        <v>0.00019733892043993735</v>
      </c>
      <c r="P55" s="17"/>
    </row>
    <row r="56" spans="1:16" ht="15">
      <c r="A56" s="12">
        <v>41</v>
      </c>
      <c r="B56" s="13" t="s">
        <v>75</v>
      </c>
      <c r="C56" s="14" t="s">
        <v>76</v>
      </c>
      <c r="D56" s="15" t="s">
        <v>14</v>
      </c>
      <c r="E56" s="16"/>
      <c r="F56" s="16"/>
      <c r="G56" s="17">
        <f>VLOOKUP(B56,'[1]Brokers'!$B$9:$H$67,7,0)</f>
        <v>1119000</v>
      </c>
      <c r="H56" s="17">
        <f>VLOOKUP(B56,'[1]Brokers'!$B$9:$Y$67,24,0)</f>
        <v>0</v>
      </c>
      <c r="I56" s="17">
        <f>VLOOKUP(B56,'[1]Brokers'!$B$9:$R$67,17,0)</f>
        <v>0</v>
      </c>
      <c r="J56" s="17">
        <f>VLOOKUP(B56,'[1]Brokers'!$B$9:$M$67,12,0)</f>
        <v>1939200</v>
      </c>
      <c r="K56" s="17">
        <v>0</v>
      </c>
      <c r="L56" s="17">
        <v>0</v>
      </c>
      <c r="M56" s="18">
        <f>L56+I56+J56+H56+G56</f>
        <v>3058200</v>
      </c>
      <c r="N56" s="58">
        <f>VLOOKUP(B56,'[2]Sheet6'!$B$9:$AB$67,27,0)</f>
        <v>12110185</v>
      </c>
      <c r="O56" s="19">
        <f>N56/$N$75</f>
        <v>7.843629117860928E-05</v>
      </c>
      <c r="P56" s="17"/>
    </row>
    <row r="57" spans="1:16" ht="15">
      <c r="A57" s="12">
        <v>42</v>
      </c>
      <c r="B57" s="13" t="s">
        <v>87</v>
      </c>
      <c r="C57" s="14" t="s">
        <v>88</v>
      </c>
      <c r="D57" s="15" t="s">
        <v>14</v>
      </c>
      <c r="E57" s="16"/>
      <c r="F57" s="16"/>
      <c r="G57" s="17">
        <f>VLOOKUP(B57,'[1]Brokers'!$B$9:$H$67,7,0)</f>
        <v>10735045.5</v>
      </c>
      <c r="H57" s="17">
        <f>VLOOKUP(B57,'[1]Brokers'!$B$9:$Y$67,24,0)</f>
        <v>0</v>
      </c>
      <c r="I57" s="17">
        <f>VLOOKUP(B57,'[1]Brokers'!$B$9:$R$67,17,0)</f>
        <v>0</v>
      </c>
      <c r="J57" s="17">
        <f>VLOOKUP(B57,'[1]Brokers'!$B$9:$M$67,12,0)</f>
        <v>0</v>
      </c>
      <c r="K57" s="17">
        <v>0</v>
      </c>
      <c r="L57" s="17">
        <v>0</v>
      </c>
      <c r="M57" s="18">
        <f>L57+I57+J57+H57+G57</f>
        <v>10735045.5</v>
      </c>
      <c r="N57" s="58">
        <f>VLOOKUP(B57,'[2]Sheet6'!$B$9:$AB$67,27,0)</f>
        <v>11725950.5</v>
      </c>
      <c r="O57" s="19">
        <f>N57/$N$75</f>
        <v>7.594764801396173E-05</v>
      </c>
      <c r="P57" s="17"/>
    </row>
    <row r="58" spans="1:16" ht="15">
      <c r="A58" s="12">
        <v>43</v>
      </c>
      <c r="B58" s="13" t="s">
        <v>107</v>
      </c>
      <c r="C58" s="14" t="s">
        <v>108</v>
      </c>
      <c r="D58" s="15" t="s">
        <v>14</v>
      </c>
      <c r="E58" s="15" t="s">
        <v>14</v>
      </c>
      <c r="F58" s="16"/>
      <c r="G58" s="17">
        <f>VLOOKUP(B58,'[1]Brokers'!$B$9:$H$67,7,0)</f>
        <v>0</v>
      </c>
      <c r="H58" s="17">
        <f>VLOOKUP(B58,'[1]Brokers'!$B$9:$Y$67,24,0)</f>
        <v>0</v>
      </c>
      <c r="I58" s="17">
        <f>VLOOKUP(B58,'[1]Brokers'!$B$9:$R$67,17,0)</f>
        <v>0</v>
      </c>
      <c r="J58" s="17">
        <f>VLOOKUP(B58,'[1]Brokers'!$B$9:$M$67,12,0)</f>
        <v>640000</v>
      </c>
      <c r="K58" s="17">
        <v>0</v>
      </c>
      <c r="L58" s="17">
        <v>0</v>
      </c>
      <c r="M58" s="18">
        <f>L58+I58+J58+H58+G58</f>
        <v>640000</v>
      </c>
      <c r="N58" s="58">
        <f>VLOOKUP(B58,'[2]Sheet6'!$B$9:$AB$67,27,0)</f>
        <v>3788300</v>
      </c>
      <c r="O58" s="19">
        <f>N58/$N$75</f>
        <v>2.4536388327009502E-05</v>
      </c>
      <c r="P58" s="17"/>
    </row>
    <row r="59" spans="1:16" ht="15">
      <c r="A59" s="12">
        <v>44</v>
      </c>
      <c r="B59" s="13" t="s">
        <v>138</v>
      </c>
      <c r="C59" s="14" t="s">
        <v>137</v>
      </c>
      <c r="D59" s="15" t="s">
        <v>14</v>
      </c>
      <c r="E59" s="16"/>
      <c r="F59" s="16"/>
      <c r="G59" s="17">
        <f>VLOOKUP(B59,'[1]Brokers'!$B$9:$H$67,7,0)</f>
        <v>390000</v>
      </c>
      <c r="H59" s="17">
        <f>VLOOKUP(B59,'[1]Brokers'!$B$9:$Y$67,24,0)</f>
        <v>0</v>
      </c>
      <c r="I59" s="17">
        <f>VLOOKUP(B59,'[1]Brokers'!$B$9:$R$67,17,0)</f>
        <v>0</v>
      </c>
      <c r="J59" s="17">
        <f>VLOOKUP(B59,'[1]Brokers'!$B$9:$M$67,12,0)</f>
        <v>2599680</v>
      </c>
      <c r="K59" s="17"/>
      <c r="L59" s="17">
        <v>0</v>
      </c>
      <c r="M59" s="18">
        <f>L59+I59+J59+H59+G59</f>
        <v>2989680</v>
      </c>
      <c r="N59" s="58">
        <f>VLOOKUP(B59,'[2]Sheet6'!$B$9:$AB$67,27,0)</f>
        <v>2989680</v>
      </c>
      <c r="O59" s="19">
        <f>N59/$N$75</f>
        <v>1.936381739922756E-05</v>
      </c>
      <c r="P59" s="17"/>
    </row>
    <row r="60" spans="1:16" ht="15">
      <c r="A60" s="12">
        <v>45</v>
      </c>
      <c r="B60" s="13" t="s">
        <v>71</v>
      </c>
      <c r="C60" s="14" t="s">
        <v>72</v>
      </c>
      <c r="D60" s="15" t="s">
        <v>14</v>
      </c>
      <c r="E60" s="16" t="s">
        <v>14</v>
      </c>
      <c r="F60" s="16"/>
      <c r="G60" s="17">
        <f>VLOOKUP(B60,'[1]Brokers'!$B$9:$H$67,7,0)</f>
        <v>0</v>
      </c>
      <c r="H60" s="17">
        <f>VLOOKUP(B60,'[1]Brokers'!$B$9:$Y$67,24,0)</f>
        <v>0</v>
      </c>
      <c r="I60" s="17">
        <f>VLOOKUP(B60,'[1]Brokers'!$B$9:$R$67,17,0)</f>
        <v>0</v>
      </c>
      <c r="J60" s="17">
        <f>VLOOKUP(B60,'[1]Brokers'!$B$9:$M$67,12,0)</f>
        <v>0</v>
      </c>
      <c r="K60" s="17">
        <v>0</v>
      </c>
      <c r="L60" s="17">
        <v>0</v>
      </c>
      <c r="M60" s="18">
        <f>L60+I60+J60+H60+G60</f>
        <v>0</v>
      </c>
      <c r="N60" s="58">
        <f>VLOOKUP(B60,'[2]Sheet6'!$B$9:$AB$67,27,0)</f>
        <v>0</v>
      </c>
      <c r="O60" s="19">
        <f>N60/$N$75</f>
        <v>0</v>
      </c>
      <c r="P60" s="17"/>
    </row>
    <row r="61" spans="1:16" ht="15">
      <c r="A61" s="12">
        <v>46</v>
      </c>
      <c r="B61" s="13" t="s">
        <v>97</v>
      </c>
      <c r="C61" s="14" t="s">
        <v>98</v>
      </c>
      <c r="D61" s="15" t="s">
        <v>14</v>
      </c>
      <c r="E61" s="16"/>
      <c r="F61" s="16"/>
      <c r="G61" s="17">
        <f>VLOOKUP(B61,'[1]Brokers'!$B$9:$H$67,7,0)</f>
        <v>0</v>
      </c>
      <c r="H61" s="17">
        <f>VLOOKUP(B61,'[1]Brokers'!$B$9:$Y$67,24,0)</f>
        <v>0</v>
      </c>
      <c r="I61" s="17">
        <f>VLOOKUP(B61,'[1]Brokers'!$B$9:$R$67,17,0)</f>
        <v>0</v>
      </c>
      <c r="J61" s="17">
        <f>VLOOKUP(B61,'[1]Brokers'!$B$9:$M$67,12,0)</f>
        <v>0</v>
      </c>
      <c r="K61" s="17">
        <v>0</v>
      </c>
      <c r="L61" s="17">
        <v>0</v>
      </c>
      <c r="M61" s="18">
        <f>L61+I61+J61+H61+G61</f>
        <v>0</v>
      </c>
      <c r="N61" s="58">
        <f>VLOOKUP(B61,'[2]Sheet6'!$B$9:$AB$67,27,0)</f>
        <v>0</v>
      </c>
      <c r="O61" s="19">
        <f>N61/$N$75</f>
        <v>0</v>
      </c>
      <c r="P61" s="17"/>
    </row>
    <row r="62" spans="1:16" ht="15">
      <c r="A62" s="12">
        <v>47</v>
      </c>
      <c r="B62" s="13" t="s">
        <v>93</v>
      </c>
      <c r="C62" s="14" t="s">
        <v>94</v>
      </c>
      <c r="D62" s="15" t="s">
        <v>14</v>
      </c>
      <c r="E62" s="16" t="s">
        <v>14</v>
      </c>
      <c r="F62" s="16" t="s">
        <v>14</v>
      </c>
      <c r="G62" s="17">
        <f>VLOOKUP(B62,'[1]Brokers'!$B$9:$H$67,7,0)</f>
        <v>0</v>
      </c>
      <c r="H62" s="17">
        <f>VLOOKUP(B62,'[1]Brokers'!$B$9:$Y$67,24,0)</f>
        <v>0</v>
      </c>
      <c r="I62" s="17">
        <f>VLOOKUP(B62,'[1]Brokers'!$B$9:$R$67,17,0)</f>
        <v>0</v>
      </c>
      <c r="J62" s="17">
        <f>VLOOKUP(B62,'[1]Brokers'!$B$9:$M$67,12,0)</f>
        <v>0</v>
      </c>
      <c r="K62" s="17">
        <v>0</v>
      </c>
      <c r="L62" s="17">
        <v>0</v>
      </c>
      <c r="M62" s="18">
        <f>L62+I62+J62+H62+G62</f>
        <v>0</v>
      </c>
      <c r="N62" s="58">
        <f>VLOOKUP(B62,'[2]Sheet6'!$B$9:$AB$67,27,0)</f>
        <v>0</v>
      </c>
      <c r="O62" s="19">
        <f>N62/$N$75</f>
        <v>0</v>
      </c>
      <c r="P62" s="17"/>
    </row>
    <row r="63" spans="1:16" ht="15">
      <c r="A63" s="12">
        <v>48</v>
      </c>
      <c r="B63" s="13" t="s">
        <v>99</v>
      </c>
      <c r="C63" s="14" t="s">
        <v>100</v>
      </c>
      <c r="D63" s="15" t="s">
        <v>14</v>
      </c>
      <c r="E63" s="16" t="s">
        <v>14</v>
      </c>
      <c r="F63" s="16" t="s">
        <v>14</v>
      </c>
      <c r="G63" s="17">
        <f>VLOOKUP(B63,'[1]Brokers'!$B$9:$H$67,7,0)</f>
        <v>0</v>
      </c>
      <c r="H63" s="17">
        <f>VLOOKUP(B63,'[1]Brokers'!$B$9:$Y$67,24,0)</f>
        <v>0</v>
      </c>
      <c r="I63" s="17">
        <f>VLOOKUP(B63,'[1]Brokers'!$B$9:$R$67,17,0)</f>
        <v>0</v>
      </c>
      <c r="J63" s="17">
        <f>VLOOKUP(B63,'[1]Brokers'!$B$9:$M$67,12,0)</f>
        <v>0</v>
      </c>
      <c r="K63" s="17">
        <v>0</v>
      </c>
      <c r="L63" s="17">
        <v>0</v>
      </c>
      <c r="M63" s="18">
        <f>L63+I63+J63+H63+G63</f>
        <v>0</v>
      </c>
      <c r="N63" s="58">
        <f>VLOOKUP(B63,'[2]Sheet6'!$B$9:$AB$67,27,0)</f>
        <v>0</v>
      </c>
      <c r="O63" s="19">
        <f>N63/$N$75</f>
        <v>0</v>
      </c>
      <c r="P63" s="17"/>
    </row>
    <row r="64" spans="1:16" ht="15">
      <c r="A64" s="12">
        <v>49</v>
      </c>
      <c r="B64" s="13" t="s">
        <v>103</v>
      </c>
      <c r="C64" s="14" t="s">
        <v>104</v>
      </c>
      <c r="D64" s="15" t="s">
        <v>14</v>
      </c>
      <c r="E64" s="16"/>
      <c r="F64" s="16"/>
      <c r="G64" s="17">
        <f>VLOOKUP(B64,'[1]Brokers'!$B$9:$H$67,7,0)</f>
        <v>0</v>
      </c>
      <c r="H64" s="17">
        <f>VLOOKUP(B64,'[1]Brokers'!$B$9:$Y$67,24,0)</f>
        <v>0</v>
      </c>
      <c r="I64" s="17">
        <f>VLOOKUP(B64,'[1]Brokers'!$B$9:$R$67,17,0)</f>
        <v>0</v>
      </c>
      <c r="J64" s="17">
        <f>VLOOKUP(B64,'[1]Brokers'!$B$9:$M$67,12,0)</f>
        <v>0</v>
      </c>
      <c r="K64" s="17">
        <v>0</v>
      </c>
      <c r="L64" s="17">
        <v>0</v>
      </c>
      <c r="M64" s="18">
        <f>L64+I64+J64+H64+G64</f>
        <v>0</v>
      </c>
      <c r="N64" s="58">
        <f>VLOOKUP(B64,'[2]Sheet6'!$B$9:$AB$67,27,0)</f>
        <v>0</v>
      </c>
      <c r="O64" s="19">
        <f>N64/$N$75</f>
        <v>0</v>
      </c>
      <c r="P64" s="17"/>
    </row>
    <row r="65" spans="1:16" ht="15">
      <c r="A65" s="12">
        <v>50</v>
      </c>
      <c r="B65" s="13" t="s">
        <v>113</v>
      </c>
      <c r="C65" s="14" t="s">
        <v>114</v>
      </c>
      <c r="D65" s="15" t="s">
        <v>14</v>
      </c>
      <c r="E65" s="16"/>
      <c r="F65" s="16"/>
      <c r="G65" s="17">
        <f>VLOOKUP(B65,'[1]Brokers'!$B$9:$H$67,7,0)</f>
        <v>0</v>
      </c>
      <c r="H65" s="17">
        <f>VLOOKUP(B65,'[1]Brokers'!$B$9:$Y$67,24,0)</f>
        <v>0</v>
      </c>
      <c r="I65" s="17">
        <f>VLOOKUP(B65,'[1]Brokers'!$B$9:$R$67,17,0)</f>
        <v>0</v>
      </c>
      <c r="J65" s="17">
        <f>VLOOKUP(B65,'[1]Brokers'!$B$9:$M$67,12,0)</f>
        <v>0</v>
      </c>
      <c r="K65" s="17">
        <v>0</v>
      </c>
      <c r="L65" s="17">
        <v>0</v>
      </c>
      <c r="M65" s="18">
        <f>L65+I65+J65+H65+G65</f>
        <v>0</v>
      </c>
      <c r="N65" s="58">
        <f>VLOOKUP(B65,'[2]Sheet6'!$B$9:$AB$67,27,0)</f>
        <v>0</v>
      </c>
      <c r="O65" s="19">
        <f>N65/$N$75</f>
        <v>0</v>
      </c>
      <c r="P65" s="17"/>
    </row>
    <row r="66" spans="1:17" ht="15">
      <c r="A66" s="12">
        <v>51</v>
      </c>
      <c r="B66" s="13" t="s">
        <v>119</v>
      </c>
      <c r="C66" s="14" t="s">
        <v>120</v>
      </c>
      <c r="D66" s="15"/>
      <c r="E66" s="16"/>
      <c r="F66" s="16"/>
      <c r="G66" s="17">
        <f>VLOOKUP(B66,'[1]Brokers'!$B$9:$H$67,7,0)</f>
        <v>0</v>
      </c>
      <c r="H66" s="17">
        <f>VLOOKUP(B66,'[1]Brokers'!$B$9:$Y$67,24,0)</f>
        <v>0</v>
      </c>
      <c r="I66" s="17">
        <f>VLOOKUP(B66,'[1]Brokers'!$B$9:$R$67,17,0)</f>
        <v>0</v>
      </c>
      <c r="J66" s="17">
        <f>VLOOKUP(B66,'[1]Brokers'!$B$9:$M$67,12,0)</f>
        <v>0</v>
      </c>
      <c r="K66" s="17">
        <v>0</v>
      </c>
      <c r="L66" s="17">
        <v>0</v>
      </c>
      <c r="M66" s="18">
        <f>L66+I66+J66+H66+G66</f>
        <v>0</v>
      </c>
      <c r="N66" s="58">
        <f>VLOOKUP(B66,'[2]Sheet6'!$B$9:$AB$67,27,0)</f>
        <v>0</v>
      </c>
      <c r="O66" s="19">
        <f>N66/$N$75</f>
        <v>0</v>
      </c>
      <c r="P66" s="17"/>
      <c r="Q66" s="22"/>
    </row>
    <row r="67" spans="1:16" ht="15">
      <c r="A67" s="12">
        <v>52</v>
      </c>
      <c r="B67" s="13" t="s">
        <v>121</v>
      </c>
      <c r="C67" s="14" t="s">
        <v>122</v>
      </c>
      <c r="D67" s="15"/>
      <c r="E67" s="16"/>
      <c r="F67" s="16"/>
      <c r="G67" s="17">
        <f>VLOOKUP(B67,'[1]Brokers'!$B$9:$H$67,7,0)</f>
        <v>0</v>
      </c>
      <c r="H67" s="17">
        <f>VLOOKUP(B67,'[1]Brokers'!$B$9:$Y$67,24,0)</f>
        <v>0</v>
      </c>
      <c r="I67" s="17">
        <f>VLOOKUP(B67,'[1]Brokers'!$B$9:$R$67,17,0)</f>
        <v>0</v>
      </c>
      <c r="J67" s="17">
        <f>VLOOKUP(B67,'[1]Brokers'!$B$9:$M$67,12,0)</f>
        <v>0</v>
      </c>
      <c r="K67" s="17">
        <v>0</v>
      </c>
      <c r="L67" s="17">
        <v>0</v>
      </c>
      <c r="M67" s="18">
        <f>L67+I67+J67+H67+G67</f>
        <v>0</v>
      </c>
      <c r="N67" s="58">
        <f>VLOOKUP(B67,'[2]Sheet6'!$B$9:$AB$67,27,0)</f>
        <v>0</v>
      </c>
      <c r="O67" s="19">
        <f>N67/$N$75</f>
        <v>0</v>
      </c>
      <c r="P67" s="17"/>
    </row>
    <row r="68" spans="1:16" ht="15">
      <c r="A68" s="12">
        <v>53</v>
      </c>
      <c r="B68" s="13" t="s">
        <v>115</v>
      </c>
      <c r="C68" s="14" t="s">
        <v>116</v>
      </c>
      <c r="D68" s="15"/>
      <c r="E68" s="16"/>
      <c r="F68" s="16"/>
      <c r="G68" s="17">
        <f>VLOOKUP(B68,'[1]Brokers'!$B$9:$H$67,7,0)</f>
        <v>0</v>
      </c>
      <c r="H68" s="17">
        <f>VLOOKUP(B68,'[1]Brokers'!$B$9:$Y$67,24,0)</f>
        <v>0</v>
      </c>
      <c r="I68" s="17">
        <f>VLOOKUP(B68,'[1]Brokers'!$B$9:$R$67,17,0)</f>
        <v>0</v>
      </c>
      <c r="J68" s="17">
        <f>VLOOKUP(B68,'[1]Brokers'!$B$9:$M$67,12,0)</f>
        <v>0</v>
      </c>
      <c r="K68" s="17">
        <v>0</v>
      </c>
      <c r="L68" s="17">
        <v>0</v>
      </c>
      <c r="M68" s="18">
        <f>L68+I68+J68+H68+G68</f>
        <v>0</v>
      </c>
      <c r="N68" s="58">
        <f>VLOOKUP(B68,'[2]Sheet6'!$B$9:$AB$67,27,0)</f>
        <v>0</v>
      </c>
      <c r="O68" s="19">
        <f>N68/$N$75</f>
        <v>0</v>
      </c>
      <c r="P68" s="17"/>
    </row>
    <row r="69" spans="1:16" ht="15">
      <c r="A69" s="12">
        <v>54</v>
      </c>
      <c r="B69" s="13" t="s">
        <v>117</v>
      </c>
      <c r="C69" s="14" t="s">
        <v>118</v>
      </c>
      <c r="D69" s="15"/>
      <c r="E69" s="16"/>
      <c r="F69" s="16"/>
      <c r="G69" s="17">
        <f>VLOOKUP(B69,'[1]Brokers'!$B$9:$H$67,7,0)</f>
        <v>0</v>
      </c>
      <c r="H69" s="17">
        <f>VLOOKUP(B69,'[1]Brokers'!$B$9:$Y$67,24,0)</f>
        <v>0</v>
      </c>
      <c r="I69" s="17">
        <f>VLOOKUP(B69,'[1]Brokers'!$B$9:$R$67,17,0)</f>
        <v>0</v>
      </c>
      <c r="J69" s="17">
        <f>VLOOKUP(B69,'[1]Brokers'!$B$9:$M$67,12,0)</f>
        <v>0</v>
      </c>
      <c r="K69" s="17">
        <v>0</v>
      </c>
      <c r="L69" s="17">
        <v>0</v>
      </c>
      <c r="M69" s="18">
        <f>L69+I69+J69+H69+G69</f>
        <v>0</v>
      </c>
      <c r="N69" s="58">
        <f>VLOOKUP(B69,'[2]Sheet6'!$B$9:$AB$67,27,0)</f>
        <v>0</v>
      </c>
      <c r="O69" s="19">
        <f>N69/$N$75</f>
        <v>0</v>
      </c>
      <c r="P69" s="17"/>
    </row>
    <row r="70" spans="1:16" ht="15">
      <c r="A70" s="12">
        <v>55</v>
      </c>
      <c r="B70" s="13" t="s">
        <v>111</v>
      </c>
      <c r="C70" s="14" t="s">
        <v>112</v>
      </c>
      <c r="D70" s="15"/>
      <c r="E70" s="16"/>
      <c r="F70" s="16"/>
      <c r="G70" s="17">
        <f>VLOOKUP(B70,'[1]Brokers'!$B$9:$H$67,7,0)</f>
        <v>0</v>
      </c>
      <c r="H70" s="17">
        <f>VLOOKUP(B70,'[1]Brokers'!$B$9:$Y$67,24,0)</f>
        <v>0</v>
      </c>
      <c r="I70" s="17">
        <f>VLOOKUP(B70,'[1]Brokers'!$B$9:$R$67,17,0)</f>
        <v>0</v>
      </c>
      <c r="J70" s="17">
        <f>VLOOKUP(B70,'[1]Brokers'!$B$9:$M$67,12,0)</f>
        <v>0</v>
      </c>
      <c r="K70" s="17">
        <v>0</v>
      </c>
      <c r="L70" s="17">
        <v>0</v>
      </c>
      <c r="M70" s="18">
        <f>L70+I70+J70+H70+G70</f>
        <v>0</v>
      </c>
      <c r="N70" s="58">
        <f>VLOOKUP(B70,'[2]Sheet6'!$B$9:$AB$67,27,0)</f>
        <v>0</v>
      </c>
      <c r="O70" s="19">
        <f>N70/$N$75</f>
        <v>0</v>
      </c>
      <c r="P70" s="17"/>
    </row>
    <row r="71" spans="1:16" ht="15">
      <c r="A71" s="12">
        <v>56</v>
      </c>
      <c r="B71" s="13" t="s">
        <v>101</v>
      </c>
      <c r="C71" s="14" t="s">
        <v>102</v>
      </c>
      <c r="D71" s="15"/>
      <c r="E71" s="16"/>
      <c r="F71" s="16"/>
      <c r="G71" s="17">
        <f>VLOOKUP(B71,'[1]Brokers'!$B$9:$H$67,7,0)</f>
        <v>0</v>
      </c>
      <c r="H71" s="17">
        <f>VLOOKUP(B71,'[1]Brokers'!$B$9:$Y$67,24,0)</f>
        <v>0</v>
      </c>
      <c r="I71" s="17">
        <f>VLOOKUP(B71,'[1]Brokers'!$B$9:$R$67,17,0)</f>
        <v>0</v>
      </c>
      <c r="J71" s="17">
        <f>VLOOKUP(B71,'[1]Brokers'!$B$9:$M$67,12,0)</f>
        <v>0</v>
      </c>
      <c r="K71" s="17">
        <v>0</v>
      </c>
      <c r="L71" s="17">
        <v>0</v>
      </c>
      <c r="M71" s="18">
        <f>L71+I71+J71+H71+G71</f>
        <v>0</v>
      </c>
      <c r="N71" s="58">
        <f>VLOOKUP(B71,'[2]Sheet6'!$B$9:$AB$67,27,0)</f>
        <v>0</v>
      </c>
      <c r="O71" s="19">
        <f>N71/$N$75</f>
        <v>0</v>
      </c>
      <c r="P71" s="17"/>
    </row>
    <row r="72" spans="1:16" ht="15">
      <c r="A72" s="12">
        <v>57</v>
      </c>
      <c r="B72" s="13" t="s">
        <v>105</v>
      </c>
      <c r="C72" s="14" t="s">
        <v>106</v>
      </c>
      <c r="D72" s="15"/>
      <c r="E72" s="16"/>
      <c r="F72" s="16"/>
      <c r="G72" s="17">
        <f>VLOOKUP(B72,'[1]Brokers'!$B$9:$H$67,7,0)</f>
        <v>0</v>
      </c>
      <c r="H72" s="17">
        <f>VLOOKUP(B72,'[1]Brokers'!$B$9:$Y$67,24,0)</f>
        <v>0</v>
      </c>
      <c r="I72" s="17">
        <f>VLOOKUP(B72,'[1]Brokers'!$B$9:$R$67,17,0)</f>
        <v>0</v>
      </c>
      <c r="J72" s="17">
        <f>VLOOKUP(B72,'[1]Brokers'!$B$9:$M$67,12,0)</f>
        <v>0</v>
      </c>
      <c r="K72" s="17">
        <v>0</v>
      </c>
      <c r="L72" s="17">
        <v>0</v>
      </c>
      <c r="M72" s="18">
        <f>L72+I72+J72+H72+G72</f>
        <v>0</v>
      </c>
      <c r="N72" s="58">
        <f>VLOOKUP(B72,'[2]Sheet6'!$B$9:$AB$67,27,0)</f>
        <v>0</v>
      </c>
      <c r="O72" s="19">
        <f>N72/$N$75</f>
        <v>0</v>
      </c>
      <c r="P72" s="17"/>
    </row>
    <row r="73" spans="1:17" ht="15">
      <c r="A73" s="12">
        <v>58</v>
      </c>
      <c r="B73" s="13" t="s">
        <v>125</v>
      </c>
      <c r="C73" s="14" t="s">
        <v>126</v>
      </c>
      <c r="D73" s="15"/>
      <c r="E73" s="16"/>
      <c r="F73" s="16"/>
      <c r="G73" s="17">
        <f>VLOOKUP(B73,'[1]Brokers'!$B$9:$H$67,7,0)</f>
        <v>0</v>
      </c>
      <c r="H73" s="17">
        <f>VLOOKUP(B73,'[1]Brokers'!$B$9:$Y$67,24,0)</f>
        <v>0</v>
      </c>
      <c r="I73" s="17">
        <f>VLOOKUP(B73,'[1]Brokers'!$B$9:$R$67,17,0)</f>
        <v>0</v>
      </c>
      <c r="J73" s="17">
        <f>VLOOKUP(B73,'[1]Brokers'!$B$9:$M$67,12,0)</f>
        <v>0</v>
      </c>
      <c r="K73" s="17">
        <v>0</v>
      </c>
      <c r="L73" s="17">
        <v>0</v>
      </c>
      <c r="M73" s="18">
        <f>L73+I73+J73+H73+G73</f>
        <v>0</v>
      </c>
      <c r="N73" s="58">
        <f>VLOOKUP(B73,'[2]Sheet6'!$B$9:$AB$67,27,0)</f>
        <v>0</v>
      </c>
      <c r="O73" s="19">
        <f>N73/$N$75</f>
        <v>0</v>
      </c>
      <c r="P73" s="17"/>
      <c r="Q73" s="22"/>
    </row>
    <row r="74" spans="1:17" ht="15">
      <c r="A74" s="12">
        <v>59</v>
      </c>
      <c r="B74" s="13" t="s">
        <v>127</v>
      </c>
      <c r="C74" s="14" t="s">
        <v>128</v>
      </c>
      <c r="D74" s="15"/>
      <c r="E74" s="16"/>
      <c r="F74" s="16"/>
      <c r="G74" s="17">
        <f>VLOOKUP(B74,'[1]Brokers'!$B$9:$H$67,7,0)</f>
        <v>0</v>
      </c>
      <c r="H74" s="17">
        <f>VLOOKUP(B74,'[1]Brokers'!$B$9:$Y$67,24,0)</f>
        <v>0</v>
      </c>
      <c r="I74" s="17">
        <f>VLOOKUP(B74,'[1]Brokers'!$B$9:$R$67,17,0)</f>
        <v>0</v>
      </c>
      <c r="J74" s="17">
        <f>VLOOKUP(B74,'[1]Brokers'!$B$9:$M$67,12,0)</f>
        <v>0</v>
      </c>
      <c r="K74" s="17">
        <v>0</v>
      </c>
      <c r="L74" s="17">
        <v>0</v>
      </c>
      <c r="M74" s="18">
        <f>L74+I74+J74+H74+G74</f>
        <v>0</v>
      </c>
      <c r="N74" s="58">
        <f>VLOOKUP(B74,'[2]Sheet6'!$B$9:$AB$67,27,0)</f>
        <v>0</v>
      </c>
      <c r="O74" s="19">
        <f>N74/$N$75</f>
        <v>0</v>
      </c>
      <c r="P74" s="17"/>
      <c r="Q74" s="22"/>
    </row>
    <row r="75" spans="1:17" ht="16.5" thickBot="1">
      <c r="A75" s="36" t="s">
        <v>6</v>
      </c>
      <c r="B75" s="37"/>
      <c r="C75" s="38"/>
      <c r="D75" s="23">
        <f>COUNTA(D16:D74)</f>
        <v>50</v>
      </c>
      <c r="E75" s="23">
        <f>COUNTA(E16:E74)</f>
        <v>23</v>
      </c>
      <c r="F75" s="23">
        <f>COUNTA(F16:F74)</f>
        <v>13</v>
      </c>
      <c r="G75" s="24">
        <f aca="true" t="shared" si="0" ref="G75:O75">SUM(G16:G74)</f>
        <v>17429358599.699993</v>
      </c>
      <c r="H75" s="24">
        <f t="shared" si="0"/>
        <v>4024887120</v>
      </c>
      <c r="I75" s="24">
        <f>SUM(I16:I74)</f>
        <v>17200000</v>
      </c>
      <c r="J75" s="24">
        <f t="shared" si="0"/>
        <v>4990592000</v>
      </c>
      <c r="K75" s="24">
        <f aca="true" t="shared" si="1" ref="K75">SUM(K16:K74)</f>
        <v>0</v>
      </c>
      <c r="L75" s="24">
        <f t="shared" si="0"/>
        <v>0</v>
      </c>
      <c r="M75" s="24">
        <f>SUM(M16:M74)</f>
        <v>26462037719.699997</v>
      </c>
      <c r="N75" s="59">
        <f t="shared" si="0"/>
        <v>154395176238.30005</v>
      </c>
      <c r="O75" s="60">
        <f>SUM(O16:O74)</f>
        <v>0.9999999999999994</v>
      </c>
      <c r="P75" s="25"/>
      <c r="Q75" s="22"/>
    </row>
    <row r="76" spans="12:17" ht="15">
      <c r="L76" s="26"/>
      <c r="M76" s="27"/>
      <c r="O76" s="26"/>
      <c r="P76" s="25"/>
      <c r="Q76" s="22"/>
    </row>
    <row r="77" spans="2:17" ht="27.6" customHeight="1">
      <c r="B77" s="51" t="s">
        <v>129</v>
      </c>
      <c r="C77" s="51"/>
      <c r="D77" s="51"/>
      <c r="E77" s="51"/>
      <c r="F77" s="51"/>
      <c r="H77" s="28"/>
      <c r="I77" s="28"/>
      <c r="L77" s="26"/>
      <c r="M77" s="26"/>
      <c r="P77" s="25"/>
      <c r="Q77" s="22"/>
    </row>
    <row r="78" spans="3:17" ht="27.6" customHeight="1">
      <c r="C78" s="52"/>
      <c r="D78" s="52"/>
      <c r="E78" s="52"/>
      <c r="F78" s="52"/>
      <c r="M78" s="26"/>
      <c r="N78" s="26"/>
      <c r="P78" s="25"/>
      <c r="Q78" s="22"/>
    </row>
    <row r="79" spans="16:17" ht="15">
      <c r="P79" s="25"/>
      <c r="Q79" s="22"/>
    </row>
    <row r="80" spans="16:17" ht="15">
      <c r="P80" s="25"/>
      <c r="Q80" s="22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2018-07-06T02:16:29Z</cp:lastPrinted>
  <dcterms:created xsi:type="dcterms:W3CDTF">2017-06-09T07:51:20Z</dcterms:created>
  <dcterms:modified xsi:type="dcterms:W3CDTF">2018-07-06T02:19:35Z</dcterms:modified>
  <cp:category/>
  <cp:version/>
  <cp:contentType/>
  <cp:contentStatus/>
</cp:coreProperties>
</file>