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mbers\Арилжааны тайлан\2022\"/>
    </mc:Choice>
  </mc:AlternateContent>
  <bookViews>
    <workbookView xWindow="0" yWindow="0" windowWidth="20490" windowHeight="7155" activeTab="1"/>
  </bookViews>
  <sheets>
    <sheet name="Chart1" sheetId="4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Sheet1!$E$15:$F$71</definedName>
    <definedName name="_xlnm.Print_Area" localSheetId="1">Sheet1!$A$1:$O$74</definedName>
  </definedNames>
  <calcPr calcId="152511"/>
</workbook>
</file>

<file path=xl/calcChain.xml><?xml version="1.0" encoding="utf-8"?>
<calcChain xmlns="http://schemas.openxmlformats.org/spreadsheetml/2006/main">
  <c r="N16" i="1" l="1"/>
  <c r="N18" i="1"/>
  <c r="N17" i="1"/>
  <c r="N19" i="1"/>
  <c r="N20" i="1"/>
  <c r="N21" i="1"/>
  <c r="N22" i="1"/>
  <c r="N23" i="1"/>
  <c r="N26" i="1"/>
  <c r="N25" i="1"/>
  <c r="N27" i="1"/>
  <c r="N28" i="1"/>
  <c r="N24" i="1"/>
  <c r="N29" i="1"/>
  <c r="N30" i="1"/>
  <c r="N33" i="1"/>
  <c r="N34" i="1"/>
  <c r="N32" i="1"/>
  <c r="N36" i="1"/>
  <c r="N35" i="1"/>
  <c r="N39" i="1"/>
  <c r="N41" i="1"/>
  <c r="N37" i="1"/>
  <c r="N40" i="1"/>
  <c r="N44" i="1"/>
  <c r="N42" i="1"/>
  <c r="N45" i="1"/>
  <c r="N38" i="1"/>
  <c r="N43" i="1"/>
  <c r="N47" i="1"/>
  <c r="N46" i="1"/>
  <c r="N48" i="1"/>
  <c r="N50" i="1"/>
  <c r="N51" i="1"/>
  <c r="N49" i="1"/>
  <c r="N52" i="1"/>
  <c r="N53" i="1"/>
  <c r="N55" i="1"/>
  <c r="N54" i="1"/>
  <c r="N31" i="1"/>
  <c r="N56" i="1"/>
  <c r="N58" i="1"/>
  <c r="N59" i="1"/>
  <c r="N57" i="1"/>
  <c r="N61" i="1"/>
  <c r="N63" i="1"/>
  <c r="N62" i="1"/>
  <c r="N60" i="1"/>
  <c r="N65" i="1"/>
  <c r="N66" i="1"/>
  <c r="N67" i="1"/>
  <c r="N68" i="1"/>
  <c r="N64" i="1"/>
  <c r="N70" i="1"/>
  <c r="N69" i="1"/>
  <c r="M18" i="1"/>
  <c r="M17" i="1"/>
  <c r="M19" i="1"/>
  <c r="M20" i="1"/>
  <c r="M21" i="1"/>
  <c r="M22" i="1"/>
  <c r="M23" i="1"/>
  <c r="M26" i="1"/>
  <c r="M25" i="1"/>
  <c r="M27" i="1"/>
  <c r="M28" i="1"/>
  <c r="M24" i="1"/>
  <c r="M29" i="1"/>
  <c r="M30" i="1"/>
  <c r="M33" i="1"/>
  <c r="M34" i="1"/>
  <c r="M32" i="1"/>
  <c r="M36" i="1"/>
  <c r="M35" i="1"/>
  <c r="M39" i="1"/>
  <c r="M41" i="1"/>
  <c r="M37" i="1"/>
  <c r="M40" i="1"/>
  <c r="M44" i="1"/>
  <c r="M42" i="1"/>
  <c r="M45" i="1"/>
  <c r="M38" i="1"/>
  <c r="M43" i="1"/>
  <c r="M47" i="1"/>
  <c r="M46" i="1"/>
  <c r="M48" i="1"/>
  <c r="M50" i="1"/>
  <c r="M51" i="1"/>
  <c r="M49" i="1"/>
  <c r="M52" i="1"/>
  <c r="M53" i="1"/>
  <c r="M55" i="1"/>
  <c r="M54" i="1"/>
  <c r="M31" i="1"/>
  <c r="M56" i="1"/>
  <c r="M58" i="1"/>
  <c r="M59" i="1"/>
  <c r="M57" i="1"/>
  <c r="M61" i="1"/>
  <c r="M63" i="1"/>
  <c r="M62" i="1"/>
  <c r="M60" i="1"/>
  <c r="M65" i="1"/>
  <c r="M66" i="1"/>
  <c r="M67" i="1"/>
  <c r="M68" i="1"/>
  <c r="M64" i="1"/>
  <c r="M70" i="1"/>
  <c r="M69" i="1"/>
  <c r="M16" i="1"/>
  <c r="L18" i="1"/>
  <c r="L17" i="1"/>
  <c r="L19" i="1"/>
  <c r="L20" i="1"/>
  <c r="L21" i="1"/>
  <c r="L22" i="1"/>
  <c r="L23" i="1"/>
  <c r="L26" i="1"/>
  <c r="L25" i="1"/>
  <c r="L27" i="1"/>
  <c r="L28" i="1"/>
  <c r="L24" i="1"/>
  <c r="L29" i="1"/>
  <c r="L30" i="1"/>
  <c r="L33" i="1"/>
  <c r="L34" i="1"/>
  <c r="L32" i="1"/>
  <c r="L36" i="1"/>
  <c r="L35" i="1"/>
  <c r="L39" i="1"/>
  <c r="L41" i="1"/>
  <c r="L37" i="1"/>
  <c r="L40" i="1"/>
  <c r="L44" i="1"/>
  <c r="L42" i="1"/>
  <c r="L45" i="1"/>
  <c r="L38" i="1"/>
  <c r="L43" i="1"/>
  <c r="L47" i="1"/>
  <c r="L46" i="1"/>
  <c r="L48" i="1"/>
  <c r="L50" i="1"/>
  <c r="L51" i="1"/>
  <c r="L49" i="1"/>
  <c r="L52" i="1"/>
  <c r="L53" i="1"/>
  <c r="L55" i="1"/>
  <c r="L54" i="1"/>
  <c r="L31" i="1"/>
  <c r="L56" i="1"/>
  <c r="L58" i="1"/>
  <c r="L59" i="1"/>
  <c r="L57" i="1"/>
  <c r="L61" i="1"/>
  <c r="L63" i="1"/>
  <c r="L62" i="1"/>
  <c r="L60" i="1"/>
  <c r="L65" i="1"/>
  <c r="L66" i="1"/>
  <c r="L67" i="1"/>
  <c r="L68" i="1"/>
  <c r="L64" i="1"/>
  <c r="L70" i="1"/>
  <c r="L69" i="1"/>
  <c r="L16" i="1"/>
  <c r="K18" i="1"/>
  <c r="K17" i="1"/>
  <c r="K19" i="1"/>
  <c r="K20" i="1"/>
  <c r="K21" i="1"/>
  <c r="K22" i="1"/>
  <c r="K23" i="1"/>
  <c r="K26" i="1"/>
  <c r="K25" i="1"/>
  <c r="K27" i="1"/>
  <c r="K28" i="1"/>
  <c r="K24" i="1"/>
  <c r="K29" i="1"/>
  <c r="K30" i="1"/>
  <c r="K33" i="1"/>
  <c r="K34" i="1"/>
  <c r="K32" i="1"/>
  <c r="K36" i="1"/>
  <c r="K35" i="1"/>
  <c r="K39" i="1"/>
  <c r="K41" i="1"/>
  <c r="K37" i="1"/>
  <c r="K40" i="1"/>
  <c r="K44" i="1"/>
  <c r="K42" i="1"/>
  <c r="K45" i="1"/>
  <c r="K38" i="1"/>
  <c r="K43" i="1"/>
  <c r="K47" i="1"/>
  <c r="K46" i="1"/>
  <c r="K48" i="1"/>
  <c r="K50" i="1"/>
  <c r="K51" i="1"/>
  <c r="K49" i="1"/>
  <c r="K52" i="1"/>
  <c r="K53" i="1"/>
  <c r="K55" i="1"/>
  <c r="K54" i="1"/>
  <c r="K31" i="1"/>
  <c r="K56" i="1"/>
  <c r="K58" i="1"/>
  <c r="K59" i="1"/>
  <c r="K57" i="1"/>
  <c r="K61" i="1"/>
  <c r="K63" i="1"/>
  <c r="K62" i="1"/>
  <c r="K60" i="1"/>
  <c r="K65" i="1"/>
  <c r="K66" i="1"/>
  <c r="K67" i="1"/>
  <c r="K68" i="1"/>
  <c r="K64" i="1"/>
  <c r="K70" i="1"/>
  <c r="K69" i="1"/>
  <c r="K16" i="1"/>
  <c r="J18" i="1"/>
  <c r="J17" i="1"/>
  <c r="J19" i="1"/>
  <c r="J20" i="1"/>
  <c r="J21" i="1"/>
  <c r="J22" i="1"/>
  <c r="J23" i="1"/>
  <c r="J26" i="1"/>
  <c r="J25" i="1"/>
  <c r="J27" i="1"/>
  <c r="J28" i="1"/>
  <c r="J24" i="1"/>
  <c r="J29" i="1"/>
  <c r="J30" i="1"/>
  <c r="J33" i="1"/>
  <c r="J34" i="1"/>
  <c r="J32" i="1"/>
  <c r="J36" i="1"/>
  <c r="J35" i="1"/>
  <c r="J39" i="1"/>
  <c r="J41" i="1"/>
  <c r="J37" i="1"/>
  <c r="J40" i="1"/>
  <c r="J44" i="1"/>
  <c r="J42" i="1"/>
  <c r="J45" i="1"/>
  <c r="J38" i="1"/>
  <c r="J43" i="1"/>
  <c r="J47" i="1"/>
  <c r="J46" i="1"/>
  <c r="J48" i="1"/>
  <c r="J50" i="1"/>
  <c r="J51" i="1"/>
  <c r="J49" i="1"/>
  <c r="J52" i="1"/>
  <c r="J53" i="1"/>
  <c r="J55" i="1"/>
  <c r="J54" i="1"/>
  <c r="J31" i="1"/>
  <c r="J56" i="1"/>
  <c r="J58" i="1"/>
  <c r="J59" i="1"/>
  <c r="J57" i="1"/>
  <c r="J61" i="1"/>
  <c r="J63" i="1"/>
  <c r="J62" i="1"/>
  <c r="J60" i="1"/>
  <c r="J65" i="1"/>
  <c r="J66" i="1"/>
  <c r="J67" i="1"/>
  <c r="J68" i="1"/>
  <c r="J64" i="1"/>
  <c r="J70" i="1"/>
  <c r="J69" i="1"/>
  <c r="J16" i="1"/>
  <c r="I18" i="1"/>
  <c r="I17" i="1"/>
  <c r="I19" i="1"/>
  <c r="I20" i="1"/>
  <c r="I21" i="1"/>
  <c r="I22" i="1"/>
  <c r="I23" i="1"/>
  <c r="I26" i="1"/>
  <c r="I25" i="1"/>
  <c r="I27" i="1"/>
  <c r="I28" i="1"/>
  <c r="I24" i="1"/>
  <c r="I29" i="1"/>
  <c r="I30" i="1"/>
  <c r="I33" i="1"/>
  <c r="I34" i="1"/>
  <c r="I32" i="1"/>
  <c r="I36" i="1"/>
  <c r="I35" i="1"/>
  <c r="I39" i="1"/>
  <c r="I41" i="1"/>
  <c r="I37" i="1"/>
  <c r="I40" i="1"/>
  <c r="I44" i="1"/>
  <c r="I42" i="1"/>
  <c r="I45" i="1"/>
  <c r="I38" i="1"/>
  <c r="I43" i="1"/>
  <c r="I47" i="1"/>
  <c r="I46" i="1"/>
  <c r="I48" i="1"/>
  <c r="I50" i="1"/>
  <c r="I51" i="1"/>
  <c r="I49" i="1"/>
  <c r="I52" i="1"/>
  <c r="I53" i="1"/>
  <c r="I55" i="1"/>
  <c r="I54" i="1"/>
  <c r="I31" i="1"/>
  <c r="I56" i="1"/>
  <c r="I58" i="1"/>
  <c r="I59" i="1"/>
  <c r="I57" i="1"/>
  <c r="I61" i="1"/>
  <c r="I63" i="1"/>
  <c r="I62" i="1"/>
  <c r="I60" i="1"/>
  <c r="I65" i="1"/>
  <c r="I66" i="1"/>
  <c r="I67" i="1"/>
  <c r="I68" i="1"/>
  <c r="I64" i="1"/>
  <c r="I70" i="1"/>
  <c r="I69" i="1"/>
  <c r="I16" i="1"/>
  <c r="G18" i="1"/>
  <c r="G17" i="1"/>
  <c r="G19" i="1"/>
  <c r="G20" i="1"/>
  <c r="G21" i="1"/>
  <c r="G22" i="1"/>
  <c r="G23" i="1"/>
  <c r="G26" i="1"/>
  <c r="G25" i="1"/>
  <c r="G27" i="1"/>
  <c r="G28" i="1"/>
  <c r="G24" i="1"/>
  <c r="G29" i="1"/>
  <c r="G30" i="1"/>
  <c r="G33" i="1"/>
  <c r="G34" i="1"/>
  <c r="G32" i="1"/>
  <c r="G36" i="1"/>
  <c r="G35" i="1"/>
  <c r="G39" i="1"/>
  <c r="G41" i="1"/>
  <c r="G37" i="1"/>
  <c r="G40" i="1"/>
  <c r="G44" i="1"/>
  <c r="G42" i="1"/>
  <c r="G45" i="1"/>
  <c r="G38" i="1"/>
  <c r="G43" i="1"/>
  <c r="G47" i="1"/>
  <c r="G46" i="1"/>
  <c r="G48" i="1"/>
  <c r="G50" i="1"/>
  <c r="G51" i="1"/>
  <c r="G49" i="1"/>
  <c r="G52" i="1"/>
  <c r="G53" i="1"/>
  <c r="G55" i="1"/>
  <c r="G54" i="1"/>
  <c r="G31" i="1"/>
  <c r="G56" i="1"/>
  <c r="G58" i="1"/>
  <c r="G59" i="1"/>
  <c r="G57" i="1"/>
  <c r="G61" i="1"/>
  <c r="G63" i="1"/>
  <c r="G62" i="1"/>
  <c r="G60" i="1"/>
  <c r="G65" i="1"/>
  <c r="G66" i="1"/>
  <c r="G67" i="1"/>
  <c r="G68" i="1"/>
  <c r="G64" i="1"/>
  <c r="G70" i="1"/>
  <c r="G69" i="1"/>
  <c r="G16" i="1"/>
  <c r="J74" i="1" l="1"/>
  <c r="H21" i="1"/>
  <c r="H17" i="1"/>
  <c r="H22" i="1"/>
  <c r="H30" i="1"/>
  <c r="H18" i="1"/>
  <c r="H26" i="1"/>
  <c r="H63" i="1"/>
  <c r="H43" i="1"/>
  <c r="H27" i="1"/>
  <c r="H24" i="1"/>
  <c r="H29" i="1"/>
  <c r="H35" i="1"/>
  <c r="H37" i="1"/>
  <c r="H20" i="1"/>
  <c r="H32" i="1"/>
  <c r="H42" i="1"/>
  <c r="H36" i="1"/>
  <c r="H47" i="1"/>
  <c r="H59" i="1"/>
  <c r="H38" i="1"/>
  <c r="H66" i="1"/>
  <c r="H28" i="1"/>
  <c r="H48" i="1"/>
  <c r="H25" i="1"/>
  <c r="H69" i="1"/>
  <c r="H34" i="1"/>
  <c r="H50" i="1"/>
  <c r="H45" i="1"/>
  <c r="H44" i="1"/>
  <c r="H64" i="1"/>
  <c r="H54" i="1"/>
  <c r="H57" i="1"/>
  <c r="H56" i="1"/>
  <c r="H33" i="1"/>
  <c r="H53" i="1"/>
  <c r="H19" i="1"/>
  <c r="H46" i="1"/>
  <c r="H49" i="1"/>
  <c r="H51" i="1"/>
  <c r="H55" i="1"/>
  <c r="H40" i="1"/>
  <c r="H23" i="1"/>
  <c r="H39" i="1"/>
  <c r="H61" i="1"/>
  <c r="H41" i="1"/>
  <c r="H58" i="1"/>
  <c r="H65" i="1"/>
  <c r="H52" i="1"/>
  <c r="H62" i="1"/>
  <c r="H68" i="1"/>
  <c r="H67" i="1"/>
  <c r="H16" i="1"/>
  <c r="F71" i="1" l="1"/>
  <c r="E71" i="1"/>
  <c r="D71" i="1"/>
  <c r="H71" i="1" l="1"/>
  <c r="H74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O68" i="1" l="1"/>
  <c r="O69" i="1" l="1"/>
  <c r="O62" i="1"/>
  <c r="O67" i="1"/>
  <c r="O64" i="1"/>
  <c r="O65" i="1"/>
  <c r="O39" i="1"/>
  <c r="O66" i="1"/>
  <c r="O74" i="1"/>
  <c r="O31" i="1"/>
  <c r="O47" i="1"/>
  <c r="O44" i="1"/>
  <c r="O37" i="1"/>
  <c r="O43" i="1"/>
  <c r="O57" i="1"/>
  <c r="O28" i="1"/>
  <c r="O41" i="1"/>
  <c r="O54" i="1"/>
  <c r="O52" i="1"/>
  <c r="O23" i="1"/>
  <c r="O16" i="1"/>
  <c r="O21" i="1"/>
  <c r="O30" i="1"/>
  <c r="O24" i="1"/>
  <c r="O56" i="1"/>
  <c r="O19" i="1"/>
  <c r="O50" i="1"/>
  <c r="O35" i="1"/>
  <c r="O49" i="1"/>
  <c r="O48" i="1"/>
  <c r="O18" i="1"/>
  <c r="O26" i="1"/>
  <c r="O45" i="1"/>
  <c r="O20" i="1"/>
  <c r="O33" i="1"/>
  <c r="O46" i="1"/>
  <c r="O55" i="1"/>
  <c r="O34" i="1"/>
  <c r="O40" i="1"/>
  <c r="O22" i="1"/>
  <c r="O17" i="1"/>
  <c r="O63" i="1"/>
  <c r="O61" i="1"/>
  <c r="O51" i="1"/>
  <c r="O53" i="1"/>
  <c r="O36" i="1"/>
  <c r="O32" i="1"/>
  <c r="O38" i="1"/>
  <c r="O27" i="1"/>
  <c r="O25" i="1"/>
  <c r="O29" i="1"/>
  <c r="O42" i="1"/>
  <c r="O59" i="1"/>
  <c r="O58" i="1"/>
  <c r="O71" i="1" l="1"/>
</calcChain>
</file>

<file path=xl/sharedStrings.xml><?xml version="1.0" encoding="utf-8"?>
<sst xmlns="http://schemas.openxmlformats.org/spreadsheetml/2006/main" count="227" uniqueCount="131">
  <si>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</si>
  <si>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</si>
  <si>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</si>
  <si>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</si>
  <si>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</si>
  <si>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</si>
  <si>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</si>
  <si>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</si>
  <si>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</si>
  <si>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</si>
  <si>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</si>
  <si>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</si>
  <si>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</si>
  <si>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</si>
  <si>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</si>
  <si>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</si>
  <si>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</si>
  <si>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</si>
  <si>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</si>
  <si>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</si>
  <si>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</si>
  <si>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</si>
  <si>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</si>
  <si>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</si>
  <si>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</si>
  <si>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</si>
  <si>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</si>
  <si>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</si>
  <si>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</si>
  <si>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</si>
  <si>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</si>
  <si>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</si>
  <si>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</si>
  <si>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</si>
  <si>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</si>
  <si>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</si>
  <si>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</si>
  <si>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</si>
  <si>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</si>
  <si>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</si>
  <si>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</si>
  <si>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</si>
  <si>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</si>
  <si>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</si>
  <si>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</si>
  <si>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</si>
  <si>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</si>
  <si>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</si>
  <si>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</si>
  <si>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</si>
  <si>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</si>
  <si>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</si>
  <si>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</si>
  <si>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</si>
  <si>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</si>
  <si>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</si>
  <si>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</si>
  <si>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</si>
  <si>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</si>
  <si>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</si>
  <si>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</si>
  <si>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Corporate Bonds</t>
  </si>
  <si>
    <t xml:space="preserve">Government securities </t>
  </si>
  <si>
    <t>SILS</t>
  </si>
  <si>
    <t>INVC</t>
  </si>
  <si>
    <t>CTRL</t>
  </si>
  <si>
    <t>DOMI</t>
  </si>
  <si>
    <t>DOMIXSEC</t>
  </si>
  <si>
    <t>MONGOL KHUVITSAA</t>
  </si>
  <si>
    <t>RISM</t>
  </si>
  <si>
    <t>RHINOS INVESTMENT</t>
  </si>
  <si>
    <t>MOHU</t>
  </si>
  <si>
    <t>ARD SECURITIES</t>
  </si>
  <si>
    <t>BDSEC</t>
  </si>
  <si>
    <t>GOLOMT CAPITAL</t>
  </si>
  <si>
    <t>MIRAE ASSET SECURITIES MONGOLIA</t>
  </si>
  <si>
    <t>STANDART INVESTMENT</t>
  </si>
  <si>
    <t>BUMBAT-ALTAI</t>
  </si>
  <si>
    <t>NOVEL INVESTMENT</t>
  </si>
  <si>
    <t>BLOOMSBURY SECURITIES</t>
  </si>
  <si>
    <t>INVESCORE CAPITAL</t>
  </si>
  <si>
    <t>APEX CAPITAL</t>
  </si>
  <si>
    <t>GAULI</t>
  </si>
  <si>
    <t>TULGAT CHANDMANI BAYAN</t>
  </si>
  <si>
    <t>ZERGED</t>
  </si>
  <si>
    <t>MONGOL SECURITIES</t>
  </si>
  <si>
    <t>SECAP</t>
  </si>
  <si>
    <t>LIFETIME INVESTMENT</t>
  </si>
  <si>
    <t>TAVAN BOGD</t>
  </si>
  <si>
    <t xml:space="preserve">CENTRAL SECURITIES </t>
  </si>
  <si>
    <t>MONSEC</t>
  </si>
  <si>
    <t>GOODSEC</t>
  </si>
  <si>
    <t>NATIONAL SECURITIES</t>
  </si>
  <si>
    <t>TENGER CAPITAL</t>
  </si>
  <si>
    <t>UNDURKHAAN INVEST</t>
  </si>
  <si>
    <t>MASDAQ</t>
  </si>
  <si>
    <t>DARKHAN BROKER</t>
  </si>
  <si>
    <t>MERGEN SANAA</t>
  </si>
  <si>
    <t>HUNNU EMPIRE</t>
  </si>
  <si>
    <t>SANAR</t>
  </si>
  <si>
    <t>BULGAN BROKER</t>
  </si>
  <si>
    <t>GATSUURT TRADE</t>
  </si>
  <si>
    <t>SILVER LIGHT SECURITIES</t>
  </si>
  <si>
    <t>GRANDDEVELOPMENT</t>
  </si>
  <si>
    <t>ASIA PACIFIC SECURITIES</t>
  </si>
  <si>
    <t>EURASIA CAPITAL HOLDING</t>
  </si>
  <si>
    <t>GENDEX</t>
  </si>
  <si>
    <t>ALTAN KHOROMSOG</t>
  </si>
  <si>
    <t>ARGAI BEST</t>
  </si>
  <si>
    <t>BLUESKY SECURITIES</t>
  </si>
  <si>
    <t>BLACKSTONE INTERNATIONAL</t>
  </si>
  <si>
    <t>SG CAPITAL</t>
  </si>
  <si>
    <t>IPOs</t>
  </si>
  <si>
    <t>Equity / Investment fund</t>
  </si>
  <si>
    <t>STOK</t>
  </si>
  <si>
    <t>STOCKLAB SECURITIES</t>
  </si>
  <si>
    <t xml:space="preserve"> </t>
  </si>
  <si>
    <t>BKOC</t>
  </si>
  <si>
    <t>BKO CAPITAL</t>
  </si>
  <si>
    <t>TDB SECURITIES</t>
  </si>
  <si>
    <t>ULZII&amp;CO CAPITAL</t>
  </si>
  <si>
    <t>Trading value in 2022</t>
  </si>
  <si>
    <t>ABS-SMPL</t>
  </si>
  <si>
    <t>DH CAPITAL</t>
  </si>
  <si>
    <t>GACB</t>
  </si>
  <si>
    <t>GERELT ASSEMOUR CAPITAL</t>
  </si>
  <si>
    <t>TAVAN BOGD CAPITAL</t>
  </si>
  <si>
    <t>IPO  /Sendly/</t>
  </si>
  <si>
    <t>IPO  /State bank/</t>
  </si>
  <si>
    <t>As of October 31, 2022</t>
  </si>
  <si>
    <t>Trading value of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</si>
</sst>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43" fontId="5" fillId="3" borderId="4" xfId="1" applyFont="1" applyFill="1" applyBorder="1" applyAlignment="1">
      <alignment horizontal="center" vertical="center"/>
    </xf>
    <xf numFmtId="43" fontId="8" fillId="3" borderId="4" xfId="1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Sheet1!$B$16:$D$70</c:f>
              <c:multiLvlStrCache>
                <c:ptCount val="55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  <c:pt idx="54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TAVAN BOGD CAPITAL</c:v>
                  </c:pt>
                  <c:pt idx="8">
                    <c:v>RHINOS INVESTMENT</c:v>
                  </c:pt>
                  <c:pt idx="9">
                    <c:v>LIFETIME INVESTMENT</c:v>
                  </c:pt>
                  <c:pt idx="10">
                    <c:v>STANDART INVESTMENT</c:v>
                  </c:pt>
                  <c:pt idx="11">
                    <c:v>TDB SECURITIES</c:v>
                  </c:pt>
                  <c:pt idx="12">
                    <c:v>GOODSEC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STOCKLAB SECURITIES</c:v>
                  </c:pt>
                  <c:pt idx="16">
                    <c:v>NOVEL INVESTMENT</c:v>
                  </c:pt>
                  <c:pt idx="17">
                    <c:v>NATIONAL SECURITIES</c:v>
                  </c:pt>
                  <c:pt idx="18">
                    <c:v>DH CAPITAL</c:v>
                  </c:pt>
                  <c:pt idx="19">
                    <c:v>GAULI</c:v>
                  </c:pt>
                  <c:pt idx="20">
                    <c:v>TULGAT CHANDMANI BAYAN</c:v>
                  </c:pt>
                  <c:pt idx="21">
                    <c:v>ARGAI BEST</c:v>
                  </c:pt>
                  <c:pt idx="22">
                    <c:v>SECAP</c:v>
                  </c:pt>
                  <c:pt idx="23">
                    <c:v>SILVER LIGHT SECURITIES</c:v>
                  </c:pt>
                  <c:pt idx="24">
                    <c:v>MICC</c:v>
                  </c:pt>
                  <c:pt idx="25">
                    <c:v>GENDEX</c:v>
                  </c:pt>
                  <c:pt idx="26">
                    <c:v>ZERGED</c:v>
                  </c:pt>
                  <c:pt idx="27">
                    <c:v>MONSEC</c:v>
                  </c:pt>
                  <c:pt idx="28">
                    <c:v>GATSUURT TRADE</c:v>
                  </c:pt>
                  <c:pt idx="29">
                    <c:v>TAVAN BOGD</c:v>
                  </c:pt>
                  <c:pt idx="30">
                    <c:v>MERGEN SANAA</c:v>
                  </c:pt>
                  <c:pt idx="31">
                    <c:v>SG CAPITAL</c:v>
                  </c:pt>
                  <c:pt idx="32">
                    <c:v>DARKHAN BROKER</c:v>
                  </c:pt>
                  <c:pt idx="33">
                    <c:v>HUNNU EMPIRE</c:v>
                  </c:pt>
                  <c:pt idx="34">
                    <c:v>GRANDDEVELOPMENT</c:v>
                  </c:pt>
                  <c:pt idx="35">
                    <c:v>TENGER CAPITAL</c:v>
                  </c:pt>
                  <c:pt idx="36">
                    <c:v>ALTAN KHOROMSOG</c:v>
                  </c:pt>
                  <c:pt idx="37">
                    <c:v>BULGAN BROKER</c:v>
                  </c:pt>
                  <c:pt idx="38">
                    <c:v>DOMIXSEC</c:v>
                  </c:pt>
                  <c:pt idx="39">
                    <c:v>UNDURKHAAN INVEST</c:v>
                  </c:pt>
                  <c:pt idx="40">
                    <c:v>BATS</c:v>
                  </c:pt>
                  <c:pt idx="41">
                    <c:v>SANAR</c:v>
                  </c:pt>
                  <c:pt idx="42">
                    <c:v>MONGOL KHUVITSAA</c:v>
                  </c:pt>
                  <c:pt idx="43">
                    <c:v>BLOOMSBURY SECURITIES</c:v>
                  </c:pt>
                  <c:pt idx="44">
                    <c:v>BKO CAPITAL</c:v>
                  </c:pt>
                  <c:pt idx="45">
                    <c:v>ASIA PACIFIC SECURITIES</c:v>
                  </c:pt>
                  <c:pt idx="46">
                    <c:v>BLUESKY SECURITIES</c:v>
                  </c:pt>
                  <c:pt idx="47">
                    <c:v>EURASIA CAPITAL HOLDING</c:v>
                  </c:pt>
                  <c:pt idx="48">
                    <c:v>MONGOL SECURITIES</c:v>
                  </c:pt>
                  <c:pt idx="49">
                    <c:v>BLACKSTONE INTERNATIONAL</c:v>
                  </c:pt>
                  <c:pt idx="50">
                    <c:v>CENTRAL SECURITIES 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MASDAQ</c:v>
                  </c:pt>
                  <c:pt idx="54">
                    <c:v>GERELT ASSEMOUR CAPITAL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RISM</c:v>
                  </c:pt>
                  <c:pt idx="9">
                    <c:v>LFTI</c:v>
                  </c:pt>
                  <c:pt idx="10">
                    <c:v>STIN</c:v>
                  </c:pt>
                  <c:pt idx="11">
                    <c:v>TDB</c:v>
                  </c:pt>
                  <c:pt idx="12">
                    <c:v>GDSC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STOK</c:v>
                  </c:pt>
                  <c:pt idx="16">
                    <c:v>NOVL</c:v>
                  </c:pt>
                  <c:pt idx="17">
                    <c:v>NSEC</c:v>
                  </c:pt>
                  <c:pt idx="18">
                    <c:v>DELG</c:v>
                  </c:pt>
                  <c:pt idx="19">
                    <c:v>GAUL</c:v>
                  </c:pt>
                  <c:pt idx="20">
                    <c:v>TCHB</c:v>
                  </c:pt>
                  <c:pt idx="21">
                    <c:v>ARGB</c:v>
                  </c:pt>
                  <c:pt idx="22">
                    <c:v>SECP</c:v>
                  </c:pt>
                  <c:pt idx="23">
                    <c:v>SILS</c:v>
                  </c:pt>
                  <c:pt idx="24">
                    <c:v>MICC</c:v>
                  </c:pt>
                  <c:pt idx="25">
                    <c:v>GNDX</c:v>
                  </c:pt>
                  <c:pt idx="26">
                    <c:v>ZRGD</c:v>
                  </c:pt>
                  <c:pt idx="27">
                    <c:v>MSEC</c:v>
                  </c:pt>
                  <c:pt idx="28">
                    <c:v>GATR</c:v>
                  </c:pt>
                  <c:pt idx="29">
                    <c:v>TABO</c:v>
                  </c:pt>
                  <c:pt idx="30">
                    <c:v>MERG</c:v>
                  </c:pt>
                  <c:pt idx="31">
                    <c:v>SGC</c:v>
                  </c:pt>
                  <c:pt idx="32">
                    <c:v>DRBR</c:v>
                  </c:pt>
                  <c:pt idx="33">
                    <c:v>HUN</c:v>
                  </c:pt>
                  <c:pt idx="34">
                    <c:v>GDEV</c:v>
                  </c:pt>
                  <c:pt idx="35">
                    <c:v>TNGR</c:v>
                  </c:pt>
                  <c:pt idx="36">
                    <c:v>ALTN</c:v>
                  </c:pt>
                  <c:pt idx="37">
                    <c:v>BULG</c:v>
                  </c:pt>
                  <c:pt idx="38">
                    <c:v>DOMI</c:v>
                  </c:pt>
                  <c:pt idx="39">
                    <c:v>UNDR</c:v>
                  </c:pt>
                  <c:pt idx="40">
                    <c:v>BATS</c:v>
                  </c:pt>
                  <c:pt idx="41">
                    <c:v>SANR</c:v>
                  </c:pt>
                  <c:pt idx="42">
                    <c:v>MOHU</c:v>
                  </c:pt>
                  <c:pt idx="43">
                    <c:v>BLMB</c:v>
                  </c:pt>
                  <c:pt idx="44">
                    <c:v>BKOC</c:v>
                  </c:pt>
                  <c:pt idx="45">
                    <c:v>APS</c:v>
                  </c:pt>
                  <c:pt idx="46">
                    <c:v>BSK</c:v>
                  </c:pt>
                  <c:pt idx="47">
                    <c:v>ECM</c:v>
                  </c:pt>
                  <c:pt idx="48">
                    <c:v>MONG</c:v>
                  </c:pt>
                  <c:pt idx="49">
                    <c:v>BLAC</c:v>
                  </c:pt>
                  <c:pt idx="50">
                    <c:v>CTRL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MSDQ</c:v>
                  </c:pt>
                  <c:pt idx="54">
                    <c:v>GACB</c:v>
                  </c:pt>
                </c:lvl>
              </c:multiLvlStrCache>
            </c:multiLvlStrRef>
          </c:cat>
          <c:val>
            <c:numRef>
              <c:f>Sheet1!$E$16:$E$70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7">
                  <c:v>0</c:v>
                </c:pt>
                <c:pt idx="19">
                  <c:v>0</c:v>
                </c:pt>
                <c:pt idx="22">
                  <c:v>0</c:v>
                </c:pt>
                <c:pt idx="24">
                  <c:v>0</c:v>
                </c:pt>
                <c:pt idx="31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Sheet1!$B$16:$D$70</c:f>
              <c:multiLvlStrCache>
                <c:ptCount val="55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  <c:pt idx="54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TAVAN BOGD CAPITAL</c:v>
                  </c:pt>
                  <c:pt idx="8">
                    <c:v>RHINOS INVESTMENT</c:v>
                  </c:pt>
                  <c:pt idx="9">
                    <c:v>LIFETIME INVESTMENT</c:v>
                  </c:pt>
                  <c:pt idx="10">
                    <c:v>STANDART INVESTMENT</c:v>
                  </c:pt>
                  <c:pt idx="11">
                    <c:v>TDB SECURITIES</c:v>
                  </c:pt>
                  <c:pt idx="12">
                    <c:v>GOODSEC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STOCKLAB SECURITIES</c:v>
                  </c:pt>
                  <c:pt idx="16">
                    <c:v>NOVEL INVESTMENT</c:v>
                  </c:pt>
                  <c:pt idx="17">
                    <c:v>NATIONAL SECURITIES</c:v>
                  </c:pt>
                  <c:pt idx="18">
                    <c:v>DH CAPITAL</c:v>
                  </c:pt>
                  <c:pt idx="19">
                    <c:v>GAULI</c:v>
                  </c:pt>
                  <c:pt idx="20">
                    <c:v>TULGAT CHANDMANI BAYAN</c:v>
                  </c:pt>
                  <c:pt idx="21">
                    <c:v>ARGAI BEST</c:v>
                  </c:pt>
                  <c:pt idx="22">
                    <c:v>SECAP</c:v>
                  </c:pt>
                  <c:pt idx="23">
                    <c:v>SILVER LIGHT SECURITIES</c:v>
                  </c:pt>
                  <c:pt idx="24">
                    <c:v>MICC</c:v>
                  </c:pt>
                  <c:pt idx="25">
                    <c:v>GENDEX</c:v>
                  </c:pt>
                  <c:pt idx="26">
                    <c:v>ZERGED</c:v>
                  </c:pt>
                  <c:pt idx="27">
                    <c:v>MONSEC</c:v>
                  </c:pt>
                  <c:pt idx="28">
                    <c:v>GATSUURT TRADE</c:v>
                  </c:pt>
                  <c:pt idx="29">
                    <c:v>TAVAN BOGD</c:v>
                  </c:pt>
                  <c:pt idx="30">
                    <c:v>MERGEN SANAA</c:v>
                  </c:pt>
                  <c:pt idx="31">
                    <c:v>SG CAPITAL</c:v>
                  </c:pt>
                  <c:pt idx="32">
                    <c:v>DARKHAN BROKER</c:v>
                  </c:pt>
                  <c:pt idx="33">
                    <c:v>HUNNU EMPIRE</c:v>
                  </c:pt>
                  <c:pt idx="34">
                    <c:v>GRANDDEVELOPMENT</c:v>
                  </c:pt>
                  <c:pt idx="35">
                    <c:v>TENGER CAPITAL</c:v>
                  </c:pt>
                  <c:pt idx="36">
                    <c:v>ALTAN KHOROMSOG</c:v>
                  </c:pt>
                  <c:pt idx="37">
                    <c:v>BULGAN BROKER</c:v>
                  </c:pt>
                  <c:pt idx="38">
                    <c:v>DOMIXSEC</c:v>
                  </c:pt>
                  <c:pt idx="39">
                    <c:v>UNDURKHAAN INVEST</c:v>
                  </c:pt>
                  <c:pt idx="40">
                    <c:v>BATS</c:v>
                  </c:pt>
                  <c:pt idx="41">
                    <c:v>SANAR</c:v>
                  </c:pt>
                  <c:pt idx="42">
                    <c:v>MONGOL KHUVITSAA</c:v>
                  </c:pt>
                  <c:pt idx="43">
                    <c:v>BLOOMSBURY SECURITIES</c:v>
                  </c:pt>
                  <c:pt idx="44">
                    <c:v>BKO CAPITAL</c:v>
                  </c:pt>
                  <c:pt idx="45">
                    <c:v>ASIA PACIFIC SECURITIES</c:v>
                  </c:pt>
                  <c:pt idx="46">
                    <c:v>BLUESKY SECURITIES</c:v>
                  </c:pt>
                  <c:pt idx="47">
                    <c:v>EURASIA CAPITAL HOLDING</c:v>
                  </c:pt>
                  <c:pt idx="48">
                    <c:v>MONGOL SECURITIES</c:v>
                  </c:pt>
                  <c:pt idx="49">
                    <c:v>BLACKSTONE INTERNATIONAL</c:v>
                  </c:pt>
                  <c:pt idx="50">
                    <c:v>CENTRAL SECURITIES 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MASDAQ</c:v>
                  </c:pt>
                  <c:pt idx="54">
                    <c:v>GERELT ASSEMOUR CAPITAL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RISM</c:v>
                  </c:pt>
                  <c:pt idx="9">
                    <c:v>LFTI</c:v>
                  </c:pt>
                  <c:pt idx="10">
                    <c:v>STIN</c:v>
                  </c:pt>
                  <c:pt idx="11">
                    <c:v>TDB</c:v>
                  </c:pt>
                  <c:pt idx="12">
                    <c:v>GDSC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STOK</c:v>
                  </c:pt>
                  <c:pt idx="16">
                    <c:v>NOVL</c:v>
                  </c:pt>
                  <c:pt idx="17">
                    <c:v>NSEC</c:v>
                  </c:pt>
                  <c:pt idx="18">
                    <c:v>DELG</c:v>
                  </c:pt>
                  <c:pt idx="19">
                    <c:v>GAUL</c:v>
                  </c:pt>
                  <c:pt idx="20">
                    <c:v>TCHB</c:v>
                  </c:pt>
                  <c:pt idx="21">
                    <c:v>ARGB</c:v>
                  </c:pt>
                  <c:pt idx="22">
                    <c:v>SECP</c:v>
                  </c:pt>
                  <c:pt idx="23">
                    <c:v>SILS</c:v>
                  </c:pt>
                  <c:pt idx="24">
                    <c:v>MICC</c:v>
                  </c:pt>
                  <c:pt idx="25">
                    <c:v>GNDX</c:v>
                  </c:pt>
                  <c:pt idx="26">
                    <c:v>ZRGD</c:v>
                  </c:pt>
                  <c:pt idx="27">
                    <c:v>MSEC</c:v>
                  </c:pt>
                  <c:pt idx="28">
                    <c:v>GATR</c:v>
                  </c:pt>
                  <c:pt idx="29">
                    <c:v>TABO</c:v>
                  </c:pt>
                  <c:pt idx="30">
                    <c:v>MERG</c:v>
                  </c:pt>
                  <c:pt idx="31">
                    <c:v>SGC</c:v>
                  </c:pt>
                  <c:pt idx="32">
                    <c:v>DRBR</c:v>
                  </c:pt>
                  <c:pt idx="33">
                    <c:v>HUN</c:v>
                  </c:pt>
                  <c:pt idx="34">
                    <c:v>GDEV</c:v>
                  </c:pt>
                  <c:pt idx="35">
                    <c:v>TNGR</c:v>
                  </c:pt>
                  <c:pt idx="36">
                    <c:v>ALTN</c:v>
                  </c:pt>
                  <c:pt idx="37">
                    <c:v>BULG</c:v>
                  </c:pt>
                  <c:pt idx="38">
                    <c:v>DOMI</c:v>
                  </c:pt>
                  <c:pt idx="39">
                    <c:v>UNDR</c:v>
                  </c:pt>
                  <c:pt idx="40">
                    <c:v>BATS</c:v>
                  </c:pt>
                  <c:pt idx="41">
                    <c:v>SANR</c:v>
                  </c:pt>
                  <c:pt idx="42">
                    <c:v>MOHU</c:v>
                  </c:pt>
                  <c:pt idx="43">
                    <c:v>BLMB</c:v>
                  </c:pt>
                  <c:pt idx="44">
                    <c:v>BKOC</c:v>
                  </c:pt>
                  <c:pt idx="45">
                    <c:v>APS</c:v>
                  </c:pt>
                  <c:pt idx="46">
                    <c:v>BSK</c:v>
                  </c:pt>
                  <c:pt idx="47">
                    <c:v>ECM</c:v>
                  </c:pt>
                  <c:pt idx="48">
                    <c:v>MONG</c:v>
                  </c:pt>
                  <c:pt idx="49">
                    <c:v>BLAC</c:v>
                  </c:pt>
                  <c:pt idx="50">
                    <c:v>CTRL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MSDQ</c:v>
                  </c:pt>
                  <c:pt idx="54">
                    <c:v>GACB</c:v>
                  </c:pt>
                </c:lvl>
              </c:multiLvlStrCache>
            </c:multiLvlStrRef>
          </c:cat>
          <c:val>
            <c:numRef>
              <c:f>Sheet1!$F$16:$F$70</c:f>
              <c:numCache>
                <c:formatCode>General</c:formatCode>
                <c:ptCount val="55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22">
                  <c:v>0</c:v>
                </c:pt>
                <c:pt idx="31">
                  <c:v>0</c:v>
                </c:pt>
                <c:pt idx="35">
                  <c:v>0</c:v>
                </c:pt>
                <c:pt idx="44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Sheet1!$B$16:$D$70</c:f>
              <c:multiLvlStrCache>
                <c:ptCount val="55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  <c:pt idx="54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TAVAN BOGD CAPITAL</c:v>
                  </c:pt>
                  <c:pt idx="8">
                    <c:v>RHINOS INVESTMENT</c:v>
                  </c:pt>
                  <c:pt idx="9">
                    <c:v>LIFETIME INVESTMENT</c:v>
                  </c:pt>
                  <c:pt idx="10">
                    <c:v>STANDART INVESTMENT</c:v>
                  </c:pt>
                  <c:pt idx="11">
                    <c:v>TDB SECURITIES</c:v>
                  </c:pt>
                  <c:pt idx="12">
                    <c:v>GOODSEC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STOCKLAB SECURITIES</c:v>
                  </c:pt>
                  <c:pt idx="16">
                    <c:v>NOVEL INVESTMENT</c:v>
                  </c:pt>
                  <c:pt idx="17">
                    <c:v>NATIONAL SECURITIES</c:v>
                  </c:pt>
                  <c:pt idx="18">
                    <c:v>DH CAPITAL</c:v>
                  </c:pt>
                  <c:pt idx="19">
                    <c:v>GAULI</c:v>
                  </c:pt>
                  <c:pt idx="20">
                    <c:v>TULGAT CHANDMANI BAYAN</c:v>
                  </c:pt>
                  <c:pt idx="21">
                    <c:v>ARGAI BEST</c:v>
                  </c:pt>
                  <c:pt idx="22">
                    <c:v>SECAP</c:v>
                  </c:pt>
                  <c:pt idx="23">
                    <c:v>SILVER LIGHT SECURITIES</c:v>
                  </c:pt>
                  <c:pt idx="24">
                    <c:v>MICC</c:v>
                  </c:pt>
                  <c:pt idx="25">
                    <c:v>GENDEX</c:v>
                  </c:pt>
                  <c:pt idx="26">
                    <c:v>ZERGED</c:v>
                  </c:pt>
                  <c:pt idx="27">
                    <c:v>MONSEC</c:v>
                  </c:pt>
                  <c:pt idx="28">
                    <c:v>GATSUURT TRADE</c:v>
                  </c:pt>
                  <c:pt idx="29">
                    <c:v>TAVAN BOGD</c:v>
                  </c:pt>
                  <c:pt idx="30">
                    <c:v>MERGEN SANAA</c:v>
                  </c:pt>
                  <c:pt idx="31">
                    <c:v>SG CAPITAL</c:v>
                  </c:pt>
                  <c:pt idx="32">
                    <c:v>DARKHAN BROKER</c:v>
                  </c:pt>
                  <c:pt idx="33">
                    <c:v>HUNNU EMPIRE</c:v>
                  </c:pt>
                  <c:pt idx="34">
                    <c:v>GRANDDEVELOPMENT</c:v>
                  </c:pt>
                  <c:pt idx="35">
                    <c:v>TENGER CAPITAL</c:v>
                  </c:pt>
                  <c:pt idx="36">
                    <c:v>ALTAN KHOROMSOG</c:v>
                  </c:pt>
                  <c:pt idx="37">
                    <c:v>BULGAN BROKER</c:v>
                  </c:pt>
                  <c:pt idx="38">
                    <c:v>DOMIXSEC</c:v>
                  </c:pt>
                  <c:pt idx="39">
                    <c:v>UNDURKHAAN INVEST</c:v>
                  </c:pt>
                  <c:pt idx="40">
                    <c:v>BATS</c:v>
                  </c:pt>
                  <c:pt idx="41">
                    <c:v>SANAR</c:v>
                  </c:pt>
                  <c:pt idx="42">
                    <c:v>MONGOL KHUVITSAA</c:v>
                  </c:pt>
                  <c:pt idx="43">
                    <c:v>BLOOMSBURY SECURITIES</c:v>
                  </c:pt>
                  <c:pt idx="44">
                    <c:v>BKO CAPITAL</c:v>
                  </c:pt>
                  <c:pt idx="45">
                    <c:v>ASIA PACIFIC SECURITIES</c:v>
                  </c:pt>
                  <c:pt idx="46">
                    <c:v>BLUESKY SECURITIES</c:v>
                  </c:pt>
                  <c:pt idx="47">
                    <c:v>EURASIA CAPITAL HOLDING</c:v>
                  </c:pt>
                  <c:pt idx="48">
                    <c:v>MONGOL SECURITIES</c:v>
                  </c:pt>
                  <c:pt idx="49">
                    <c:v>BLACKSTONE INTERNATIONAL</c:v>
                  </c:pt>
                  <c:pt idx="50">
                    <c:v>CENTRAL SECURITIES 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MASDAQ</c:v>
                  </c:pt>
                  <c:pt idx="54">
                    <c:v>GERELT ASSEMOUR CAPITAL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RISM</c:v>
                  </c:pt>
                  <c:pt idx="9">
                    <c:v>LFTI</c:v>
                  </c:pt>
                  <c:pt idx="10">
                    <c:v>STIN</c:v>
                  </c:pt>
                  <c:pt idx="11">
                    <c:v>TDB</c:v>
                  </c:pt>
                  <c:pt idx="12">
                    <c:v>GDSC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STOK</c:v>
                  </c:pt>
                  <c:pt idx="16">
                    <c:v>NOVL</c:v>
                  </c:pt>
                  <c:pt idx="17">
                    <c:v>NSEC</c:v>
                  </c:pt>
                  <c:pt idx="18">
                    <c:v>DELG</c:v>
                  </c:pt>
                  <c:pt idx="19">
                    <c:v>GAUL</c:v>
                  </c:pt>
                  <c:pt idx="20">
                    <c:v>TCHB</c:v>
                  </c:pt>
                  <c:pt idx="21">
                    <c:v>ARGB</c:v>
                  </c:pt>
                  <c:pt idx="22">
                    <c:v>SECP</c:v>
                  </c:pt>
                  <c:pt idx="23">
                    <c:v>SILS</c:v>
                  </c:pt>
                  <c:pt idx="24">
                    <c:v>MICC</c:v>
                  </c:pt>
                  <c:pt idx="25">
                    <c:v>GNDX</c:v>
                  </c:pt>
                  <c:pt idx="26">
                    <c:v>ZRGD</c:v>
                  </c:pt>
                  <c:pt idx="27">
                    <c:v>MSEC</c:v>
                  </c:pt>
                  <c:pt idx="28">
                    <c:v>GATR</c:v>
                  </c:pt>
                  <c:pt idx="29">
                    <c:v>TABO</c:v>
                  </c:pt>
                  <c:pt idx="30">
                    <c:v>MERG</c:v>
                  </c:pt>
                  <c:pt idx="31">
                    <c:v>SGC</c:v>
                  </c:pt>
                  <c:pt idx="32">
                    <c:v>DRBR</c:v>
                  </c:pt>
                  <c:pt idx="33">
                    <c:v>HUN</c:v>
                  </c:pt>
                  <c:pt idx="34">
                    <c:v>GDEV</c:v>
                  </c:pt>
                  <c:pt idx="35">
                    <c:v>TNGR</c:v>
                  </c:pt>
                  <c:pt idx="36">
                    <c:v>ALTN</c:v>
                  </c:pt>
                  <c:pt idx="37">
                    <c:v>BULG</c:v>
                  </c:pt>
                  <c:pt idx="38">
                    <c:v>DOMI</c:v>
                  </c:pt>
                  <c:pt idx="39">
                    <c:v>UNDR</c:v>
                  </c:pt>
                  <c:pt idx="40">
                    <c:v>BATS</c:v>
                  </c:pt>
                  <c:pt idx="41">
                    <c:v>SANR</c:v>
                  </c:pt>
                  <c:pt idx="42">
                    <c:v>MOHU</c:v>
                  </c:pt>
                  <c:pt idx="43">
                    <c:v>BLMB</c:v>
                  </c:pt>
                  <c:pt idx="44">
                    <c:v>BKOC</c:v>
                  </c:pt>
                  <c:pt idx="45">
                    <c:v>APS</c:v>
                  </c:pt>
                  <c:pt idx="46">
                    <c:v>BSK</c:v>
                  </c:pt>
                  <c:pt idx="47">
                    <c:v>ECM</c:v>
                  </c:pt>
                  <c:pt idx="48">
                    <c:v>MONG</c:v>
                  </c:pt>
                  <c:pt idx="49">
                    <c:v>BLAC</c:v>
                  </c:pt>
                  <c:pt idx="50">
                    <c:v>CTRL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MSDQ</c:v>
                  </c:pt>
                  <c:pt idx="54">
                    <c:v>GACB</c:v>
                  </c:pt>
                </c:lvl>
              </c:multiLvlStrCache>
            </c:multiLvlStrRef>
          </c:cat>
          <c:val>
            <c:numRef>
              <c:f>Sheet1!$G$16:$G$70</c:f>
              <c:numCache>
                <c:formatCode>_(* #,##0.00_);_(* \(#,##0.00\);_(* "-"??_);_(@_)</c:formatCode>
                <c:ptCount val="55"/>
                <c:pt idx="0">
                  <c:v>682009599.94000006</c:v>
                </c:pt>
                <c:pt idx="1">
                  <c:v>652005591.25</c:v>
                </c:pt>
                <c:pt idx="2">
                  <c:v>1175238831.1599998</c:v>
                </c:pt>
                <c:pt idx="3">
                  <c:v>11067076560.24</c:v>
                </c:pt>
                <c:pt idx="4">
                  <c:v>948400686.76999998</c:v>
                </c:pt>
                <c:pt idx="5">
                  <c:v>3540488513.5100002</c:v>
                </c:pt>
                <c:pt idx="6">
                  <c:v>350226090.88</c:v>
                </c:pt>
                <c:pt idx="7">
                  <c:v>355293814.43000001</c:v>
                </c:pt>
                <c:pt idx="8">
                  <c:v>77192394.900000006</c:v>
                </c:pt>
                <c:pt idx="9">
                  <c:v>0</c:v>
                </c:pt>
                <c:pt idx="10">
                  <c:v>304104693.98000002</c:v>
                </c:pt>
                <c:pt idx="11">
                  <c:v>416035806.22000003</c:v>
                </c:pt>
                <c:pt idx="12">
                  <c:v>558212069.96000004</c:v>
                </c:pt>
                <c:pt idx="13">
                  <c:v>91205440.859999999</c:v>
                </c:pt>
                <c:pt idx="14">
                  <c:v>97345463.739999995</c:v>
                </c:pt>
                <c:pt idx="15">
                  <c:v>388437960.65999997</c:v>
                </c:pt>
                <c:pt idx="16">
                  <c:v>129682134.13999999</c:v>
                </c:pt>
                <c:pt idx="17">
                  <c:v>8159383.4100000001</c:v>
                </c:pt>
                <c:pt idx="18">
                  <c:v>17001619.899999999</c:v>
                </c:pt>
                <c:pt idx="19">
                  <c:v>136304172.75999999</c:v>
                </c:pt>
                <c:pt idx="20">
                  <c:v>15158449.210000001</c:v>
                </c:pt>
                <c:pt idx="21">
                  <c:v>42707380.560000002</c:v>
                </c:pt>
                <c:pt idx="22">
                  <c:v>1670720</c:v>
                </c:pt>
                <c:pt idx="23">
                  <c:v>0</c:v>
                </c:pt>
                <c:pt idx="24">
                  <c:v>14819939</c:v>
                </c:pt>
                <c:pt idx="25">
                  <c:v>0</c:v>
                </c:pt>
                <c:pt idx="26">
                  <c:v>27982360</c:v>
                </c:pt>
                <c:pt idx="27">
                  <c:v>40910535.420000002</c:v>
                </c:pt>
                <c:pt idx="28">
                  <c:v>0</c:v>
                </c:pt>
                <c:pt idx="29">
                  <c:v>33684528.980000004</c:v>
                </c:pt>
                <c:pt idx="30">
                  <c:v>3605514</c:v>
                </c:pt>
                <c:pt idx="31">
                  <c:v>0</c:v>
                </c:pt>
                <c:pt idx="32">
                  <c:v>5518267.2999999998</c:v>
                </c:pt>
                <c:pt idx="33">
                  <c:v>1349450</c:v>
                </c:pt>
                <c:pt idx="34">
                  <c:v>1626519</c:v>
                </c:pt>
                <c:pt idx="35">
                  <c:v>4185068.91</c:v>
                </c:pt>
                <c:pt idx="36">
                  <c:v>7360432</c:v>
                </c:pt>
                <c:pt idx="37">
                  <c:v>4365623.5999999996</c:v>
                </c:pt>
                <c:pt idx="38">
                  <c:v>6411456.5</c:v>
                </c:pt>
                <c:pt idx="39">
                  <c:v>0</c:v>
                </c:pt>
                <c:pt idx="40">
                  <c:v>0</c:v>
                </c:pt>
                <c:pt idx="41">
                  <c:v>8891253.5</c:v>
                </c:pt>
                <c:pt idx="42">
                  <c:v>0</c:v>
                </c:pt>
                <c:pt idx="43">
                  <c:v>1455139.59</c:v>
                </c:pt>
                <c:pt idx="44">
                  <c:v>1980743.6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4663837.8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Sheet1!$B$16:$D$70</c:f>
              <c:multiLvlStrCache>
                <c:ptCount val="55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  <c:pt idx="54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TAVAN BOGD CAPITAL</c:v>
                  </c:pt>
                  <c:pt idx="8">
                    <c:v>RHINOS INVESTMENT</c:v>
                  </c:pt>
                  <c:pt idx="9">
                    <c:v>LIFETIME INVESTMENT</c:v>
                  </c:pt>
                  <c:pt idx="10">
                    <c:v>STANDART INVESTMENT</c:v>
                  </c:pt>
                  <c:pt idx="11">
                    <c:v>TDB SECURITIES</c:v>
                  </c:pt>
                  <c:pt idx="12">
                    <c:v>GOODSEC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STOCKLAB SECURITIES</c:v>
                  </c:pt>
                  <c:pt idx="16">
                    <c:v>NOVEL INVESTMENT</c:v>
                  </c:pt>
                  <c:pt idx="17">
                    <c:v>NATIONAL SECURITIES</c:v>
                  </c:pt>
                  <c:pt idx="18">
                    <c:v>DH CAPITAL</c:v>
                  </c:pt>
                  <c:pt idx="19">
                    <c:v>GAULI</c:v>
                  </c:pt>
                  <c:pt idx="20">
                    <c:v>TULGAT CHANDMANI BAYAN</c:v>
                  </c:pt>
                  <c:pt idx="21">
                    <c:v>ARGAI BEST</c:v>
                  </c:pt>
                  <c:pt idx="22">
                    <c:v>SECAP</c:v>
                  </c:pt>
                  <c:pt idx="23">
                    <c:v>SILVER LIGHT SECURITIES</c:v>
                  </c:pt>
                  <c:pt idx="24">
                    <c:v>MICC</c:v>
                  </c:pt>
                  <c:pt idx="25">
                    <c:v>GENDEX</c:v>
                  </c:pt>
                  <c:pt idx="26">
                    <c:v>ZERGED</c:v>
                  </c:pt>
                  <c:pt idx="27">
                    <c:v>MONSEC</c:v>
                  </c:pt>
                  <c:pt idx="28">
                    <c:v>GATSUURT TRADE</c:v>
                  </c:pt>
                  <c:pt idx="29">
                    <c:v>TAVAN BOGD</c:v>
                  </c:pt>
                  <c:pt idx="30">
                    <c:v>MERGEN SANAA</c:v>
                  </c:pt>
                  <c:pt idx="31">
                    <c:v>SG CAPITAL</c:v>
                  </c:pt>
                  <c:pt idx="32">
                    <c:v>DARKHAN BROKER</c:v>
                  </c:pt>
                  <c:pt idx="33">
                    <c:v>HUNNU EMPIRE</c:v>
                  </c:pt>
                  <c:pt idx="34">
                    <c:v>GRANDDEVELOPMENT</c:v>
                  </c:pt>
                  <c:pt idx="35">
                    <c:v>TENGER CAPITAL</c:v>
                  </c:pt>
                  <c:pt idx="36">
                    <c:v>ALTAN KHOROMSOG</c:v>
                  </c:pt>
                  <c:pt idx="37">
                    <c:v>BULGAN BROKER</c:v>
                  </c:pt>
                  <c:pt idx="38">
                    <c:v>DOMIXSEC</c:v>
                  </c:pt>
                  <c:pt idx="39">
                    <c:v>UNDURKHAAN INVEST</c:v>
                  </c:pt>
                  <c:pt idx="40">
                    <c:v>BATS</c:v>
                  </c:pt>
                  <c:pt idx="41">
                    <c:v>SANAR</c:v>
                  </c:pt>
                  <c:pt idx="42">
                    <c:v>MONGOL KHUVITSAA</c:v>
                  </c:pt>
                  <c:pt idx="43">
                    <c:v>BLOOMSBURY SECURITIES</c:v>
                  </c:pt>
                  <c:pt idx="44">
                    <c:v>BKO CAPITAL</c:v>
                  </c:pt>
                  <c:pt idx="45">
                    <c:v>ASIA PACIFIC SECURITIES</c:v>
                  </c:pt>
                  <c:pt idx="46">
                    <c:v>BLUESKY SECURITIES</c:v>
                  </c:pt>
                  <c:pt idx="47">
                    <c:v>EURASIA CAPITAL HOLDING</c:v>
                  </c:pt>
                  <c:pt idx="48">
                    <c:v>MONGOL SECURITIES</c:v>
                  </c:pt>
                  <c:pt idx="49">
                    <c:v>BLACKSTONE INTERNATIONAL</c:v>
                  </c:pt>
                  <c:pt idx="50">
                    <c:v>CENTRAL SECURITIES 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MASDAQ</c:v>
                  </c:pt>
                  <c:pt idx="54">
                    <c:v>GERELT ASSEMOUR CAPITAL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RISM</c:v>
                  </c:pt>
                  <c:pt idx="9">
                    <c:v>LFTI</c:v>
                  </c:pt>
                  <c:pt idx="10">
                    <c:v>STIN</c:v>
                  </c:pt>
                  <c:pt idx="11">
                    <c:v>TDB</c:v>
                  </c:pt>
                  <c:pt idx="12">
                    <c:v>GDSC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STOK</c:v>
                  </c:pt>
                  <c:pt idx="16">
                    <c:v>NOVL</c:v>
                  </c:pt>
                  <c:pt idx="17">
                    <c:v>NSEC</c:v>
                  </c:pt>
                  <c:pt idx="18">
                    <c:v>DELG</c:v>
                  </c:pt>
                  <c:pt idx="19">
                    <c:v>GAUL</c:v>
                  </c:pt>
                  <c:pt idx="20">
                    <c:v>TCHB</c:v>
                  </c:pt>
                  <c:pt idx="21">
                    <c:v>ARGB</c:v>
                  </c:pt>
                  <c:pt idx="22">
                    <c:v>SECP</c:v>
                  </c:pt>
                  <c:pt idx="23">
                    <c:v>SILS</c:v>
                  </c:pt>
                  <c:pt idx="24">
                    <c:v>MICC</c:v>
                  </c:pt>
                  <c:pt idx="25">
                    <c:v>GNDX</c:v>
                  </c:pt>
                  <c:pt idx="26">
                    <c:v>ZRGD</c:v>
                  </c:pt>
                  <c:pt idx="27">
                    <c:v>MSEC</c:v>
                  </c:pt>
                  <c:pt idx="28">
                    <c:v>GATR</c:v>
                  </c:pt>
                  <c:pt idx="29">
                    <c:v>TABO</c:v>
                  </c:pt>
                  <c:pt idx="30">
                    <c:v>MERG</c:v>
                  </c:pt>
                  <c:pt idx="31">
                    <c:v>SGC</c:v>
                  </c:pt>
                  <c:pt idx="32">
                    <c:v>DRBR</c:v>
                  </c:pt>
                  <c:pt idx="33">
                    <c:v>HUN</c:v>
                  </c:pt>
                  <c:pt idx="34">
                    <c:v>GDEV</c:v>
                  </c:pt>
                  <c:pt idx="35">
                    <c:v>TNGR</c:v>
                  </c:pt>
                  <c:pt idx="36">
                    <c:v>ALTN</c:v>
                  </c:pt>
                  <c:pt idx="37">
                    <c:v>BULG</c:v>
                  </c:pt>
                  <c:pt idx="38">
                    <c:v>DOMI</c:v>
                  </c:pt>
                  <c:pt idx="39">
                    <c:v>UNDR</c:v>
                  </c:pt>
                  <c:pt idx="40">
                    <c:v>BATS</c:v>
                  </c:pt>
                  <c:pt idx="41">
                    <c:v>SANR</c:v>
                  </c:pt>
                  <c:pt idx="42">
                    <c:v>MOHU</c:v>
                  </c:pt>
                  <c:pt idx="43">
                    <c:v>BLMB</c:v>
                  </c:pt>
                  <c:pt idx="44">
                    <c:v>BKOC</c:v>
                  </c:pt>
                  <c:pt idx="45">
                    <c:v>APS</c:v>
                  </c:pt>
                  <c:pt idx="46">
                    <c:v>BSK</c:v>
                  </c:pt>
                  <c:pt idx="47">
                    <c:v>ECM</c:v>
                  </c:pt>
                  <c:pt idx="48">
                    <c:v>MONG</c:v>
                  </c:pt>
                  <c:pt idx="49">
                    <c:v>BLAC</c:v>
                  </c:pt>
                  <c:pt idx="50">
                    <c:v>CTRL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MSDQ</c:v>
                  </c:pt>
                  <c:pt idx="54">
                    <c:v>GACB</c:v>
                  </c:pt>
                </c:lvl>
              </c:multiLvlStrCache>
            </c:multiLvlStrRef>
          </c:cat>
          <c:val>
            <c:numRef>
              <c:f>Sheet1!$H$16:$H$70</c:f>
              <c:numCache>
                <c:formatCode>_(* #,##0.00_);_(* \(#,##0.00\);_(* "-"??_);_(@_)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Sheet1!$B$16:$D$70</c:f>
              <c:multiLvlStrCache>
                <c:ptCount val="55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  <c:pt idx="54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TAVAN BOGD CAPITAL</c:v>
                  </c:pt>
                  <c:pt idx="8">
                    <c:v>RHINOS INVESTMENT</c:v>
                  </c:pt>
                  <c:pt idx="9">
                    <c:v>LIFETIME INVESTMENT</c:v>
                  </c:pt>
                  <c:pt idx="10">
                    <c:v>STANDART INVESTMENT</c:v>
                  </c:pt>
                  <c:pt idx="11">
                    <c:v>TDB SECURITIES</c:v>
                  </c:pt>
                  <c:pt idx="12">
                    <c:v>GOODSEC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STOCKLAB SECURITIES</c:v>
                  </c:pt>
                  <c:pt idx="16">
                    <c:v>NOVEL INVESTMENT</c:v>
                  </c:pt>
                  <c:pt idx="17">
                    <c:v>NATIONAL SECURITIES</c:v>
                  </c:pt>
                  <c:pt idx="18">
                    <c:v>DH CAPITAL</c:v>
                  </c:pt>
                  <c:pt idx="19">
                    <c:v>GAULI</c:v>
                  </c:pt>
                  <c:pt idx="20">
                    <c:v>TULGAT CHANDMANI BAYAN</c:v>
                  </c:pt>
                  <c:pt idx="21">
                    <c:v>ARGAI BEST</c:v>
                  </c:pt>
                  <c:pt idx="22">
                    <c:v>SECAP</c:v>
                  </c:pt>
                  <c:pt idx="23">
                    <c:v>SILVER LIGHT SECURITIES</c:v>
                  </c:pt>
                  <c:pt idx="24">
                    <c:v>MICC</c:v>
                  </c:pt>
                  <c:pt idx="25">
                    <c:v>GENDEX</c:v>
                  </c:pt>
                  <c:pt idx="26">
                    <c:v>ZERGED</c:v>
                  </c:pt>
                  <c:pt idx="27">
                    <c:v>MONSEC</c:v>
                  </c:pt>
                  <c:pt idx="28">
                    <c:v>GATSUURT TRADE</c:v>
                  </c:pt>
                  <c:pt idx="29">
                    <c:v>TAVAN BOGD</c:v>
                  </c:pt>
                  <c:pt idx="30">
                    <c:v>MERGEN SANAA</c:v>
                  </c:pt>
                  <c:pt idx="31">
                    <c:v>SG CAPITAL</c:v>
                  </c:pt>
                  <c:pt idx="32">
                    <c:v>DARKHAN BROKER</c:v>
                  </c:pt>
                  <c:pt idx="33">
                    <c:v>HUNNU EMPIRE</c:v>
                  </c:pt>
                  <c:pt idx="34">
                    <c:v>GRANDDEVELOPMENT</c:v>
                  </c:pt>
                  <c:pt idx="35">
                    <c:v>TENGER CAPITAL</c:v>
                  </c:pt>
                  <c:pt idx="36">
                    <c:v>ALTAN KHOROMSOG</c:v>
                  </c:pt>
                  <c:pt idx="37">
                    <c:v>BULGAN BROKER</c:v>
                  </c:pt>
                  <c:pt idx="38">
                    <c:v>DOMIXSEC</c:v>
                  </c:pt>
                  <c:pt idx="39">
                    <c:v>UNDURKHAAN INVEST</c:v>
                  </c:pt>
                  <c:pt idx="40">
                    <c:v>BATS</c:v>
                  </c:pt>
                  <c:pt idx="41">
                    <c:v>SANAR</c:v>
                  </c:pt>
                  <c:pt idx="42">
                    <c:v>MONGOL KHUVITSAA</c:v>
                  </c:pt>
                  <c:pt idx="43">
                    <c:v>BLOOMSBURY SECURITIES</c:v>
                  </c:pt>
                  <c:pt idx="44">
                    <c:v>BKO CAPITAL</c:v>
                  </c:pt>
                  <c:pt idx="45">
                    <c:v>ASIA PACIFIC SECURITIES</c:v>
                  </c:pt>
                  <c:pt idx="46">
                    <c:v>BLUESKY SECURITIES</c:v>
                  </c:pt>
                  <c:pt idx="47">
                    <c:v>EURASIA CAPITAL HOLDING</c:v>
                  </c:pt>
                  <c:pt idx="48">
                    <c:v>MONGOL SECURITIES</c:v>
                  </c:pt>
                  <c:pt idx="49">
                    <c:v>BLACKSTONE INTERNATIONAL</c:v>
                  </c:pt>
                  <c:pt idx="50">
                    <c:v>CENTRAL SECURITIES 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MASDAQ</c:v>
                  </c:pt>
                  <c:pt idx="54">
                    <c:v>GERELT ASSEMOUR CAPITAL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RISM</c:v>
                  </c:pt>
                  <c:pt idx="9">
                    <c:v>LFTI</c:v>
                  </c:pt>
                  <c:pt idx="10">
                    <c:v>STIN</c:v>
                  </c:pt>
                  <c:pt idx="11">
                    <c:v>TDB</c:v>
                  </c:pt>
                  <c:pt idx="12">
                    <c:v>GDSC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STOK</c:v>
                  </c:pt>
                  <c:pt idx="16">
                    <c:v>NOVL</c:v>
                  </c:pt>
                  <c:pt idx="17">
                    <c:v>NSEC</c:v>
                  </c:pt>
                  <c:pt idx="18">
                    <c:v>DELG</c:v>
                  </c:pt>
                  <c:pt idx="19">
                    <c:v>GAUL</c:v>
                  </c:pt>
                  <c:pt idx="20">
                    <c:v>TCHB</c:v>
                  </c:pt>
                  <c:pt idx="21">
                    <c:v>ARGB</c:v>
                  </c:pt>
                  <c:pt idx="22">
                    <c:v>SECP</c:v>
                  </c:pt>
                  <c:pt idx="23">
                    <c:v>SILS</c:v>
                  </c:pt>
                  <c:pt idx="24">
                    <c:v>MICC</c:v>
                  </c:pt>
                  <c:pt idx="25">
                    <c:v>GNDX</c:v>
                  </c:pt>
                  <c:pt idx="26">
                    <c:v>ZRGD</c:v>
                  </c:pt>
                  <c:pt idx="27">
                    <c:v>MSEC</c:v>
                  </c:pt>
                  <c:pt idx="28">
                    <c:v>GATR</c:v>
                  </c:pt>
                  <c:pt idx="29">
                    <c:v>TABO</c:v>
                  </c:pt>
                  <c:pt idx="30">
                    <c:v>MERG</c:v>
                  </c:pt>
                  <c:pt idx="31">
                    <c:v>SGC</c:v>
                  </c:pt>
                  <c:pt idx="32">
                    <c:v>DRBR</c:v>
                  </c:pt>
                  <c:pt idx="33">
                    <c:v>HUN</c:v>
                  </c:pt>
                  <c:pt idx="34">
                    <c:v>GDEV</c:v>
                  </c:pt>
                  <c:pt idx="35">
                    <c:v>TNGR</c:v>
                  </c:pt>
                  <c:pt idx="36">
                    <c:v>ALTN</c:v>
                  </c:pt>
                  <c:pt idx="37">
                    <c:v>BULG</c:v>
                  </c:pt>
                  <c:pt idx="38">
                    <c:v>DOMI</c:v>
                  </c:pt>
                  <c:pt idx="39">
                    <c:v>UNDR</c:v>
                  </c:pt>
                  <c:pt idx="40">
                    <c:v>BATS</c:v>
                  </c:pt>
                  <c:pt idx="41">
                    <c:v>SANR</c:v>
                  </c:pt>
                  <c:pt idx="42">
                    <c:v>MOHU</c:v>
                  </c:pt>
                  <c:pt idx="43">
                    <c:v>BLMB</c:v>
                  </c:pt>
                  <c:pt idx="44">
                    <c:v>BKOC</c:v>
                  </c:pt>
                  <c:pt idx="45">
                    <c:v>APS</c:v>
                  </c:pt>
                  <c:pt idx="46">
                    <c:v>BSK</c:v>
                  </c:pt>
                  <c:pt idx="47">
                    <c:v>ECM</c:v>
                  </c:pt>
                  <c:pt idx="48">
                    <c:v>MONG</c:v>
                  </c:pt>
                  <c:pt idx="49">
                    <c:v>BLAC</c:v>
                  </c:pt>
                  <c:pt idx="50">
                    <c:v>CTRL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MSDQ</c:v>
                  </c:pt>
                  <c:pt idx="54">
                    <c:v>GACB</c:v>
                  </c:pt>
                </c:lvl>
              </c:multiLvlStrCache>
            </c:multiLvlStrRef>
          </c:cat>
          <c:val>
            <c:numRef>
              <c:f>Sheet1!$I$16:$I$70</c:f>
              <c:numCache>
                <c:formatCode>_(* #,##0.00_);_(* \(#,##0.00\);_(* "-"??_);_(@_)</c:formatCode>
                <c:ptCount val="55"/>
                <c:pt idx="0">
                  <c:v>13648282548</c:v>
                </c:pt>
                <c:pt idx="1">
                  <c:v>41255550</c:v>
                </c:pt>
                <c:pt idx="2">
                  <c:v>4424139390</c:v>
                </c:pt>
                <c:pt idx="3">
                  <c:v>5981852200</c:v>
                </c:pt>
                <c:pt idx="4">
                  <c:v>0</c:v>
                </c:pt>
                <c:pt idx="5">
                  <c:v>254725490</c:v>
                </c:pt>
                <c:pt idx="6">
                  <c:v>0</c:v>
                </c:pt>
                <c:pt idx="7">
                  <c:v>0</c:v>
                </c:pt>
                <c:pt idx="8">
                  <c:v>200864500</c:v>
                </c:pt>
                <c:pt idx="9">
                  <c:v>0</c:v>
                </c:pt>
                <c:pt idx="10">
                  <c:v>184000</c:v>
                </c:pt>
                <c:pt idx="11">
                  <c:v>22578000</c:v>
                </c:pt>
                <c:pt idx="12">
                  <c:v>3366970</c:v>
                </c:pt>
                <c:pt idx="13">
                  <c:v>0</c:v>
                </c:pt>
                <c:pt idx="14">
                  <c:v>72750000</c:v>
                </c:pt>
                <c:pt idx="15">
                  <c:v>3792400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127942950</c:v>
                </c:pt>
                <c:pt idx="22">
                  <c:v>0</c:v>
                </c:pt>
                <c:pt idx="23">
                  <c:v>0</c:v>
                </c:pt>
                <c:pt idx="24">
                  <c:v>4000000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Sheet1!$B$16:$D$70</c:f>
              <c:multiLvlStrCache>
                <c:ptCount val="55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  <c:pt idx="54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TAVAN BOGD CAPITAL</c:v>
                  </c:pt>
                  <c:pt idx="8">
                    <c:v>RHINOS INVESTMENT</c:v>
                  </c:pt>
                  <c:pt idx="9">
                    <c:v>LIFETIME INVESTMENT</c:v>
                  </c:pt>
                  <c:pt idx="10">
                    <c:v>STANDART INVESTMENT</c:v>
                  </c:pt>
                  <c:pt idx="11">
                    <c:v>TDB SECURITIES</c:v>
                  </c:pt>
                  <c:pt idx="12">
                    <c:v>GOODSEC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STOCKLAB SECURITIES</c:v>
                  </c:pt>
                  <c:pt idx="16">
                    <c:v>NOVEL INVESTMENT</c:v>
                  </c:pt>
                  <c:pt idx="17">
                    <c:v>NATIONAL SECURITIES</c:v>
                  </c:pt>
                  <c:pt idx="18">
                    <c:v>DH CAPITAL</c:v>
                  </c:pt>
                  <c:pt idx="19">
                    <c:v>GAULI</c:v>
                  </c:pt>
                  <c:pt idx="20">
                    <c:v>TULGAT CHANDMANI BAYAN</c:v>
                  </c:pt>
                  <c:pt idx="21">
                    <c:v>ARGAI BEST</c:v>
                  </c:pt>
                  <c:pt idx="22">
                    <c:v>SECAP</c:v>
                  </c:pt>
                  <c:pt idx="23">
                    <c:v>SILVER LIGHT SECURITIES</c:v>
                  </c:pt>
                  <c:pt idx="24">
                    <c:v>MICC</c:v>
                  </c:pt>
                  <c:pt idx="25">
                    <c:v>GENDEX</c:v>
                  </c:pt>
                  <c:pt idx="26">
                    <c:v>ZERGED</c:v>
                  </c:pt>
                  <c:pt idx="27">
                    <c:v>MONSEC</c:v>
                  </c:pt>
                  <c:pt idx="28">
                    <c:v>GATSUURT TRADE</c:v>
                  </c:pt>
                  <c:pt idx="29">
                    <c:v>TAVAN BOGD</c:v>
                  </c:pt>
                  <c:pt idx="30">
                    <c:v>MERGEN SANAA</c:v>
                  </c:pt>
                  <c:pt idx="31">
                    <c:v>SG CAPITAL</c:v>
                  </c:pt>
                  <c:pt idx="32">
                    <c:v>DARKHAN BROKER</c:v>
                  </c:pt>
                  <c:pt idx="33">
                    <c:v>HUNNU EMPIRE</c:v>
                  </c:pt>
                  <c:pt idx="34">
                    <c:v>GRANDDEVELOPMENT</c:v>
                  </c:pt>
                  <c:pt idx="35">
                    <c:v>TENGER CAPITAL</c:v>
                  </c:pt>
                  <c:pt idx="36">
                    <c:v>ALTAN KHOROMSOG</c:v>
                  </c:pt>
                  <c:pt idx="37">
                    <c:v>BULGAN BROKER</c:v>
                  </c:pt>
                  <c:pt idx="38">
                    <c:v>DOMIXSEC</c:v>
                  </c:pt>
                  <c:pt idx="39">
                    <c:v>UNDURKHAAN INVEST</c:v>
                  </c:pt>
                  <c:pt idx="40">
                    <c:v>BATS</c:v>
                  </c:pt>
                  <c:pt idx="41">
                    <c:v>SANAR</c:v>
                  </c:pt>
                  <c:pt idx="42">
                    <c:v>MONGOL KHUVITSAA</c:v>
                  </c:pt>
                  <c:pt idx="43">
                    <c:v>BLOOMSBURY SECURITIES</c:v>
                  </c:pt>
                  <c:pt idx="44">
                    <c:v>BKO CAPITAL</c:v>
                  </c:pt>
                  <c:pt idx="45">
                    <c:v>ASIA PACIFIC SECURITIES</c:v>
                  </c:pt>
                  <c:pt idx="46">
                    <c:v>BLUESKY SECURITIES</c:v>
                  </c:pt>
                  <c:pt idx="47">
                    <c:v>EURASIA CAPITAL HOLDING</c:v>
                  </c:pt>
                  <c:pt idx="48">
                    <c:v>MONGOL SECURITIES</c:v>
                  </c:pt>
                  <c:pt idx="49">
                    <c:v>BLACKSTONE INTERNATIONAL</c:v>
                  </c:pt>
                  <c:pt idx="50">
                    <c:v>CENTRAL SECURITIES 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MASDAQ</c:v>
                  </c:pt>
                  <c:pt idx="54">
                    <c:v>GERELT ASSEMOUR CAPITAL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RISM</c:v>
                  </c:pt>
                  <c:pt idx="9">
                    <c:v>LFTI</c:v>
                  </c:pt>
                  <c:pt idx="10">
                    <c:v>STIN</c:v>
                  </c:pt>
                  <c:pt idx="11">
                    <c:v>TDB</c:v>
                  </c:pt>
                  <c:pt idx="12">
                    <c:v>GDSC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STOK</c:v>
                  </c:pt>
                  <c:pt idx="16">
                    <c:v>NOVL</c:v>
                  </c:pt>
                  <c:pt idx="17">
                    <c:v>NSEC</c:v>
                  </c:pt>
                  <c:pt idx="18">
                    <c:v>DELG</c:v>
                  </c:pt>
                  <c:pt idx="19">
                    <c:v>GAUL</c:v>
                  </c:pt>
                  <c:pt idx="20">
                    <c:v>TCHB</c:v>
                  </c:pt>
                  <c:pt idx="21">
                    <c:v>ARGB</c:v>
                  </c:pt>
                  <c:pt idx="22">
                    <c:v>SECP</c:v>
                  </c:pt>
                  <c:pt idx="23">
                    <c:v>SILS</c:v>
                  </c:pt>
                  <c:pt idx="24">
                    <c:v>MICC</c:v>
                  </c:pt>
                  <c:pt idx="25">
                    <c:v>GNDX</c:v>
                  </c:pt>
                  <c:pt idx="26">
                    <c:v>ZRGD</c:v>
                  </c:pt>
                  <c:pt idx="27">
                    <c:v>MSEC</c:v>
                  </c:pt>
                  <c:pt idx="28">
                    <c:v>GATR</c:v>
                  </c:pt>
                  <c:pt idx="29">
                    <c:v>TABO</c:v>
                  </c:pt>
                  <c:pt idx="30">
                    <c:v>MERG</c:v>
                  </c:pt>
                  <c:pt idx="31">
                    <c:v>SGC</c:v>
                  </c:pt>
                  <c:pt idx="32">
                    <c:v>DRBR</c:v>
                  </c:pt>
                  <c:pt idx="33">
                    <c:v>HUN</c:v>
                  </c:pt>
                  <c:pt idx="34">
                    <c:v>GDEV</c:v>
                  </c:pt>
                  <c:pt idx="35">
                    <c:v>TNGR</c:v>
                  </c:pt>
                  <c:pt idx="36">
                    <c:v>ALTN</c:v>
                  </c:pt>
                  <c:pt idx="37">
                    <c:v>BULG</c:v>
                  </c:pt>
                  <c:pt idx="38">
                    <c:v>DOMI</c:v>
                  </c:pt>
                  <c:pt idx="39">
                    <c:v>UNDR</c:v>
                  </c:pt>
                  <c:pt idx="40">
                    <c:v>BATS</c:v>
                  </c:pt>
                  <c:pt idx="41">
                    <c:v>SANR</c:v>
                  </c:pt>
                  <c:pt idx="42">
                    <c:v>MOHU</c:v>
                  </c:pt>
                  <c:pt idx="43">
                    <c:v>BLMB</c:v>
                  </c:pt>
                  <c:pt idx="44">
                    <c:v>BKOC</c:v>
                  </c:pt>
                  <c:pt idx="45">
                    <c:v>APS</c:v>
                  </c:pt>
                  <c:pt idx="46">
                    <c:v>BSK</c:v>
                  </c:pt>
                  <c:pt idx="47">
                    <c:v>ECM</c:v>
                  </c:pt>
                  <c:pt idx="48">
                    <c:v>MONG</c:v>
                  </c:pt>
                  <c:pt idx="49">
                    <c:v>BLAC</c:v>
                  </c:pt>
                  <c:pt idx="50">
                    <c:v>CTRL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MSDQ</c:v>
                  </c:pt>
                  <c:pt idx="54">
                    <c:v>GACB</c:v>
                  </c:pt>
                </c:lvl>
              </c:multiLvlStrCache>
            </c:multiLvlStrRef>
          </c:cat>
          <c:val>
            <c:numRef>
              <c:f>Sheet1!$J$16:$J$70</c:f>
              <c:numCache>
                <c:formatCode>_(* #,##0.00_);_(* \(#,##0.00\);_(* "-"??_);_(@_)</c:formatCode>
                <c:ptCount val="55"/>
                <c:pt idx="0">
                  <c:v>99545850</c:v>
                </c:pt>
                <c:pt idx="1">
                  <c:v>13067714550</c:v>
                </c:pt>
                <c:pt idx="2">
                  <c:v>153551100</c:v>
                </c:pt>
                <c:pt idx="3">
                  <c:v>1043525700</c:v>
                </c:pt>
                <c:pt idx="4">
                  <c:v>139001250</c:v>
                </c:pt>
                <c:pt idx="5">
                  <c:v>50665350</c:v>
                </c:pt>
                <c:pt idx="6">
                  <c:v>4628550</c:v>
                </c:pt>
                <c:pt idx="7">
                  <c:v>83220450</c:v>
                </c:pt>
                <c:pt idx="8">
                  <c:v>3918900150</c:v>
                </c:pt>
                <c:pt idx="9">
                  <c:v>90000</c:v>
                </c:pt>
                <c:pt idx="10">
                  <c:v>16960650</c:v>
                </c:pt>
                <c:pt idx="11">
                  <c:v>50076600</c:v>
                </c:pt>
                <c:pt idx="12">
                  <c:v>36710550</c:v>
                </c:pt>
                <c:pt idx="13">
                  <c:v>173276100</c:v>
                </c:pt>
                <c:pt idx="14">
                  <c:v>5536500</c:v>
                </c:pt>
                <c:pt idx="15">
                  <c:v>1175345100</c:v>
                </c:pt>
                <c:pt idx="16">
                  <c:v>19768500</c:v>
                </c:pt>
                <c:pt idx="17">
                  <c:v>976800</c:v>
                </c:pt>
                <c:pt idx="18">
                  <c:v>168000</c:v>
                </c:pt>
                <c:pt idx="19">
                  <c:v>6031500</c:v>
                </c:pt>
                <c:pt idx="20">
                  <c:v>546150</c:v>
                </c:pt>
                <c:pt idx="21">
                  <c:v>3018600</c:v>
                </c:pt>
                <c:pt idx="22">
                  <c:v>39750</c:v>
                </c:pt>
                <c:pt idx="23">
                  <c:v>0</c:v>
                </c:pt>
                <c:pt idx="24">
                  <c:v>976800</c:v>
                </c:pt>
                <c:pt idx="25">
                  <c:v>0</c:v>
                </c:pt>
                <c:pt idx="26">
                  <c:v>9080250</c:v>
                </c:pt>
                <c:pt idx="27">
                  <c:v>9954450</c:v>
                </c:pt>
                <c:pt idx="28">
                  <c:v>0</c:v>
                </c:pt>
                <c:pt idx="29">
                  <c:v>8581350</c:v>
                </c:pt>
                <c:pt idx="30">
                  <c:v>1430100</c:v>
                </c:pt>
                <c:pt idx="31">
                  <c:v>150000</c:v>
                </c:pt>
                <c:pt idx="32">
                  <c:v>8140200</c:v>
                </c:pt>
                <c:pt idx="33">
                  <c:v>2393250</c:v>
                </c:pt>
                <c:pt idx="34">
                  <c:v>0</c:v>
                </c:pt>
                <c:pt idx="35">
                  <c:v>0</c:v>
                </c:pt>
                <c:pt idx="36">
                  <c:v>7880100</c:v>
                </c:pt>
                <c:pt idx="37">
                  <c:v>750000</c:v>
                </c:pt>
                <c:pt idx="38">
                  <c:v>300000</c:v>
                </c:pt>
                <c:pt idx="39">
                  <c:v>71250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994500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Sheet1!$B$16:$D$70</c:f>
              <c:multiLvlStrCache>
                <c:ptCount val="55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  <c:pt idx="54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TAVAN BOGD CAPITAL</c:v>
                  </c:pt>
                  <c:pt idx="8">
                    <c:v>RHINOS INVESTMENT</c:v>
                  </c:pt>
                  <c:pt idx="9">
                    <c:v>LIFETIME INVESTMENT</c:v>
                  </c:pt>
                  <c:pt idx="10">
                    <c:v>STANDART INVESTMENT</c:v>
                  </c:pt>
                  <c:pt idx="11">
                    <c:v>TDB SECURITIES</c:v>
                  </c:pt>
                  <c:pt idx="12">
                    <c:v>GOODSEC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STOCKLAB SECURITIES</c:v>
                  </c:pt>
                  <c:pt idx="16">
                    <c:v>NOVEL INVESTMENT</c:v>
                  </c:pt>
                  <c:pt idx="17">
                    <c:v>NATIONAL SECURITIES</c:v>
                  </c:pt>
                  <c:pt idx="18">
                    <c:v>DH CAPITAL</c:v>
                  </c:pt>
                  <c:pt idx="19">
                    <c:v>GAULI</c:v>
                  </c:pt>
                  <c:pt idx="20">
                    <c:v>TULGAT CHANDMANI BAYAN</c:v>
                  </c:pt>
                  <c:pt idx="21">
                    <c:v>ARGAI BEST</c:v>
                  </c:pt>
                  <c:pt idx="22">
                    <c:v>SECAP</c:v>
                  </c:pt>
                  <c:pt idx="23">
                    <c:v>SILVER LIGHT SECURITIES</c:v>
                  </c:pt>
                  <c:pt idx="24">
                    <c:v>MICC</c:v>
                  </c:pt>
                  <c:pt idx="25">
                    <c:v>GENDEX</c:v>
                  </c:pt>
                  <c:pt idx="26">
                    <c:v>ZERGED</c:v>
                  </c:pt>
                  <c:pt idx="27">
                    <c:v>MONSEC</c:v>
                  </c:pt>
                  <c:pt idx="28">
                    <c:v>GATSUURT TRADE</c:v>
                  </c:pt>
                  <c:pt idx="29">
                    <c:v>TAVAN BOGD</c:v>
                  </c:pt>
                  <c:pt idx="30">
                    <c:v>MERGEN SANAA</c:v>
                  </c:pt>
                  <c:pt idx="31">
                    <c:v>SG CAPITAL</c:v>
                  </c:pt>
                  <c:pt idx="32">
                    <c:v>DARKHAN BROKER</c:v>
                  </c:pt>
                  <c:pt idx="33">
                    <c:v>HUNNU EMPIRE</c:v>
                  </c:pt>
                  <c:pt idx="34">
                    <c:v>GRANDDEVELOPMENT</c:v>
                  </c:pt>
                  <c:pt idx="35">
                    <c:v>TENGER CAPITAL</c:v>
                  </c:pt>
                  <c:pt idx="36">
                    <c:v>ALTAN KHOROMSOG</c:v>
                  </c:pt>
                  <c:pt idx="37">
                    <c:v>BULGAN BROKER</c:v>
                  </c:pt>
                  <c:pt idx="38">
                    <c:v>DOMIXSEC</c:v>
                  </c:pt>
                  <c:pt idx="39">
                    <c:v>UNDURKHAAN INVEST</c:v>
                  </c:pt>
                  <c:pt idx="40">
                    <c:v>BATS</c:v>
                  </c:pt>
                  <c:pt idx="41">
                    <c:v>SANAR</c:v>
                  </c:pt>
                  <c:pt idx="42">
                    <c:v>MONGOL KHUVITSAA</c:v>
                  </c:pt>
                  <c:pt idx="43">
                    <c:v>BLOOMSBURY SECURITIES</c:v>
                  </c:pt>
                  <c:pt idx="44">
                    <c:v>BKO CAPITAL</c:v>
                  </c:pt>
                  <c:pt idx="45">
                    <c:v>ASIA PACIFIC SECURITIES</c:v>
                  </c:pt>
                  <c:pt idx="46">
                    <c:v>BLUESKY SECURITIES</c:v>
                  </c:pt>
                  <c:pt idx="47">
                    <c:v>EURASIA CAPITAL HOLDING</c:v>
                  </c:pt>
                  <c:pt idx="48">
                    <c:v>MONGOL SECURITIES</c:v>
                  </c:pt>
                  <c:pt idx="49">
                    <c:v>BLACKSTONE INTERNATIONAL</c:v>
                  </c:pt>
                  <c:pt idx="50">
                    <c:v>CENTRAL SECURITIES 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MASDAQ</c:v>
                  </c:pt>
                  <c:pt idx="54">
                    <c:v>GERELT ASSEMOUR CAPITAL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RISM</c:v>
                  </c:pt>
                  <c:pt idx="9">
                    <c:v>LFTI</c:v>
                  </c:pt>
                  <c:pt idx="10">
                    <c:v>STIN</c:v>
                  </c:pt>
                  <c:pt idx="11">
                    <c:v>TDB</c:v>
                  </c:pt>
                  <c:pt idx="12">
                    <c:v>GDSC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STOK</c:v>
                  </c:pt>
                  <c:pt idx="16">
                    <c:v>NOVL</c:v>
                  </c:pt>
                  <c:pt idx="17">
                    <c:v>NSEC</c:v>
                  </c:pt>
                  <c:pt idx="18">
                    <c:v>DELG</c:v>
                  </c:pt>
                  <c:pt idx="19">
                    <c:v>GAUL</c:v>
                  </c:pt>
                  <c:pt idx="20">
                    <c:v>TCHB</c:v>
                  </c:pt>
                  <c:pt idx="21">
                    <c:v>ARGB</c:v>
                  </c:pt>
                  <c:pt idx="22">
                    <c:v>SECP</c:v>
                  </c:pt>
                  <c:pt idx="23">
                    <c:v>SILS</c:v>
                  </c:pt>
                  <c:pt idx="24">
                    <c:v>MICC</c:v>
                  </c:pt>
                  <c:pt idx="25">
                    <c:v>GNDX</c:v>
                  </c:pt>
                  <c:pt idx="26">
                    <c:v>ZRGD</c:v>
                  </c:pt>
                  <c:pt idx="27">
                    <c:v>MSEC</c:v>
                  </c:pt>
                  <c:pt idx="28">
                    <c:v>GATR</c:v>
                  </c:pt>
                  <c:pt idx="29">
                    <c:v>TABO</c:v>
                  </c:pt>
                  <c:pt idx="30">
                    <c:v>MERG</c:v>
                  </c:pt>
                  <c:pt idx="31">
                    <c:v>SGC</c:v>
                  </c:pt>
                  <c:pt idx="32">
                    <c:v>DRBR</c:v>
                  </c:pt>
                  <c:pt idx="33">
                    <c:v>HUN</c:v>
                  </c:pt>
                  <c:pt idx="34">
                    <c:v>GDEV</c:v>
                  </c:pt>
                  <c:pt idx="35">
                    <c:v>TNGR</c:v>
                  </c:pt>
                  <c:pt idx="36">
                    <c:v>ALTN</c:v>
                  </c:pt>
                  <c:pt idx="37">
                    <c:v>BULG</c:v>
                  </c:pt>
                  <c:pt idx="38">
                    <c:v>DOMI</c:v>
                  </c:pt>
                  <c:pt idx="39">
                    <c:v>UNDR</c:v>
                  </c:pt>
                  <c:pt idx="40">
                    <c:v>BATS</c:v>
                  </c:pt>
                  <c:pt idx="41">
                    <c:v>SANR</c:v>
                  </c:pt>
                  <c:pt idx="42">
                    <c:v>MOHU</c:v>
                  </c:pt>
                  <c:pt idx="43">
                    <c:v>BLMB</c:v>
                  </c:pt>
                  <c:pt idx="44">
                    <c:v>BKOC</c:v>
                  </c:pt>
                  <c:pt idx="45">
                    <c:v>APS</c:v>
                  </c:pt>
                  <c:pt idx="46">
                    <c:v>BSK</c:v>
                  </c:pt>
                  <c:pt idx="47">
                    <c:v>ECM</c:v>
                  </c:pt>
                  <c:pt idx="48">
                    <c:v>MONG</c:v>
                  </c:pt>
                  <c:pt idx="49">
                    <c:v>BLAC</c:v>
                  </c:pt>
                  <c:pt idx="50">
                    <c:v>CTRL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MSDQ</c:v>
                  </c:pt>
                  <c:pt idx="54">
                    <c:v>GACB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Sheet1!$B$16:$D$70</c:f>
              <c:multiLvlStrCache>
                <c:ptCount val="55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  <c:pt idx="54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TAVAN BOGD CAPITAL</c:v>
                  </c:pt>
                  <c:pt idx="8">
                    <c:v>RHINOS INVESTMENT</c:v>
                  </c:pt>
                  <c:pt idx="9">
                    <c:v>LIFETIME INVESTMENT</c:v>
                  </c:pt>
                  <c:pt idx="10">
                    <c:v>STANDART INVESTMENT</c:v>
                  </c:pt>
                  <c:pt idx="11">
                    <c:v>TDB SECURITIES</c:v>
                  </c:pt>
                  <c:pt idx="12">
                    <c:v>GOODSEC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STOCKLAB SECURITIES</c:v>
                  </c:pt>
                  <c:pt idx="16">
                    <c:v>NOVEL INVESTMENT</c:v>
                  </c:pt>
                  <c:pt idx="17">
                    <c:v>NATIONAL SECURITIES</c:v>
                  </c:pt>
                  <c:pt idx="18">
                    <c:v>DH CAPITAL</c:v>
                  </c:pt>
                  <c:pt idx="19">
                    <c:v>GAULI</c:v>
                  </c:pt>
                  <c:pt idx="20">
                    <c:v>TULGAT CHANDMANI BAYAN</c:v>
                  </c:pt>
                  <c:pt idx="21">
                    <c:v>ARGAI BEST</c:v>
                  </c:pt>
                  <c:pt idx="22">
                    <c:v>SECAP</c:v>
                  </c:pt>
                  <c:pt idx="23">
                    <c:v>SILVER LIGHT SECURITIES</c:v>
                  </c:pt>
                  <c:pt idx="24">
                    <c:v>MICC</c:v>
                  </c:pt>
                  <c:pt idx="25">
                    <c:v>GENDEX</c:v>
                  </c:pt>
                  <c:pt idx="26">
                    <c:v>ZERGED</c:v>
                  </c:pt>
                  <c:pt idx="27">
                    <c:v>MONSEC</c:v>
                  </c:pt>
                  <c:pt idx="28">
                    <c:v>GATSUURT TRADE</c:v>
                  </c:pt>
                  <c:pt idx="29">
                    <c:v>TAVAN BOGD</c:v>
                  </c:pt>
                  <c:pt idx="30">
                    <c:v>MERGEN SANAA</c:v>
                  </c:pt>
                  <c:pt idx="31">
                    <c:v>SG CAPITAL</c:v>
                  </c:pt>
                  <c:pt idx="32">
                    <c:v>DARKHAN BROKER</c:v>
                  </c:pt>
                  <c:pt idx="33">
                    <c:v>HUNNU EMPIRE</c:v>
                  </c:pt>
                  <c:pt idx="34">
                    <c:v>GRANDDEVELOPMENT</c:v>
                  </c:pt>
                  <c:pt idx="35">
                    <c:v>TENGER CAPITAL</c:v>
                  </c:pt>
                  <c:pt idx="36">
                    <c:v>ALTAN KHOROMSOG</c:v>
                  </c:pt>
                  <c:pt idx="37">
                    <c:v>BULGAN BROKER</c:v>
                  </c:pt>
                  <c:pt idx="38">
                    <c:v>DOMIXSEC</c:v>
                  </c:pt>
                  <c:pt idx="39">
                    <c:v>UNDURKHAAN INVEST</c:v>
                  </c:pt>
                  <c:pt idx="40">
                    <c:v>BATS</c:v>
                  </c:pt>
                  <c:pt idx="41">
                    <c:v>SANAR</c:v>
                  </c:pt>
                  <c:pt idx="42">
                    <c:v>MONGOL KHUVITSAA</c:v>
                  </c:pt>
                  <c:pt idx="43">
                    <c:v>BLOOMSBURY SECURITIES</c:v>
                  </c:pt>
                  <c:pt idx="44">
                    <c:v>BKO CAPITAL</c:v>
                  </c:pt>
                  <c:pt idx="45">
                    <c:v>ASIA PACIFIC SECURITIES</c:v>
                  </c:pt>
                  <c:pt idx="46">
                    <c:v>BLUESKY SECURITIES</c:v>
                  </c:pt>
                  <c:pt idx="47">
                    <c:v>EURASIA CAPITAL HOLDING</c:v>
                  </c:pt>
                  <c:pt idx="48">
                    <c:v>MONGOL SECURITIES</c:v>
                  </c:pt>
                  <c:pt idx="49">
                    <c:v>BLACKSTONE INTERNATIONAL</c:v>
                  </c:pt>
                  <c:pt idx="50">
                    <c:v>CENTRAL SECURITIES 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MASDAQ</c:v>
                  </c:pt>
                  <c:pt idx="54">
                    <c:v>GERELT ASSEMOUR CAPITAL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RISM</c:v>
                  </c:pt>
                  <c:pt idx="9">
                    <c:v>LFTI</c:v>
                  </c:pt>
                  <c:pt idx="10">
                    <c:v>STIN</c:v>
                  </c:pt>
                  <c:pt idx="11">
                    <c:v>TDB</c:v>
                  </c:pt>
                  <c:pt idx="12">
                    <c:v>GDSC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STOK</c:v>
                  </c:pt>
                  <c:pt idx="16">
                    <c:v>NOVL</c:v>
                  </c:pt>
                  <c:pt idx="17">
                    <c:v>NSEC</c:v>
                  </c:pt>
                  <c:pt idx="18">
                    <c:v>DELG</c:v>
                  </c:pt>
                  <c:pt idx="19">
                    <c:v>GAUL</c:v>
                  </c:pt>
                  <c:pt idx="20">
                    <c:v>TCHB</c:v>
                  </c:pt>
                  <c:pt idx="21">
                    <c:v>ARGB</c:v>
                  </c:pt>
                  <c:pt idx="22">
                    <c:v>SECP</c:v>
                  </c:pt>
                  <c:pt idx="23">
                    <c:v>SILS</c:v>
                  </c:pt>
                  <c:pt idx="24">
                    <c:v>MICC</c:v>
                  </c:pt>
                  <c:pt idx="25">
                    <c:v>GNDX</c:v>
                  </c:pt>
                  <c:pt idx="26">
                    <c:v>ZRGD</c:v>
                  </c:pt>
                  <c:pt idx="27">
                    <c:v>MSEC</c:v>
                  </c:pt>
                  <c:pt idx="28">
                    <c:v>GATR</c:v>
                  </c:pt>
                  <c:pt idx="29">
                    <c:v>TABO</c:v>
                  </c:pt>
                  <c:pt idx="30">
                    <c:v>MERG</c:v>
                  </c:pt>
                  <c:pt idx="31">
                    <c:v>SGC</c:v>
                  </c:pt>
                  <c:pt idx="32">
                    <c:v>DRBR</c:v>
                  </c:pt>
                  <c:pt idx="33">
                    <c:v>HUN</c:v>
                  </c:pt>
                  <c:pt idx="34">
                    <c:v>GDEV</c:v>
                  </c:pt>
                  <c:pt idx="35">
                    <c:v>TNGR</c:v>
                  </c:pt>
                  <c:pt idx="36">
                    <c:v>ALTN</c:v>
                  </c:pt>
                  <c:pt idx="37">
                    <c:v>BULG</c:v>
                  </c:pt>
                  <c:pt idx="38">
                    <c:v>DOMI</c:v>
                  </c:pt>
                  <c:pt idx="39">
                    <c:v>UNDR</c:v>
                  </c:pt>
                  <c:pt idx="40">
                    <c:v>BATS</c:v>
                  </c:pt>
                  <c:pt idx="41">
                    <c:v>SANR</c:v>
                  </c:pt>
                  <c:pt idx="42">
                    <c:v>MOHU</c:v>
                  </c:pt>
                  <c:pt idx="43">
                    <c:v>BLMB</c:v>
                  </c:pt>
                  <c:pt idx="44">
                    <c:v>BKOC</c:v>
                  </c:pt>
                  <c:pt idx="45">
                    <c:v>APS</c:v>
                  </c:pt>
                  <c:pt idx="46">
                    <c:v>BSK</c:v>
                  </c:pt>
                  <c:pt idx="47">
                    <c:v>ECM</c:v>
                  </c:pt>
                  <c:pt idx="48">
                    <c:v>MONG</c:v>
                  </c:pt>
                  <c:pt idx="49">
                    <c:v>BLAC</c:v>
                  </c:pt>
                  <c:pt idx="50">
                    <c:v>CTRL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MSDQ</c:v>
                  </c:pt>
                  <c:pt idx="54">
                    <c:v>GACB</c:v>
                  </c:pt>
                </c:lvl>
              </c:multiLvlStrCache>
            </c:multiLvlStrRef>
          </c:cat>
          <c:val>
            <c:numRef>
              <c:f>Sheet1!$L$16:$L$70</c:f>
              <c:numCache>
                <c:formatCode>_(* #,##0.00_);_(* \(#,##0.00\);_(* "-"??_);_(@_)</c:formatCode>
                <c:ptCount val="55"/>
                <c:pt idx="0">
                  <c:v>2900000</c:v>
                </c:pt>
                <c:pt idx="1">
                  <c:v>500000</c:v>
                </c:pt>
                <c:pt idx="2">
                  <c:v>19804200000</c:v>
                </c:pt>
                <c:pt idx="3">
                  <c:v>32900000</c:v>
                </c:pt>
                <c:pt idx="4">
                  <c:v>4700000</c:v>
                </c:pt>
                <c:pt idx="5">
                  <c:v>600000</c:v>
                </c:pt>
                <c:pt idx="6">
                  <c:v>0</c:v>
                </c:pt>
                <c:pt idx="7">
                  <c:v>18800000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50200000</c:v>
                </c:pt>
                <c:pt idx="12">
                  <c:v>700000</c:v>
                </c:pt>
                <c:pt idx="13">
                  <c:v>5100000</c:v>
                </c:pt>
                <c:pt idx="14">
                  <c:v>10000000</c:v>
                </c:pt>
                <c:pt idx="15">
                  <c:v>67600000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300000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1500000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Sheet1!$B$16:$D$70</c:f>
              <c:multiLvlStrCache>
                <c:ptCount val="55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  <c:pt idx="54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TAVAN BOGD CAPITAL</c:v>
                  </c:pt>
                  <c:pt idx="8">
                    <c:v>RHINOS INVESTMENT</c:v>
                  </c:pt>
                  <c:pt idx="9">
                    <c:v>LIFETIME INVESTMENT</c:v>
                  </c:pt>
                  <c:pt idx="10">
                    <c:v>STANDART INVESTMENT</c:v>
                  </c:pt>
                  <c:pt idx="11">
                    <c:v>TDB SECURITIES</c:v>
                  </c:pt>
                  <c:pt idx="12">
                    <c:v>GOODSEC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STOCKLAB SECURITIES</c:v>
                  </c:pt>
                  <c:pt idx="16">
                    <c:v>NOVEL INVESTMENT</c:v>
                  </c:pt>
                  <c:pt idx="17">
                    <c:v>NATIONAL SECURITIES</c:v>
                  </c:pt>
                  <c:pt idx="18">
                    <c:v>DH CAPITAL</c:v>
                  </c:pt>
                  <c:pt idx="19">
                    <c:v>GAULI</c:v>
                  </c:pt>
                  <c:pt idx="20">
                    <c:v>TULGAT CHANDMANI BAYAN</c:v>
                  </c:pt>
                  <c:pt idx="21">
                    <c:v>ARGAI BEST</c:v>
                  </c:pt>
                  <c:pt idx="22">
                    <c:v>SECAP</c:v>
                  </c:pt>
                  <c:pt idx="23">
                    <c:v>SILVER LIGHT SECURITIES</c:v>
                  </c:pt>
                  <c:pt idx="24">
                    <c:v>MICC</c:v>
                  </c:pt>
                  <c:pt idx="25">
                    <c:v>GENDEX</c:v>
                  </c:pt>
                  <c:pt idx="26">
                    <c:v>ZERGED</c:v>
                  </c:pt>
                  <c:pt idx="27">
                    <c:v>MONSEC</c:v>
                  </c:pt>
                  <c:pt idx="28">
                    <c:v>GATSUURT TRADE</c:v>
                  </c:pt>
                  <c:pt idx="29">
                    <c:v>TAVAN BOGD</c:v>
                  </c:pt>
                  <c:pt idx="30">
                    <c:v>MERGEN SANAA</c:v>
                  </c:pt>
                  <c:pt idx="31">
                    <c:v>SG CAPITAL</c:v>
                  </c:pt>
                  <c:pt idx="32">
                    <c:v>DARKHAN BROKER</c:v>
                  </c:pt>
                  <c:pt idx="33">
                    <c:v>HUNNU EMPIRE</c:v>
                  </c:pt>
                  <c:pt idx="34">
                    <c:v>GRANDDEVELOPMENT</c:v>
                  </c:pt>
                  <c:pt idx="35">
                    <c:v>TENGER CAPITAL</c:v>
                  </c:pt>
                  <c:pt idx="36">
                    <c:v>ALTAN KHOROMSOG</c:v>
                  </c:pt>
                  <c:pt idx="37">
                    <c:v>BULGAN BROKER</c:v>
                  </c:pt>
                  <c:pt idx="38">
                    <c:v>DOMIXSEC</c:v>
                  </c:pt>
                  <c:pt idx="39">
                    <c:v>UNDURKHAAN INVEST</c:v>
                  </c:pt>
                  <c:pt idx="40">
                    <c:v>BATS</c:v>
                  </c:pt>
                  <c:pt idx="41">
                    <c:v>SANAR</c:v>
                  </c:pt>
                  <c:pt idx="42">
                    <c:v>MONGOL KHUVITSAA</c:v>
                  </c:pt>
                  <c:pt idx="43">
                    <c:v>BLOOMSBURY SECURITIES</c:v>
                  </c:pt>
                  <c:pt idx="44">
                    <c:v>BKO CAPITAL</c:v>
                  </c:pt>
                  <c:pt idx="45">
                    <c:v>ASIA PACIFIC SECURITIES</c:v>
                  </c:pt>
                  <c:pt idx="46">
                    <c:v>BLUESKY SECURITIES</c:v>
                  </c:pt>
                  <c:pt idx="47">
                    <c:v>EURASIA CAPITAL HOLDING</c:v>
                  </c:pt>
                  <c:pt idx="48">
                    <c:v>MONGOL SECURITIES</c:v>
                  </c:pt>
                  <c:pt idx="49">
                    <c:v>BLACKSTONE INTERNATIONAL</c:v>
                  </c:pt>
                  <c:pt idx="50">
                    <c:v>CENTRAL SECURITIES 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MASDAQ</c:v>
                  </c:pt>
                  <c:pt idx="54">
                    <c:v>GERELT ASSEMOUR CAPITAL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RISM</c:v>
                  </c:pt>
                  <c:pt idx="9">
                    <c:v>LFTI</c:v>
                  </c:pt>
                  <c:pt idx="10">
                    <c:v>STIN</c:v>
                  </c:pt>
                  <c:pt idx="11">
                    <c:v>TDB</c:v>
                  </c:pt>
                  <c:pt idx="12">
                    <c:v>GDSC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STOK</c:v>
                  </c:pt>
                  <c:pt idx="16">
                    <c:v>NOVL</c:v>
                  </c:pt>
                  <c:pt idx="17">
                    <c:v>NSEC</c:v>
                  </c:pt>
                  <c:pt idx="18">
                    <c:v>DELG</c:v>
                  </c:pt>
                  <c:pt idx="19">
                    <c:v>GAUL</c:v>
                  </c:pt>
                  <c:pt idx="20">
                    <c:v>TCHB</c:v>
                  </c:pt>
                  <c:pt idx="21">
                    <c:v>ARGB</c:v>
                  </c:pt>
                  <c:pt idx="22">
                    <c:v>SECP</c:v>
                  </c:pt>
                  <c:pt idx="23">
                    <c:v>SILS</c:v>
                  </c:pt>
                  <c:pt idx="24">
                    <c:v>MICC</c:v>
                  </c:pt>
                  <c:pt idx="25">
                    <c:v>GNDX</c:v>
                  </c:pt>
                  <c:pt idx="26">
                    <c:v>ZRGD</c:v>
                  </c:pt>
                  <c:pt idx="27">
                    <c:v>MSEC</c:v>
                  </c:pt>
                  <c:pt idx="28">
                    <c:v>GATR</c:v>
                  </c:pt>
                  <c:pt idx="29">
                    <c:v>TABO</c:v>
                  </c:pt>
                  <c:pt idx="30">
                    <c:v>MERG</c:v>
                  </c:pt>
                  <c:pt idx="31">
                    <c:v>SGC</c:v>
                  </c:pt>
                  <c:pt idx="32">
                    <c:v>DRBR</c:v>
                  </c:pt>
                  <c:pt idx="33">
                    <c:v>HUN</c:v>
                  </c:pt>
                  <c:pt idx="34">
                    <c:v>GDEV</c:v>
                  </c:pt>
                  <c:pt idx="35">
                    <c:v>TNGR</c:v>
                  </c:pt>
                  <c:pt idx="36">
                    <c:v>ALTN</c:v>
                  </c:pt>
                  <c:pt idx="37">
                    <c:v>BULG</c:v>
                  </c:pt>
                  <c:pt idx="38">
                    <c:v>DOMI</c:v>
                  </c:pt>
                  <c:pt idx="39">
                    <c:v>UNDR</c:v>
                  </c:pt>
                  <c:pt idx="40">
                    <c:v>BATS</c:v>
                  </c:pt>
                  <c:pt idx="41">
                    <c:v>SANR</c:v>
                  </c:pt>
                  <c:pt idx="42">
                    <c:v>MOHU</c:v>
                  </c:pt>
                  <c:pt idx="43">
                    <c:v>BLMB</c:v>
                  </c:pt>
                  <c:pt idx="44">
                    <c:v>BKOC</c:v>
                  </c:pt>
                  <c:pt idx="45">
                    <c:v>APS</c:v>
                  </c:pt>
                  <c:pt idx="46">
                    <c:v>BSK</c:v>
                  </c:pt>
                  <c:pt idx="47">
                    <c:v>ECM</c:v>
                  </c:pt>
                  <c:pt idx="48">
                    <c:v>MONG</c:v>
                  </c:pt>
                  <c:pt idx="49">
                    <c:v>BLAC</c:v>
                  </c:pt>
                  <c:pt idx="50">
                    <c:v>CTRL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MSDQ</c:v>
                  </c:pt>
                  <c:pt idx="54">
                    <c:v>GACB</c:v>
                  </c:pt>
                </c:lvl>
              </c:multiLvlStrCache>
            </c:multiLvlStrRef>
          </c:cat>
          <c:val>
            <c:numRef>
              <c:f>Sheet1!$M$16:$M$70</c:f>
              <c:numCache>
                <c:formatCode>_(* #,##0.00_);_(* \(#,##0.00\);_(* "-"??_);_(@_)</c:formatCode>
                <c:ptCount val="55"/>
                <c:pt idx="0">
                  <c:v>14617218607.940001</c:v>
                </c:pt>
                <c:pt idx="1">
                  <c:v>57281317061.25</c:v>
                </c:pt>
                <c:pt idx="2">
                  <c:v>25832766111.16</c:v>
                </c:pt>
                <c:pt idx="3">
                  <c:v>20730872340.239998</c:v>
                </c:pt>
                <c:pt idx="4">
                  <c:v>1192065636.77</c:v>
                </c:pt>
                <c:pt idx="5">
                  <c:v>3932451203.5100002</c:v>
                </c:pt>
                <c:pt idx="6">
                  <c:v>357715550.88</c:v>
                </c:pt>
                <c:pt idx="7">
                  <c:v>613035324.43000007</c:v>
                </c:pt>
                <c:pt idx="8">
                  <c:v>4210792544.9000001</c:v>
                </c:pt>
                <c:pt idx="9">
                  <c:v>1358734920</c:v>
                </c:pt>
                <c:pt idx="10">
                  <c:v>369468863.98000002</c:v>
                </c:pt>
                <c:pt idx="11">
                  <c:v>609103946.22000003</c:v>
                </c:pt>
                <c:pt idx="12">
                  <c:v>2674417839.96</c:v>
                </c:pt>
                <c:pt idx="13">
                  <c:v>292488880.86000001</c:v>
                </c:pt>
                <c:pt idx="14">
                  <c:v>231744593.74000001</c:v>
                </c:pt>
                <c:pt idx="15">
                  <c:v>1709430500.6599998</c:v>
                </c:pt>
                <c:pt idx="16">
                  <c:v>162047724.13999999</c:v>
                </c:pt>
                <c:pt idx="17">
                  <c:v>9726183.4100000001</c:v>
                </c:pt>
                <c:pt idx="18">
                  <c:v>21619399.899999999</c:v>
                </c:pt>
                <c:pt idx="19">
                  <c:v>165894372.75999999</c:v>
                </c:pt>
                <c:pt idx="20">
                  <c:v>29760759.210000001</c:v>
                </c:pt>
                <c:pt idx="21">
                  <c:v>199259000.56</c:v>
                </c:pt>
                <c:pt idx="22">
                  <c:v>3065110</c:v>
                </c:pt>
                <c:pt idx="23">
                  <c:v>0</c:v>
                </c:pt>
                <c:pt idx="24">
                  <c:v>20647519</c:v>
                </c:pt>
                <c:pt idx="25">
                  <c:v>0</c:v>
                </c:pt>
                <c:pt idx="26">
                  <c:v>65143940</c:v>
                </c:pt>
                <c:pt idx="27">
                  <c:v>73120965.420000002</c:v>
                </c:pt>
                <c:pt idx="28">
                  <c:v>0</c:v>
                </c:pt>
                <c:pt idx="29">
                  <c:v>47213028.980000004</c:v>
                </c:pt>
                <c:pt idx="30">
                  <c:v>16967404</c:v>
                </c:pt>
                <c:pt idx="31">
                  <c:v>150000</c:v>
                </c:pt>
                <c:pt idx="32">
                  <c:v>29501147.300000001</c:v>
                </c:pt>
                <c:pt idx="33">
                  <c:v>9653320</c:v>
                </c:pt>
                <c:pt idx="34">
                  <c:v>1626519</c:v>
                </c:pt>
                <c:pt idx="35">
                  <c:v>5838838.9100000001</c:v>
                </c:pt>
                <c:pt idx="36">
                  <c:v>27279482</c:v>
                </c:pt>
                <c:pt idx="37">
                  <c:v>19604843.600000001</c:v>
                </c:pt>
                <c:pt idx="38">
                  <c:v>8498566.5</c:v>
                </c:pt>
                <c:pt idx="39">
                  <c:v>3476730</c:v>
                </c:pt>
                <c:pt idx="40">
                  <c:v>0</c:v>
                </c:pt>
                <c:pt idx="41">
                  <c:v>14211283.5</c:v>
                </c:pt>
                <c:pt idx="42">
                  <c:v>0</c:v>
                </c:pt>
                <c:pt idx="43">
                  <c:v>2411529.59</c:v>
                </c:pt>
                <c:pt idx="44">
                  <c:v>1980743.6</c:v>
                </c:pt>
                <c:pt idx="45">
                  <c:v>0</c:v>
                </c:pt>
                <c:pt idx="46">
                  <c:v>2588090</c:v>
                </c:pt>
                <c:pt idx="47">
                  <c:v>0</c:v>
                </c:pt>
                <c:pt idx="48">
                  <c:v>7166617.7999999998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Sheet1!$B$16:$D$70</c:f>
              <c:multiLvlStrCache>
                <c:ptCount val="55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  <c:pt idx="54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TAVAN BOGD CAPITAL</c:v>
                  </c:pt>
                  <c:pt idx="8">
                    <c:v>RHINOS INVESTMENT</c:v>
                  </c:pt>
                  <c:pt idx="9">
                    <c:v>LIFETIME INVESTMENT</c:v>
                  </c:pt>
                  <c:pt idx="10">
                    <c:v>STANDART INVESTMENT</c:v>
                  </c:pt>
                  <c:pt idx="11">
                    <c:v>TDB SECURITIES</c:v>
                  </c:pt>
                  <c:pt idx="12">
                    <c:v>GOODSEC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STOCKLAB SECURITIES</c:v>
                  </c:pt>
                  <c:pt idx="16">
                    <c:v>NOVEL INVESTMENT</c:v>
                  </c:pt>
                  <c:pt idx="17">
                    <c:v>NATIONAL SECURITIES</c:v>
                  </c:pt>
                  <c:pt idx="18">
                    <c:v>DH CAPITAL</c:v>
                  </c:pt>
                  <c:pt idx="19">
                    <c:v>GAULI</c:v>
                  </c:pt>
                  <c:pt idx="20">
                    <c:v>TULGAT CHANDMANI BAYAN</c:v>
                  </c:pt>
                  <c:pt idx="21">
                    <c:v>ARGAI BEST</c:v>
                  </c:pt>
                  <c:pt idx="22">
                    <c:v>SECAP</c:v>
                  </c:pt>
                  <c:pt idx="23">
                    <c:v>SILVER LIGHT SECURITIES</c:v>
                  </c:pt>
                  <c:pt idx="24">
                    <c:v>MICC</c:v>
                  </c:pt>
                  <c:pt idx="25">
                    <c:v>GENDEX</c:v>
                  </c:pt>
                  <c:pt idx="26">
                    <c:v>ZERGED</c:v>
                  </c:pt>
                  <c:pt idx="27">
                    <c:v>MONSEC</c:v>
                  </c:pt>
                  <c:pt idx="28">
                    <c:v>GATSUURT TRADE</c:v>
                  </c:pt>
                  <c:pt idx="29">
                    <c:v>TAVAN BOGD</c:v>
                  </c:pt>
                  <c:pt idx="30">
                    <c:v>MERGEN SANAA</c:v>
                  </c:pt>
                  <c:pt idx="31">
                    <c:v>SG CAPITAL</c:v>
                  </c:pt>
                  <c:pt idx="32">
                    <c:v>DARKHAN BROKER</c:v>
                  </c:pt>
                  <c:pt idx="33">
                    <c:v>HUNNU EMPIRE</c:v>
                  </c:pt>
                  <c:pt idx="34">
                    <c:v>GRANDDEVELOPMENT</c:v>
                  </c:pt>
                  <c:pt idx="35">
                    <c:v>TENGER CAPITAL</c:v>
                  </c:pt>
                  <c:pt idx="36">
                    <c:v>ALTAN KHOROMSOG</c:v>
                  </c:pt>
                  <c:pt idx="37">
                    <c:v>BULGAN BROKER</c:v>
                  </c:pt>
                  <c:pt idx="38">
                    <c:v>DOMIXSEC</c:v>
                  </c:pt>
                  <c:pt idx="39">
                    <c:v>UNDURKHAAN INVEST</c:v>
                  </c:pt>
                  <c:pt idx="40">
                    <c:v>BATS</c:v>
                  </c:pt>
                  <c:pt idx="41">
                    <c:v>SANAR</c:v>
                  </c:pt>
                  <c:pt idx="42">
                    <c:v>MONGOL KHUVITSAA</c:v>
                  </c:pt>
                  <c:pt idx="43">
                    <c:v>BLOOMSBURY SECURITIES</c:v>
                  </c:pt>
                  <c:pt idx="44">
                    <c:v>BKO CAPITAL</c:v>
                  </c:pt>
                  <c:pt idx="45">
                    <c:v>ASIA PACIFIC SECURITIES</c:v>
                  </c:pt>
                  <c:pt idx="46">
                    <c:v>BLUESKY SECURITIES</c:v>
                  </c:pt>
                  <c:pt idx="47">
                    <c:v>EURASIA CAPITAL HOLDING</c:v>
                  </c:pt>
                  <c:pt idx="48">
                    <c:v>MONGOL SECURITIES</c:v>
                  </c:pt>
                  <c:pt idx="49">
                    <c:v>BLACKSTONE INTERNATIONAL</c:v>
                  </c:pt>
                  <c:pt idx="50">
                    <c:v>CENTRAL SECURITIES 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MASDAQ</c:v>
                  </c:pt>
                  <c:pt idx="54">
                    <c:v>GERELT ASSEMOUR CAPITAL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RISM</c:v>
                  </c:pt>
                  <c:pt idx="9">
                    <c:v>LFTI</c:v>
                  </c:pt>
                  <c:pt idx="10">
                    <c:v>STIN</c:v>
                  </c:pt>
                  <c:pt idx="11">
                    <c:v>TDB</c:v>
                  </c:pt>
                  <c:pt idx="12">
                    <c:v>GDSC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STOK</c:v>
                  </c:pt>
                  <c:pt idx="16">
                    <c:v>NOVL</c:v>
                  </c:pt>
                  <c:pt idx="17">
                    <c:v>NSEC</c:v>
                  </c:pt>
                  <c:pt idx="18">
                    <c:v>DELG</c:v>
                  </c:pt>
                  <c:pt idx="19">
                    <c:v>GAUL</c:v>
                  </c:pt>
                  <c:pt idx="20">
                    <c:v>TCHB</c:v>
                  </c:pt>
                  <c:pt idx="21">
                    <c:v>ARGB</c:v>
                  </c:pt>
                  <c:pt idx="22">
                    <c:v>SECP</c:v>
                  </c:pt>
                  <c:pt idx="23">
                    <c:v>SILS</c:v>
                  </c:pt>
                  <c:pt idx="24">
                    <c:v>MICC</c:v>
                  </c:pt>
                  <c:pt idx="25">
                    <c:v>GNDX</c:v>
                  </c:pt>
                  <c:pt idx="26">
                    <c:v>ZRGD</c:v>
                  </c:pt>
                  <c:pt idx="27">
                    <c:v>MSEC</c:v>
                  </c:pt>
                  <c:pt idx="28">
                    <c:v>GATR</c:v>
                  </c:pt>
                  <c:pt idx="29">
                    <c:v>TABO</c:v>
                  </c:pt>
                  <c:pt idx="30">
                    <c:v>MERG</c:v>
                  </c:pt>
                  <c:pt idx="31">
                    <c:v>SGC</c:v>
                  </c:pt>
                  <c:pt idx="32">
                    <c:v>DRBR</c:v>
                  </c:pt>
                  <c:pt idx="33">
                    <c:v>HUN</c:v>
                  </c:pt>
                  <c:pt idx="34">
                    <c:v>GDEV</c:v>
                  </c:pt>
                  <c:pt idx="35">
                    <c:v>TNGR</c:v>
                  </c:pt>
                  <c:pt idx="36">
                    <c:v>ALTN</c:v>
                  </c:pt>
                  <c:pt idx="37">
                    <c:v>BULG</c:v>
                  </c:pt>
                  <c:pt idx="38">
                    <c:v>DOMI</c:v>
                  </c:pt>
                  <c:pt idx="39">
                    <c:v>UNDR</c:v>
                  </c:pt>
                  <c:pt idx="40">
                    <c:v>BATS</c:v>
                  </c:pt>
                  <c:pt idx="41">
                    <c:v>SANR</c:v>
                  </c:pt>
                  <c:pt idx="42">
                    <c:v>MOHU</c:v>
                  </c:pt>
                  <c:pt idx="43">
                    <c:v>BLMB</c:v>
                  </c:pt>
                  <c:pt idx="44">
                    <c:v>BKOC</c:v>
                  </c:pt>
                  <c:pt idx="45">
                    <c:v>APS</c:v>
                  </c:pt>
                  <c:pt idx="46">
                    <c:v>BSK</c:v>
                  </c:pt>
                  <c:pt idx="47">
                    <c:v>ECM</c:v>
                  </c:pt>
                  <c:pt idx="48">
                    <c:v>MONG</c:v>
                  </c:pt>
                  <c:pt idx="49">
                    <c:v>BLAC</c:v>
                  </c:pt>
                  <c:pt idx="50">
                    <c:v>CTRL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MSDQ</c:v>
                  </c:pt>
                  <c:pt idx="54">
                    <c:v>GACB</c:v>
                  </c:pt>
                </c:lvl>
              </c:multiLvlStrCache>
            </c:multiLvlStrRef>
          </c:cat>
          <c:val>
            <c:numRef>
              <c:f>Sheet1!$N$16:$N$70</c:f>
              <c:numCache>
                <c:formatCode>_(* #,##0.00_);_(* \(#,##0.00\);_(* "-"??_);_(@_)</c:formatCode>
                <c:ptCount val="55"/>
                <c:pt idx="0">
                  <c:v>195868247971.80997</c:v>
                </c:pt>
                <c:pt idx="1">
                  <c:v>150041965179.66998</c:v>
                </c:pt>
                <c:pt idx="2">
                  <c:v>148555636390.32999</c:v>
                </c:pt>
                <c:pt idx="3">
                  <c:v>100929447632.81</c:v>
                </c:pt>
                <c:pt idx="4">
                  <c:v>59183238884.039993</c:v>
                </c:pt>
                <c:pt idx="5">
                  <c:v>51128694387.770004</c:v>
                </c:pt>
                <c:pt idx="6">
                  <c:v>21688963791.290001</c:v>
                </c:pt>
                <c:pt idx="7">
                  <c:v>12667043951.139999</c:v>
                </c:pt>
                <c:pt idx="8">
                  <c:v>7452095711.4200001</c:v>
                </c:pt>
                <c:pt idx="9">
                  <c:v>6951572922.8800001</c:v>
                </c:pt>
                <c:pt idx="10">
                  <c:v>6807726159.5600014</c:v>
                </c:pt>
                <c:pt idx="11">
                  <c:v>6067951367.6000004</c:v>
                </c:pt>
                <c:pt idx="12">
                  <c:v>5832804805.1499996</c:v>
                </c:pt>
                <c:pt idx="13">
                  <c:v>2914411360.1500001</c:v>
                </c:pt>
                <c:pt idx="14">
                  <c:v>2274367339.1199999</c:v>
                </c:pt>
                <c:pt idx="15">
                  <c:v>1790354757.8999999</c:v>
                </c:pt>
                <c:pt idx="16">
                  <c:v>1634884347.0300002</c:v>
                </c:pt>
                <c:pt idx="17">
                  <c:v>1584241547.48</c:v>
                </c:pt>
                <c:pt idx="18">
                  <c:v>1431061472.4400001</c:v>
                </c:pt>
                <c:pt idx="19">
                  <c:v>1115186074.4499998</c:v>
                </c:pt>
                <c:pt idx="20">
                  <c:v>1098723222.97</c:v>
                </c:pt>
                <c:pt idx="21">
                  <c:v>938768883.02999997</c:v>
                </c:pt>
                <c:pt idx="22">
                  <c:v>730798110.01999998</c:v>
                </c:pt>
                <c:pt idx="23">
                  <c:v>691129434</c:v>
                </c:pt>
                <c:pt idx="24">
                  <c:v>653535124.87999988</c:v>
                </c:pt>
                <c:pt idx="25">
                  <c:v>636605249.4799999</c:v>
                </c:pt>
                <c:pt idx="26">
                  <c:v>449681062.08000004</c:v>
                </c:pt>
                <c:pt idx="27">
                  <c:v>370891942.58000004</c:v>
                </c:pt>
                <c:pt idx="28">
                  <c:v>351751912.07000005</c:v>
                </c:pt>
                <c:pt idx="29">
                  <c:v>331440457.56</c:v>
                </c:pt>
                <c:pt idx="30">
                  <c:v>213244906.14999998</c:v>
                </c:pt>
                <c:pt idx="31">
                  <c:v>201524229.59999999</c:v>
                </c:pt>
                <c:pt idx="32">
                  <c:v>172643610.36000001</c:v>
                </c:pt>
                <c:pt idx="33">
                  <c:v>151562364.93000001</c:v>
                </c:pt>
                <c:pt idx="34">
                  <c:v>139094061.85999998</c:v>
                </c:pt>
                <c:pt idx="35">
                  <c:v>138358661.13999999</c:v>
                </c:pt>
                <c:pt idx="36">
                  <c:v>127483429.98999999</c:v>
                </c:pt>
                <c:pt idx="37">
                  <c:v>96790531.360000014</c:v>
                </c:pt>
                <c:pt idx="38">
                  <c:v>72414295</c:v>
                </c:pt>
                <c:pt idx="39">
                  <c:v>65614543.170000002</c:v>
                </c:pt>
                <c:pt idx="40">
                  <c:v>42485653.460000001</c:v>
                </c:pt>
                <c:pt idx="41">
                  <c:v>40758280.769999996</c:v>
                </c:pt>
                <c:pt idx="42">
                  <c:v>34934938.200000003</c:v>
                </c:pt>
                <c:pt idx="43">
                  <c:v>31980874.27</c:v>
                </c:pt>
                <c:pt idx="44">
                  <c:v>26551021.57</c:v>
                </c:pt>
                <c:pt idx="45">
                  <c:v>18727201.039999999</c:v>
                </c:pt>
                <c:pt idx="46">
                  <c:v>14717785</c:v>
                </c:pt>
                <c:pt idx="47">
                  <c:v>14321420.199999999</c:v>
                </c:pt>
                <c:pt idx="48">
                  <c:v>7166617.7999999998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Sheet1!$B$16:$D$70</c:f>
              <c:multiLvlStrCache>
                <c:ptCount val="55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  <c:pt idx="54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TAVAN BOGD CAPITAL</c:v>
                  </c:pt>
                  <c:pt idx="8">
                    <c:v>RHINOS INVESTMENT</c:v>
                  </c:pt>
                  <c:pt idx="9">
                    <c:v>LIFETIME INVESTMENT</c:v>
                  </c:pt>
                  <c:pt idx="10">
                    <c:v>STANDART INVESTMENT</c:v>
                  </c:pt>
                  <c:pt idx="11">
                    <c:v>TDB SECURITIES</c:v>
                  </c:pt>
                  <c:pt idx="12">
                    <c:v>GOODSEC</c:v>
                  </c:pt>
                  <c:pt idx="13">
                    <c:v>BUMBAT-ALTAI</c:v>
                  </c:pt>
                  <c:pt idx="14">
                    <c:v>MIRAE ASSET SECURITIES MONGOLIA</c:v>
                  </c:pt>
                  <c:pt idx="15">
                    <c:v>STOCKLAB SECURITIES</c:v>
                  </c:pt>
                  <c:pt idx="16">
                    <c:v>NOVEL INVESTMENT</c:v>
                  </c:pt>
                  <c:pt idx="17">
                    <c:v>NATIONAL SECURITIES</c:v>
                  </c:pt>
                  <c:pt idx="18">
                    <c:v>DH CAPITAL</c:v>
                  </c:pt>
                  <c:pt idx="19">
                    <c:v>GAULI</c:v>
                  </c:pt>
                  <c:pt idx="20">
                    <c:v>TULGAT CHANDMANI BAYAN</c:v>
                  </c:pt>
                  <c:pt idx="21">
                    <c:v>ARGAI BEST</c:v>
                  </c:pt>
                  <c:pt idx="22">
                    <c:v>SECAP</c:v>
                  </c:pt>
                  <c:pt idx="23">
                    <c:v>SILVER LIGHT SECURITIES</c:v>
                  </c:pt>
                  <c:pt idx="24">
                    <c:v>MICC</c:v>
                  </c:pt>
                  <c:pt idx="25">
                    <c:v>GENDEX</c:v>
                  </c:pt>
                  <c:pt idx="26">
                    <c:v>ZERGED</c:v>
                  </c:pt>
                  <c:pt idx="27">
                    <c:v>MONSEC</c:v>
                  </c:pt>
                  <c:pt idx="28">
                    <c:v>GATSUURT TRADE</c:v>
                  </c:pt>
                  <c:pt idx="29">
                    <c:v>TAVAN BOGD</c:v>
                  </c:pt>
                  <c:pt idx="30">
                    <c:v>MERGEN SANAA</c:v>
                  </c:pt>
                  <c:pt idx="31">
                    <c:v>SG CAPITAL</c:v>
                  </c:pt>
                  <c:pt idx="32">
                    <c:v>DARKHAN BROKER</c:v>
                  </c:pt>
                  <c:pt idx="33">
                    <c:v>HUNNU EMPIRE</c:v>
                  </c:pt>
                  <c:pt idx="34">
                    <c:v>GRANDDEVELOPMENT</c:v>
                  </c:pt>
                  <c:pt idx="35">
                    <c:v>TENGER CAPITAL</c:v>
                  </c:pt>
                  <c:pt idx="36">
                    <c:v>ALTAN KHOROMSOG</c:v>
                  </c:pt>
                  <c:pt idx="37">
                    <c:v>BULGAN BROKER</c:v>
                  </c:pt>
                  <c:pt idx="38">
                    <c:v>DOMIXSEC</c:v>
                  </c:pt>
                  <c:pt idx="39">
                    <c:v>UNDURKHAAN INVEST</c:v>
                  </c:pt>
                  <c:pt idx="40">
                    <c:v>BATS</c:v>
                  </c:pt>
                  <c:pt idx="41">
                    <c:v>SANAR</c:v>
                  </c:pt>
                  <c:pt idx="42">
                    <c:v>MONGOL KHUVITSAA</c:v>
                  </c:pt>
                  <c:pt idx="43">
                    <c:v>BLOOMSBURY SECURITIES</c:v>
                  </c:pt>
                  <c:pt idx="44">
                    <c:v>BKO CAPITAL</c:v>
                  </c:pt>
                  <c:pt idx="45">
                    <c:v>ASIA PACIFIC SECURITIES</c:v>
                  </c:pt>
                  <c:pt idx="46">
                    <c:v>BLUESKY SECURITIES</c:v>
                  </c:pt>
                  <c:pt idx="47">
                    <c:v>EURASIA CAPITAL HOLDING</c:v>
                  </c:pt>
                  <c:pt idx="48">
                    <c:v>MONGOL SECURITIES</c:v>
                  </c:pt>
                  <c:pt idx="49">
                    <c:v>BLACKSTONE INTERNATIONAL</c:v>
                  </c:pt>
                  <c:pt idx="50">
                    <c:v>CENTRAL SECURITIES 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MASDAQ</c:v>
                  </c:pt>
                  <c:pt idx="54">
                    <c:v>GERELT ASSEMOUR CAPITAL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RISM</c:v>
                  </c:pt>
                  <c:pt idx="9">
                    <c:v>LFTI</c:v>
                  </c:pt>
                  <c:pt idx="10">
                    <c:v>STIN</c:v>
                  </c:pt>
                  <c:pt idx="11">
                    <c:v>TDB</c:v>
                  </c:pt>
                  <c:pt idx="12">
                    <c:v>GDSC</c:v>
                  </c:pt>
                  <c:pt idx="13">
                    <c:v>BUMB</c:v>
                  </c:pt>
                  <c:pt idx="14">
                    <c:v>BZIN</c:v>
                  </c:pt>
                  <c:pt idx="15">
                    <c:v>STOK</c:v>
                  </c:pt>
                  <c:pt idx="16">
                    <c:v>NOVL</c:v>
                  </c:pt>
                  <c:pt idx="17">
                    <c:v>NSEC</c:v>
                  </c:pt>
                  <c:pt idx="18">
                    <c:v>DELG</c:v>
                  </c:pt>
                  <c:pt idx="19">
                    <c:v>GAUL</c:v>
                  </c:pt>
                  <c:pt idx="20">
                    <c:v>TCHB</c:v>
                  </c:pt>
                  <c:pt idx="21">
                    <c:v>ARGB</c:v>
                  </c:pt>
                  <c:pt idx="22">
                    <c:v>SECP</c:v>
                  </c:pt>
                  <c:pt idx="23">
                    <c:v>SILS</c:v>
                  </c:pt>
                  <c:pt idx="24">
                    <c:v>MICC</c:v>
                  </c:pt>
                  <c:pt idx="25">
                    <c:v>GNDX</c:v>
                  </c:pt>
                  <c:pt idx="26">
                    <c:v>ZRGD</c:v>
                  </c:pt>
                  <c:pt idx="27">
                    <c:v>MSEC</c:v>
                  </c:pt>
                  <c:pt idx="28">
                    <c:v>GATR</c:v>
                  </c:pt>
                  <c:pt idx="29">
                    <c:v>TABO</c:v>
                  </c:pt>
                  <c:pt idx="30">
                    <c:v>MERG</c:v>
                  </c:pt>
                  <c:pt idx="31">
                    <c:v>SGC</c:v>
                  </c:pt>
                  <c:pt idx="32">
                    <c:v>DRBR</c:v>
                  </c:pt>
                  <c:pt idx="33">
                    <c:v>HUN</c:v>
                  </c:pt>
                  <c:pt idx="34">
                    <c:v>GDEV</c:v>
                  </c:pt>
                  <c:pt idx="35">
                    <c:v>TNGR</c:v>
                  </c:pt>
                  <c:pt idx="36">
                    <c:v>ALTN</c:v>
                  </c:pt>
                  <c:pt idx="37">
                    <c:v>BULG</c:v>
                  </c:pt>
                  <c:pt idx="38">
                    <c:v>DOMI</c:v>
                  </c:pt>
                  <c:pt idx="39">
                    <c:v>UNDR</c:v>
                  </c:pt>
                  <c:pt idx="40">
                    <c:v>BATS</c:v>
                  </c:pt>
                  <c:pt idx="41">
                    <c:v>SANR</c:v>
                  </c:pt>
                  <c:pt idx="42">
                    <c:v>MOHU</c:v>
                  </c:pt>
                  <c:pt idx="43">
                    <c:v>BLMB</c:v>
                  </c:pt>
                  <c:pt idx="44">
                    <c:v>BKOC</c:v>
                  </c:pt>
                  <c:pt idx="45">
                    <c:v>APS</c:v>
                  </c:pt>
                  <c:pt idx="46">
                    <c:v>BSK</c:v>
                  </c:pt>
                  <c:pt idx="47">
                    <c:v>ECM</c:v>
                  </c:pt>
                  <c:pt idx="48">
                    <c:v>MONG</c:v>
                  </c:pt>
                  <c:pt idx="49">
                    <c:v>BLAC</c:v>
                  </c:pt>
                  <c:pt idx="50">
                    <c:v>CTRL</c:v>
                  </c:pt>
                  <c:pt idx="51">
                    <c:v>DCF</c:v>
                  </c:pt>
                  <c:pt idx="52">
                    <c:v>FCX</c:v>
                  </c:pt>
                  <c:pt idx="53">
                    <c:v>MSDQ</c:v>
                  </c:pt>
                  <c:pt idx="54">
                    <c:v>GACB</c:v>
                  </c:pt>
                </c:lvl>
              </c:multiLvlStrCache>
            </c:multiLvlStrRef>
          </c:cat>
          <c:val>
            <c:numRef>
              <c:f>Sheet1!$O$16:$O$70</c:f>
              <c:numCache>
                <c:formatCode>0.0%</c:formatCode>
                <c:ptCount val="55"/>
                <c:pt idx="0">
                  <c:v>0.24675270311553615</c:v>
                </c:pt>
                <c:pt idx="1">
                  <c:v>0.18902124704857337</c:v>
                </c:pt>
                <c:pt idx="2">
                  <c:v>0.18714878609440752</c:v>
                </c:pt>
                <c:pt idx="3">
                  <c:v>0.12714982793402113</c:v>
                </c:pt>
                <c:pt idx="4">
                  <c:v>7.4558405075799625E-2</c:v>
                </c:pt>
                <c:pt idx="5">
                  <c:v>6.4411376920909355E-2</c:v>
                </c:pt>
                <c:pt idx="6">
                  <c:v>2.7323522309986897E-2</c:v>
                </c:pt>
                <c:pt idx="7">
                  <c:v>1.5957805146023196E-2</c:v>
                </c:pt>
                <c:pt idx="8">
                  <c:v>9.3880696831128516E-3</c:v>
                </c:pt>
                <c:pt idx="9">
                  <c:v>8.7575164805287035E-3</c:v>
                </c:pt>
                <c:pt idx="10">
                  <c:v>8.5762998818652032E-3</c:v>
                </c:pt>
                <c:pt idx="11">
                  <c:v>7.644339589663398E-3</c:v>
                </c:pt>
                <c:pt idx="12">
                  <c:v>7.3481044902346491E-3</c:v>
                </c:pt>
                <c:pt idx="13">
                  <c:v>3.6715439513766409E-3</c:v>
                </c:pt>
                <c:pt idx="14">
                  <c:v>2.8652234071462161E-3</c:v>
                </c:pt>
                <c:pt idx="15">
                  <c:v>2.2554695854080853E-3</c:v>
                </c:pt>
                <c:pt idx="16">
                  <c:v>2.0596096411144254E-3</c:v>
                </c:pt>
                <c:pt idx="17">
                  <c:v>1.9958103892617246E-3</c:v>
                </c:pt>
                <c:pt idx="18">
                  <c:v>1.8028357853075367E-3</c:v>
                </c:pt>
                <c:pt idx="19">
                  <c:v>1.4048993708615045E-3</c:v>
                </c:pt>
                <c:pt idx="20">
                  <c:v>1.384159648391203E-3</c:v>
                </c:pt>
                <c:pt idx="21">
                  <c:v>1.1826508986885105E-3</c:v>
                </c:pt>
                <c:pt idx="22">
                  <c:v>9.2065156525581002E-4</c:v>
                </c:pt>
                <c:pt idx="23">
                  <c:v>8.7067739568873334E-4</c:v>
                </c:pt>
                <c:pt idx="24">
                  <c:v>8.233164911359128E-4</c:v>
                </c:pt>
                <c:pt idx="25">
                  <c:v>8.0198841697577401E-4</c:v>
                </c:pt>
                <c:pt idx="26">
                  <c:v>5.665033447589473E-4</c:v>
                </c:pt>
                <c:pt idx="27">
                  <c:v>4.6724566305692846E-4</c:v>
                </c:pt>
                <c:pt idx="28">
                  <c:v>4.4313325936229766E-4</c:v>
                </c:pt>
                <c:pt idx="29">
                  <c:v>4.1754510836565381E-4</c:v>
                </c:pt>
                <c:pt idx="30">
                  <c:v>2.6864362939369525E-4</c:v>
                </c:pt>
                <c:pt idx="31">
                  <c:v>2.5387804767739981E-4</c:v>
                </c:pt>
                <c:pt idx="32">
                  <c:v>2.1749455551410541E-4</c:v>
                </c:pt>
                <c:pt idx="33">
                  <c:v>1.9093663023137547E-4</c:v>
                </c:pt>
                <c:pt idx="34">
                  <c:v>1.752291967007042E-4</c:v>
                </c:pt>
                <c:pt idx="35">
                  <c:v>1.7430274681711088E-4</c:v>
                </c:pt>
                <c:pt idx="36">
                  <c:v>1.6060224808362041E-4</c:v>
                </c:pt>
                <c:pt idx="37">
                  <c:v>1.219356659202182E-4</c:v>
                </c:pt>
                <c:pt idx="38">
                  <c:v>9.1226746654861281E-5</c:v>
                </c:pt>
                <c:pt idx="39">
                  <c:v>8.26604927472407E-5</c:v>
                </c:pt>
                <c:pt idx="40">
                  <c:v>5.3522967318285022E-5</c:v>
                </c:pt>
                <c:pt idx="41">
                  <c:v>5.1346841861713824E-5</c:v>
                </c:pt>
                <c:pt idx="42">
                  <c:v>4.4010657793114405E-5</c:v>
                </c:pt>
                <c:pt idx="43">
                  <c:v>4.0289159962549683E-5</c:v>
                </c:pt>
                <c:pt idx="44">
                  <c:v>0</c:v>
                </c:pt>
                <c:pt idx="45">
                  <c:v>2.3592325587520178E-5</c:v>
                </c:pt>
                <c:pt idx="46">
                  <c:v>1.854130656820891E-5</c:v>
                </c:pt>
                <c:pt idx="47">
                  <c:v>1.8041970474520433E-5</c:v>
                </c:pt>
                <c:pt idx="48">
                  <c:v>9.0284276939079408E-6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72264"/>
        <c:axId val="585371480"/>
      </c:barChart>
      <c:catAx>
        <c:axId val="58537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371480"/>
        <c:crosses val="autoZero"/>
        <c:auto val="1"/>
        <c:lblAlgn val="ctr"/>
        <c:lblOffset val="100"/>
        <c:noMultiLvlLbl val="0"/>
      </c:catAx>
      <c:valAx>
        <c:axId val="58537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372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778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675929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deelliin%20san\Members\&#1040;&#1088;&#1080;&#1083;&#1078;&#1072;&#1072;&#1085;&#1099;%20&#1090;&#1072;&#1081;&#1083;&#1072;&#1085;\2020\Mnth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10%20Ariljaanii%20tailan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/>
          <cell r="W9"/>
          <cell r="X9"/>
          <cell r="Y9"/>
          <cell r="Z9"/>
          <cell r="AA9"/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  <cell r="N10"/>
          <cell r="O10"/>
          <cell r="P10"/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/>
          <cell r="W10"/>
          <cell r="X10"/>
          <cell r="Y10"/>
          <cell r="Z10"/>
          <cell r="AA10"/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I11"/>
          <cell r="J11"/>
          <cell r="K11"/>
          <cell r="L11"/>
          <cell r="M11"/>
          <cell r="N11"/>
          <cell r="O11"/>
          <cell r="P11"/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/>
          <cell r="W11"/>
          <cell r="X11"/>
          <cell r="Y11"/>
          <cell r="Z11"/>
          <cell r="AA11"/>
          <cell r="AB11">
            <v>22080</v>
          </cell>
          <cell r="AC11">
            <v>11720855.220000001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I12"/>
          <cell r="J12"/>
          <cell r="K12"/>
          <cell r="L12"/>
          <cell r="M12"/>
          <cell r="N12"/>
          <cell r="O12"/>
          <cell r="P12"/>
          <cell r="Q12">
            <v>300</v>
          </cell>
          <cell r="R12">
            <v>30000000</v>
          </cell>
          <cell r="S12">
            <v>182</v>
          </cell>
          <cell r="T12">
            <v>18200000</v>
          </cell>
          <cell r="U12">
            <v>48200000</v>
          </cell>
          <cell r="V12"/>
          <cell r="W12"/>
          <cell r="X12"/>
          <cell r="Y12"/>
          <cell r="Z12"/>
          <cell r="AA12"/>
          <cell r="AB12">
            <v>168035</v>
          </cell>
          <cell r="AC12">
            <v>111396693.04000001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/>
          <cell r="N13"/>
          <cell r="O13"/>
          <cell r="P13"/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/>
          <cell r="W13"/>
          <cell r="X13"/>
          <cell r="Y13"/>
          <cell r="Z13"/>
          <cell r="AA13"/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I14"/>
          <cell r="J14"/>
          <cell r="K14"/>
          <cell r="L14"/>
          <cell r="M14"/>
          <cell r="N14"/>
          <cell r="O14"/>
          <cell r="P14"/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/>
          <cell r="W14"/>
          <cell r="X14"/>
          <cell r="Y14"/>
          <cell r="Z14"/>
          <cell r="AA14"/>
          <cell r="AB14">
            <v>3380</v>
          </cell>
          <cell r="AC14">
            <v>1991456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I15"/>
          <cell r="J15"/>
          <cell r="K15"/>
          <cell r="L15"/>
          <cell r="M15"/>
          <cell r="N15"/>
          <cell r="O15"/>
          <cell r="P15"/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/>
          <cell r="W15"/>
          <cell r="X15"/>
          <cell r="Y15"/>
          <cell r="Z15"/>
          <cell r="AA15"/>
          <cell r="AB15">
            <v>25048744</v>
          </cell>
          <cell r="AC15">
            <v>2641263031.21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  <cell r="N16"/>
          <cell r="O16"/>
          <cell r="P16"/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/>
          <cell r="W16"/>
          <cell r="X16"/>
          <cell r="Y16"/>
          <cell r="Z16"/>
          <cell r="AA16"/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I17"/>
          <cell r="J17"/>
          <cell r="K17"/>
          <cell r="L17"/>
          <cell r="M17"/>
          <cell r="N17"/>
          <cell r="O17"/>
          <cell r="P17"/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/>
          <cell r="W17"/>
          <cell r="X17"/>
          <cell r="Y17"/>
          <cell r="Z17"/>
          <cell r="AA17"/>
          <cell r="AB17">
            <v>3912</v>
          </cell>
          <cell r="AC17">
            <v>2358570</v>
          </cell>
          <cell r="AD17"/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/>
          <cell r="K18"/>
          <cell r="L18"/>
          <cell r="M18"/>
          <cell r="N18"/>
          <cell r="O18"/>
          <cell r="P18"/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/>
          <cell r="W18"/>
          <cell r="X18"/>
          <cell r="Y18"/>
          <cell r="Z18"/>
          <cell r="AA18"/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I19"/>
          <cell r="J19"/>
          <cell r="K19"/>
          <cell r="L19"/>
          <cell r="M19"/>
          <cell r="N19"/>
          <cell r="O19"/>
          <cell r="P19"/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/>
          <cell r="W19"/>
          <cell r="X19"/>
          <cell r="Y19"/>
          <cell r="Z19"/>
          <cell r="AA19"/>
          <cell r="AB19">
            <v>658</v>
          </cell>
          <cell r="AC19">
            <v>669800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I20"/>
          <cell r="J20"/>
          <cell r="K20"/>
          <cell r="L20"/>
          <cell r="M20"/>
          <cell r="N20"/>
          <cell r="O20"/>
          <cell r="P20"/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/>
          <cell r="W20"/>
          <cell r="X20"/>
          <cell r="Y20"/>
          <cell r="Z20"/>
          <cell r="AA20"/>
          <cell r="AB20">
            <v>1830900</v>
          </cell>
          <cell r="AC20">
            <v>195776304.94999999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I21"/>
          <cell r="J21"/>
          <cell r="K21"/>
          <cell r="L21"/>
          <cell r="M21"/>
          <cell r="N21"/>
          <cell r="O21"/>
          <cell r="P21"/>
          <cell r="Q21">
            <v>134</v>
          </cell>
          <cell r="R21">
            <v>13398380</v>
          </cell>
          <cell r="S21">
            <v>122</v>
          </cell>
          <cell r="T21">
            <v>12193160</v>
          </cell>
          <cell r="U21">
            <v>25591540</v>
          </cell>
          <cell r="V21"/>
          <cell r="W21"/>
          <cell r="X21"/>
          <cell r="Y21"/>
          <cell r="Z21"/>
          <cell r="AA21"/>
          <cell r="AB21">
            <v>7331118</v>
          </cell>
          <cell r="AC21">
            <v>273419703.94999999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/>
          <cell r="J22"/>
          <cell r="K22"/>
          <cell r="L22"/>
          <cell r="M22"/>
          <cell r="N22"/>
          <cell r="O22"/>
          <cell r="P22"/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/>
          <cell r="W22"/>
          <cell r="X22"/>
          <cell r="Y22"/>
          <cell r="Z22"/>
          <cell r="AA22"/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I23"/>
          <cell r="J23"/>
          <cell r="K23"/>
          <cell r="L23"/>
          <cell r="M23"/>
          <cell r="N23"/>
          <cell r="O23"/>
          <cell r="P23"/>
          <cell r="Q23">
            <v>1</v>
          </cell>
          <cell r="R23">
            <v>98000</v>
          </cell>
          <cell r="S23">
            <v>0</v>
          </cell>
          <cell r="T23">
            <v>0</v>
          </cell>
          <cell r="U23">
            <v>98000</v>
          </cell>
          <cell r="V23"/>
          <cell r="W23"/>
          <cell r="X23"/>
          <cell r="Y23"/>
          <cell r="Z23"/>
          <cell r="AA23"/>
          <cell r="AB23">
            <v>127781</v>
          </cell>
          <cell r="AC23">
            <v>18642617.149999999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/>
          <cell r="N24"/>
          <cell r="O24"/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W24"/>
          <cell r="X24"/>
          <cell r="Y24"/>
          <cell r="Z24"/>
          <cell r="AA24"/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I25"/>
          <cell r="J25"/>
          <cell r="K25"/>
          <cell r="L25"/>
          <cell r="M25"/>
          <cell r="N25"/>
          <cell r="O25"/>
          <cell r="P25"/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/>
          <cell r="W25"/>
          <cell r="X25"/>
          <cell r="Y25"/>
          <cell r="Z25"/>
          <cell r="AA25"/>
          <cell r="AB25">
            <v>25</v>
          </cell>
          <cell r="AC25">
            <v>87500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I26"/>
          <cell r="J26"/>
          <cell r="K26"/>
          <cell r="L26"/>
          <cell r="M26"/>
          <cell r="N26"/>
          <cell r="O26"/>
          <cell r="P26"/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/>
          <cell r="W26"/>
          <cell r="X26"/>
          <cell r="Y26"/>
          <cell r="Z26"/>
          <cell r="AA26"/>
          <cell r="AB26">
            <v>16928</v>
          </cell>
          <cell r="AC26">
            <v>7941347.2000000002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I27"/>
          <cell r="J27"/>
          <cell r="K27"/>
          <cell r="L27"/>
          <cell r="M27"/>
          <cell r="N27"/>
          <cell r="O27"/>
          <cell r="P27"/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/>
          <cell r="W27"/>
          <cell r="X27"/>
          <cell r="Y27"/>
          <cell r="Z27"/>
          <cell r="AA27"/>
          <cell r="AB27">
            <v>11351</v>
          </cell>
          <cell r="AC27">
            <v>6262708.8300000001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/>
          <cell r="J28"/>
          <cell r="K28"/>
          <cell r="L28"/>
          <cell r="M28"/>
          <cell r="N28"/>
          <cell r="O28"/>
          <cell r="P28"/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/>
          <cell r="W28"/>
          <cell r="X28"/>
          <cell r="Y28"/>
          <cell r="Z28"/>
          <cell r="AA28"/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  <cell r="J29"/>
          <cell r="K29"/>
          <cell r="L29"/>
          <cell r="M29"/>
          <cell r="N29"/>
          <cell r="O29"/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W29"/>
          <cell r="X29"/>
          <cell r="Y29"/>
          <cell r="Z29"/>
          <cell r="AA29"/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I30"/>
          <cell r="J30"/>
          <cell r="K30"/>
          <cell r="L30"/>
          <cell r="M30"/>
          <cell r="N30"/>
          <cell r="O30"/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W30"/>
          <cell r="X30"/>
          <cell r="Y30"/>
          <cell r="Z30"/>
          <cell r="AA30"/>
          <cell r="AB30">
            <v>260</v>
          </cell>
          <cell r="AC30">
            <v>218250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I31"/>
          <cell r="J31"/>
          <cell r="K31"/>
          <cell r="L31"/>
          <cell r="M31"/>
          <cell r="N31"/>
          <cell r="O31"/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W31"/>
          <cell r="X31"/>
          <cell r="Y31"/>
          <cell r="Z31"/>
          <cell r="AA31"/>
          <cell r="AB31">
            <v>1041740</v>
          </cell>
          <cell r="AC31">
            <v>225982732.43000001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I32"/>
          <cell r="J32"/>
          <cell r="K32"/>
          <cell r="L32"/>
          <cell r="M32"/>
          <cell r="N32"/>
          <cell r="O32"/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W32"/>
          <cell r="X32"/>
          <cell r="Y32"/>
          <cell r="Z32"/>
          <cell r="AA32"/>
          <cell r="AB32">
            <v>109802</v>
          </cell>
          <cell r="AC32">
            <v>18348648.739999998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I33"/>
          <cell r="J33"/>
          <cell r="K33"/>
          <cell r="L33"/>
          <cell r="M33"/>
          <cell r="N33"/>
          <cell r="O33"/>
          <cell r="P33"/>
          <cell r="Q33">
            <v>4</v>
          </cell>
          <cell r="R33">
            <v>400000</v>
          </cell>
          <cell r="S33">
            <v>0</v>
          </cell>
          <cell r="T33">
            <v>0</v>
          </cell>
          <cell r="U33">
            <v>400000</v>
          </cell>
          <cell r="V33"/>
          <cell r="W33"/>
          <cell r="X33"/>
          <cell r="Y33"/>
          <cell r="Z33"/>
          <cell r="AA33"/>
          <cell r="AB33">
            <v>63117</v>
          </cell>
          <cell r="AC33">
            <v>25278061.140000001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I34"/>
          <cell r="J34"/>
          <cell r="K34"/>
          <cell r="L34"/>
          <cell r="M34"/>
          <cell r="N34"/>
          <cell r="O34"/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W34"/>
          <cell r="X34"/>
          <cell r="Y34"/>
          <cell r="Z34"/>
          <cell r="AA34"/>
          <cell r="AB34">
            <v>438962</v>
          </cell>
          <cell r="AC34">
            <v>82625841.219999999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I35"/>
          <cell r="J35"/>
          <cell r="K35"/>
          <cell r="L35"/>
          <cell r="M35"/>
          <cell r="N35"/>
          <cell r="O35"/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W35"/>
          <cell r="X35"/>
          <cell r="Y35"/>
          <cell r="Z35"/>
          <cell r="AA35"/>
          <cell r="AB35">
            <v>9000</v>
          </cell>
          <cell r="AC35">
            <v>5247010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I36"/>
          <cell r="J36"/>
          <cell r="K36"/>
          <cell r="L36"/>
          <cell r="M36"/>
          <cell r="N36"/>
          <cell r="O36"/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W36"/>
          <cell r="X36"/>
          <cell r="Y36"/>
          <cell r="Z36"/>
          <cell r="AA36"/>
          <cell r="AB36">
            <v>15138</v>
          </cell>
          <cell r="AC36">
            <v>2043511.95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I37"/>
          <cell r="J37"/>
          <cell r="K37"/>
          <cell r="L37"/>
          <cell r="M37"/>
          <cell r="N37"/>
          <cell r="O37"/>
          <cell r="P37"/>
          <cell r="Q37">
            <v>2</v>
          </cell>
          <cell r="R37">
            <v>200000</v>
          </cell>
          <cell r="S37">
            <v>0</v>
          </cell>
          <cell r="T37">
            <v>0</v>
          </cell>
          <cell r="U37">
            <v>200000</v>
          </cell>
          <cell r="V37"/>
          <cell r="W37"/>
          <cell r="X37"/>
          <cell r="Y37"/>
          <cell r="Z37"/>
          <cell r="AA37"/>
          <cell r="AB37">
            <v>2404238</v>
          </cell>
          <cell r="AC37">
            <v>5429057502</v>
          </cell>
          <cell r="AD37"/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I38"/>
          <cell r="J38"/>
          <cell r="K38"/>
          <cell r="L38"/>
          <cell r="M38"/>
          <cell r="N38"/>
          <cell r="O38"/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W38"/>
          <cell r="X38"/>
          <cell r="Y38"/>
          <cell r="Z38"/>
          <cell r="AA38"/>
          <cell r="AB38">
            <v>24329</v>
          </cell>
          <cell r="AC38">
            <v>29205643.5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I39"/>
          <cell r="J39"/>
          <cell r="K39"/>
          <cell r="L39"/>
          <cell r="M39"/>
          <cell r="N39"/>
          <cell r="O39"/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W39"/>
          <cell r="X39"/>
          <cell r="Y39"/>
          <cell r="Z39"/>
          <cell r="AA39"/>
          <cell r="AB39">
            <v>8184</v>
          </cell>
          <cell r="AC39">
            <v>2398699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I40"/>
          <cell r="J40"/>
          <cell r="K40"/>
          <cell r="L40"/>
          <cell r="M40"/>
          <cell r="N40"/>
          <cell r="O40"/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W40"/>
          <cell r="X40"/>
          <cell r="Y40"/>
          <cell r="Z40"/>
          <cell r="AA40"/>
          <cell r="AB40">
            <v>140469</v>
          </cell>
          <cell r="AC40">
            <v>45453289.170000002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W41"/>
          <cell r="X41"/>
          <cell r="Y41"/>
          <cell r="Z41"/>
          <cell r="AA41"/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I42"/>
          <cell r="J42"/>
          <cell r="K42"/>
          <cell r="L42"/>
          <cell r="M42"/>
          <cell r="N42"/>
          <cell r="O42"/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W42"/>
          <cell r="X42"/>
          <cell r="Y42"/>
          <cell r="Z42"/>
          <cell r="AA42"/>
          <cell r="AB42">
            <v>924241</v>
          </cell>
          <cell r="AC42">
            <v>272888265.14999998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/>
          <cell r="J43"/>
          <cell r="K43"/>
          <cell r="L43"/>
          <cell r="M43"/>
          <cell r="N43"/>
          <cell r="O43"/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W43"/>
          <cell r="X43"/>
          <cell r="Y43"/>
          <cell r="Z43"/>
          <cell r="AA43"/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/>
          <cell r="J44"/>
          <cell r="K44"/>
          <cell r="L44"/>
          <cell r="M44"/>
          <cell r="N44"/>
          <cell r="O44"/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W44"/>
          <cell r="X44"/>
          <cell r="Y44"/>
          <cell r="Z44"/>
          <cell r="AA44"/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I45"/>
          <cell r="J45"/>
          <cell r="K45"/>
          <cell r="L45"/>
          <cell r="M45"/>
          <cell r="N45"/>
          <cell r="O45"/>
          <cell r="P45"/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/>
          <cell r="W45"/>
          <cell r="X45"/>
          <cell r="Y45"/>
          <cell r="Z45"/>
          <cell r="AA45"/>
          <cell r="AB45">
            <v>72351</v>
          </cell>
          <cell r="AC45">
            <v>5492840.0600000005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I46"/>
          <cell r="J46"/>
          <cell r="K46"/>
          <cell r="L46"/>
          <cell r="M46"/>
          <cell r="N46"/>
          <cell r="O46"/>
          <cell r="P46"/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/>
          <cell r="W46"/>
          <cell r="X46"/>
          <cell r="Y46"/>
          <cell r="Z46"/>
          <cell r="AA46"/>
          <cell r="AB46">
            <v>295860</v>
          </cell>
          <cell r="AC46">
            <v>26460221.950000003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I47"/>
          <cell r="J47"/>
          <cell r="K47"/>
          <cell r="L47"/>
          <cell r="M47"/>
          <cell r="N47"/>
          <cell r="O47"/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W47"/>
          <cell r="X47"/>
          <cell r="Y47"/>
          <cell r="Z47"/>
          <cell r="AA47"/>
          <cell r="AB47">
            <v>366457</v>
          </cell>
          <cell r="AC47">
            <v>93213655.789999992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I48"/>
          <cell r="J48"/>
          <cell r="K48"/>
          <cell r="L48"/>
          <cell r="M48"/>
          <cell r="N48"/>
          <cell r="O48"/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W48"/>
          <cell r="X48"/>
          <cell r="Y48"/>
          <cell r="Z48"/>
          <cell r="AA48"/>
          <cell r="AB48">
            <v>5959</v>
          </cell>
          <cell r="AC48">
            <v>5652426.0999999996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I49"/>
          <cell r="J49"/>
          <cell r="K49"/>
          <cell r="L49"/>
          <cell r="M49"/>
          <cell r="N49"/>
          <cell r="O49"/>
          <cell r="P49"/>
          <cell r="Q49">
            <v>5</v>
          </cell>
          <cell r="R49">
            <v>495000</v>
          </cell>
          <cell r="S49">
            <v>142</v>
          </cell>
          <cell r="T49">
            <v>14198220</v>
          </cell>
          <cell r="U49">
            <v>14693220</v>
          </cell>
          <cell r="V49"/>
          <cell r="W49"/>
          <cell r="X49"/>
          <cell r="Y49"/>
          <cell r="Z49"/>
          <cell r="AA49"/>
          <cell r="AB49">
            <v>1644542</v>
          </cell>
          <cell r="AC49">
            <v>66248308.890000001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>
            <v>0</v>
          </cell>
          <cell r="V50"/>
          <cell r="W50"/>
          <cell r="X50"/>
          <cell r="Y50"/>
          <cell r="Z50"/>
          <cell r="AA50"/>
          <cell r="AB50">
            <v>85415</v>
          </cell>
          <cell r="AC50">
            <v>19256345.199999999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>
            <v>0</v>
          </cell>
          <cell r="V51"/>
          <cell r="W51"/>
          <cell r="X51"/>
          <cell r="Y51"/>
          <cell r="Z51"/>
          <cell r="AA51"/>
          <cell r="AB51">
            <v>310408</v>
          </cell>
          <cell r="AC51">
            <v>5424475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>
            <v>0</v>
          </cell>
          <cell r="V52"/>
          <cell r="W52"/>
          <cell r="X52"/>
          <cell r="Y52"/>
          <cell r="Z52"/>
          <cell r="AA52"/>
          <cell r="AB52">
            <v>2200</v>
          </cell>
          <cell r="AC52">
            <v>1001000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>
            <v>0</v>
          </cell>
          <cell r="V53"/>
          <cell r="W53"/>
          <cell r="X53"/>
          <cell r="Y53"/>
          <cell r="Z53"/>
          <cell r="AA53"/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>
            <v>0</v>
          </cell>
          <cell r="V54"/>
          <cell r="W54"/>
          <cell r="X54"/>
          <cell r="Y54"/>
          <cell r="Z54"/>
          <cell r="AA54"/>
          <cell r="AB54">
            <v>1118280</v>
          </cell>
          <cell r="AC54">
            <v>206090680.13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>
            <v>0</v>
          </cell>
          <cell r="V55"/>
          <cell r="W55"/>
          <cell r="X55"/>
          <cell r="Y55"/>
          <cell r="Z55"/>
          <cell r="AA55"/>
          <cell r="AB55">
            <v>456130</v>
          </cell>
          <cell r="AC55">
            <v>9211799.5599999987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>
            <v>0</v>
          </cell>
          <cell r="V56"/>
          <cell r="W56"/>
          <cell r="X56"/>
          <cell r="Y56"/>
          <cell r="Z56"/>
          <cell r="AA56"/>
          <cell r="AB56">
            <v>5871</v>
          </cell>
          <cell r="AC56">
            <v>17444110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>
            <v>0</v>
          </cell>
          <cell r="V57"/>
          <cell r="W57"/>
          <cell r="X57"/>
          <cell r="Y57"/>
          <cell r="Z57"/>
          <cell r="AA57"/>
          <cell r="AB57">
            <v>766773</v>
          </cell>
          <cell r="AC57">
            <v>158963581.49000001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>
            <v>0</v>
          </cell>
          <cell r="V58"/>
          <cell r="W58"/>
          <cell r="X58"/>
          <cell r="Y58"/>
          <cell r="Z58"/>
          <cell r="AA58"/>
          <cell r="AB58">
            <v>2564</v>
          </cell>
          <cell r="AC58">
            <v>1957294.16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>
            <v>0</v>
          </cell>
          <cell r="V59"/>
          <cell r="W59"/>
          <cell r="X59"/>
          <cell r="Y59"/>
          <cell r="Z59"/>
          <cell r="AA59"/>
          <cell r="AB59">
            <v>1944455</v>
          </cell>
          <cell r="AC59">
            <v>203973989.42000002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>
            <v>0</v>
          </cell>
          <cell r="V60"/>
          <cell r="W60"/>
          <cell r="X60"/>
          <cell r="Y60"/>
          <cell r="Z60"/>
          <cell r="AA60"/>
          <cell r="AB60">
            <v>6816</v>
          </cell>
          <cell r="AC60">
            <v>2615847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>
            <v>0</v>
          </cell>
          <cell r="V61"/>
          <cell r="W61"/>
          <cell r="X61"/>
          <cell r="Y61"/>
          <cell r="Z61"/>
          <cell r="AA61"/>
          <cell r="AB61">
            <v>15000</v>
          </cell>
          <cell r="AC61">
            <v>8666000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>
            <v>0</v>
          </cell>
          <cell r="V62"/>
          <cell r="W62"/>
          <cell r="X62"/>
          <cell r="Y62"/>
          <cell r="Z62"/>
          <cell r="AA62"/>
          <cell r="AB62">
            <v>257985</v>
          </cell>
          <cell r="AC62">
            <v>28305295.979999997</v>
          </cell>
        </row>
        <row r="63">
          <cell r="B63" t="str">
            <v>нийт</v>
          </cell>
          <cell r="C63"/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H63"/>
          <cell r="I63"/>
          <cell r="J63"/>
          <cell r="K63"/>
          <cell r="L63"/>
          <cell r="M63"/>
          <cell r="N63"/>
          <cell r="O63"/>
          <cell r="P63"/>
          <cell r="Q63">
            <v>446</v>
          </cell>
          <cell r="R63">
            <v>44591380</v>
          </cell>
          <cell r="S63">
            <v>446</v>
          </cell>
          <cell r="T63">
            <v>44591380</v>
          </cell>
          <cell r="U63"/>
          <cell r="V63"/>
          <cell r="W63"/>
          <cell r="X63">
            <v>0</v>
          </cell>
          <cell r="Y63"/>
          <cell r="Z63"/>
          <cell r="AA63"/>
          <cell r="AB63">
            <v>47101458</v>
          </cell>
          <cell r="AC63">
            <v>10270255912.579998</v>
          </cell>
        </row>
        <row r="64">
          <cell r="D64"/>
          <cell r="E64"/>
          <cell r="F64"/>
          <cell r="G64"/>
          <cell r="H64"/>
          <cell r="X64"/>
          <cell r="Y64"/>
          <cell r="Z64"/>
          <cell r="AA64"/>
          <cell r="AB64"/>
          <cell r="AC64"/>
        </row>
        <row r="65">
          <cell r="D65"/>
          <cell r="E65"/>
          <cell r="F65"/>
          <cell r="G65"/>
          <cell r="H65"/>
          <cell r="X65"/>
          <cell r="Y65"/>
          <cell r="Z65"/>
          <cell r="AA65"/>
          <cell r="AB65"/>
          <cell r="AC65"/>
        </row>
        <row r="66">
          <cell r="D66"/>
          <cell r="E66"/>
          <cell r="F66"/>
          <cell r="G66"/>
          <cell r="H66"/>
          <cell r="X66"/>
          <cell r="Y66"/>
          <cell r="Z66"/>
          <cell r="AA66"/>
          <cell r="AB66"/>
          <cell r="AC66"/>
        </row>
        <row r="67">
          <cell r="D67"/>
          <cell r="E67"/>
          <cell r="F67"/>
          <cell r="G67"/>
          <cell r="H67"/>
          <cell r="X67"/>
          <cell r="Y67"/>
          <cell r="Z67"/>
          <cell r="AA67"/>
          <cell r="AB67"/>
          <cell r="AC67"/>
        </row>
        <row r="68">
          <cell r="D68"/>
          <cell r="E68"/>
          <cell r="F68"/>
          <cell r="G68"/>
          <cell r="H68"/>
          <cell r="X68"/>
          <cell r="Y68"/>
          <cell r="Z68"/>
          <cell r="AA68"/>
          <cell r="AB68"/>
        </row>
        <row r="69">
          <cell r="D69"/>
          <cell r="E69"/>
          <cell r="F69"/>
          <cell r="G69"/>
          <cell r="H69"/>
          <cell r="X69"/>
          <cell r="Y69"/>
          <cell r="Z69"/>
          <cell r="AA69"/>
          <cell r="AB69"/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682009599.94000006</v>
          </cell>
          <cell r="H16">
            <v>0</v>
          </cell>
          <cell r="I16">
            <v>13648282548</v>
          </cell>
          <cell r="J16">
            <v>99545850</v>
          </cell>
          <cell r="K16">
            <v>184480610</v>
          </cell>
          <cell r="L16">
            <v>2900000</v>
          </cell>
          <cell r="M16">
            <v>14617218607.940001</v>
          </cell>
          <cell r="N16">
            <v>195868247971.80997</v>
          </cell>
        </row>
        <row r="17">
          <cell r="B17" t="str">
            <v>ARD</v>
          </cell>
          <cell r="C17" t="str">
            <v>"ӨЛЗИЙ ЭНД КО КАПИТАЛ ҮЦК" ХХК</v>
          </cell>
          <cell r="D17" t="str">
            <v>●</v>
          </cell>
          <cell r="E17" t="str">
            <v>●</v>
          </cell>
          <cell r="G17">
            <v>652005591.25</v>
          </cell>
          <cell r="H17">
            <v>0</v>
          </cell>
          <cell r="I17">
            <v>41255550</v>
          </cell>
          <cell r="J17">
            <v>13067714550</v>
          </cell>
          <cell r="K17">
            <v>43519841370</v>
          </cell>
          <cell r="L17">
            <v>500000</v>
          </cell>
          <cell r="M17">
            <v>57281317061.25</v>
          </cell>
          <cell r="N17">
            <v>150041965179.66998</v>
          </cell>
        </row>
        <row r="18">
          <cell r="B18" t="str">
            <v>GLMT</v>
          </cell>
          <cell r="C18" t="str">
            <v>"ГОЛОМТ КАПИТАЛ ҮЦК" ХХК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1175238831.1599998</v>
          </cell>
          <cell r="H18">
            <v>0</v>
          </cell>
          <cell r="I18">
            <v>4424139390</v>
          </cell>
          <cell r="J18">
            <v>153551100</v>
          </cell>
          <cell r="K18">
            <v>275636790</v>
          </cell>
          <cell r="L18">
            <v>19804200000</v>
          </cell>
          <cell r="M18">
            <v>25832766111.16</v>
          </cell>
          <cell r="N18">
            <v>148555636390.32999</v>
          </cell>
        </row>
        <row r="19">
          <cell r="B19" t="str">
            <v>MIBG</v>
          </cell>
          <cell r="C19" t="str">
            <v>"МАНДАЛ КАПИТАЛ МАРКЕТС ҮЦК" ХХК</v>
          </cell>
          <cell r="D19" t="str">
            <v>●</v>
          </cell>
          <cell r="G19">
            <v>11067076560.24</v>
          </cell>
          <cell r="H19">
            <v>0</v>
          </cell>
          <cell r="I19">
            <v>5981852200</v>
          </cell>
          <cell r="J19">
            <v>1043525700</v>
          </cell>
          <cell r="K19">
            <v>2605517880</v>
          </cell>
          <cell r="L19">
            <v>32900000</v>
          </cell>
          <cell r="M19">
            <v>20730872340.239998</v>
          </cell>
          <cell r="N19">
            <v>100929447632.81</v>
          </cell>
        </row>
        <row r="20">
          <cell r="B20" t="str">
            <v>TTOL</v>
          </cell>
          <cell r="C20" t="str">
            <v>"АПЕКС КАПИТАЛ ҮЦК" ХХК</v>
          </cell>
          <cell r="D20" t="str">
            <v>●</v>
          </cell>
          <cell r="F20" t="str">
            <v>●</v>
          </cell>
          <cell r="G20">
            <v>948400686.76999998</v>
          </cell>
          <cell r="H20">
            <v>0</v>
          </cell>
          <cell r="I20">
            <v>0</v>
          </cell>
          <cell r="J20">
            <v>139001250</v>
          </cell>
          <cell r="K20">
            <v>99963700</v>
          </cell>
          <cell r="L20">
            <v>4700000</v>
          </cell>
          <cell r="M20">
            <v>1192065636.77</v>
          </cell>
          <cell r="N20">
            <v>59183238884.039993</v>
          </cell>
        </row>
        <row r="21">
          <cell r="B21" t="str">
            <v>MNET</v>
          </cell>
          <cell r="C21" t="str">
            <v>"АРД СЕКЬЮРИТИЗ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3540488513.5100002</v>
          </cell>
          <cell r="H21">
            <v>0</v>
          </cell>
          <cell r="I21">
            <v>254725490</v>
          </cell>
          <cell r="J21">
            <v>50665350</v>
          </cell>
          <cell r="K21">
            <v>85971850</v>
          </cell>
          <cell r="L21">
            <v>600000</v>
          </cell>
          <cell r="M21">
            <v>3932451203.5100002</v>
          </cell>
          <cell r="N21">
            <v>51128694387.770004</v>
          </cell>
        </row>
        <row r="22">
          <cell r="B22" t="str">
            <v>INVC</v>
          </cell>
          <cell r="C22" t="str">
            <v>"ИНВЕСКОР КАПИТАЛ ҮЦК" ХХК</v>
          </cell>
          <cell r="D22" t="str">
            <v>●</v>
          </cell>
          <cell r="E22" t="str">
            <v>●</v>
          </cell>
          <cell r="G22">
            <v>350226090.88</v>
          </cell>
          <cell r="H22">
            <v>0</v>
          </cell>
          <cell r="I22">
            <v>0</v>
          </cell>
          <cell r="J22">
            <v>4628550</v>
          </cell>
          <cell r="K22">
            <v>2860910</v>
          </cell>
          <cell r="L22">
            <v>0</v>
          </cell>
          <cell r="M22">
            <v>357715550.88</v>
          </cell>
          <cell r="N22">
            <v>21688963791.290001</v>
          </cell>
        </row>
        <row r="23">
          <cell r="B23" t="str">
            <v>ZGB</v>
          </cell>
          <cell r="C23" t="str">
            <v>"ТАВАНБОГД КАПИТАЛ ҮЦК" ХХК</v>
          </cell>
          <cell r="D23" t="str">
            <v>●</v>
          </cell>
          <cell r="G23">
            <v>355293814.43000001</v>
          </cell>
          <cell r="H23">
            <v>0</v>
          </cell>
          <cell r="I23">
            <v>0</v>
          </cell>
          <cell r="J23">
            <v>83220450</v>
          </cell>
          <cell r="K23">
            <v>155721060</v>
          </cell>
          <cell r="L23">
            <v>18800000</v>
          </cell>
          <cell r="M23">
            <v>613035324.43000007</v>
          </cell>
          <cell r="N23">
            <v>12667043951.139999</v>
          </cell>
        </row>
        <row r="24">
          <cell r="B24" t="str">
            <v>RISM</v>
          </cell>
          <cell r="C24" t="str">
            <v>"РАЙНОС ИНВЕСТМЕНТ ҮЦК" ХХК</v>
          </cell>
          <cell r="D24" t="str">
            <v>●</v>
          </cell>
          <cell r="F24" t="str">
            <v>●</v>
          </cell>
          <cell r="G24">
            <v>77192394.900000006</v>
          </cell>
          <cell r="H24">
            <v>0</v>
          </cell>
          <cell r="I24">
            <v>200864500</v>
          </cell>
          <cell r="J24">
            <v>3918900150</v>
          </cell>
          <cell r="K24">
            <v>13835500</v>
          </cell>
          <cell r="L24">
            <v>0</v>
          </cell>
          <cell r="M24">
            <v>4210792544.9000001</v>
          </cell>
          <cell r="N24">
            <v>7452095711.4200001</v>
          </cell>
        </row>
        <row r="25">
          <cell r="B25" t="str">
            <v>LFTI</v>
          </cell>
          <cell r="C25" t="str">
            <v>"ЛАЙФТАЙМ ИНВЕСТМЕНТ ҮЦК" ХХК</v>
          </cell>
          <cell r="D25" t="str">
            <v>●</v>
          </cell>
          <cell r="E25" t="str">
            <v>●</v>
          </cell>
          <cell r="G25">
            <v>0</v>
          </cell>
          <cell r="H25">
            <v>0</v>
          </cell>
          <cell r="I25">
            <v>0</v>
          </cell>
          <cell r="J25">
            <v>90000</v>
          </cell>
          <cell r="K25">
            <v>1358644920</v>
          </cell>
          <cell r="L25">
            <v>0</v>
          </cell>
          <cell r="M25">
            <v>1358734920</v>
          </cell>
          <cell r="N25">
            <v>6951572922.8800001</v>
          </cell>
        </row>
        <row r="26">
          <cell r="B26" t="str">
            <v>STIN</v>
          </cell>
          <cell r="C26" t="str">
            <v>"СТАНДАРТ ИНВЕСТМЕНТ ҮЦК" ХХК</v>
          </cell>
          <cell r="D26" t="str">
            <v>●</v>
          </cell>
          <cell r="E26" t="str">
            <v>●</v>
          </cell>
          <cell r="F26" t="str">
            <v>●</v>
          </cell>
          <cell r="G26">
            <v>304104693.98000002</v>
          </cell>
          <cell r="H26">
            <v>0</v>
          </cell>
          <cell r="I26">
            <v>184000</v>
          </cell>
          <cell r="J26">
            <v>16960650</v>
          </cell>
          <cell r="K26">
            <v>48219520</v>
          </cell>
          <cell r="L26">
            <v>0</v>
          </cell>
          <cell r="M26">
            <v>369468863.98000002</v>
          </cell>
          <cell r="N26">
            <v>6807726159.5600014</v>
          </cell>
        </row>
        <row r="27">
          <cell r="B27" t="str">
            <v>TDB</v>
          </cell>
          <cell r="C27" t="str">
            <v>"ТИ ДИ БИ СЕКЬЮРИТИЗ ҮЦК" ХХК</v>
          </cell>
          <cell r="D27" t="str">
            <v>●</v>
          </cell>
          <cell r="E27" t="str">
            <v>●</v>
          </cell>
          <cell r="G27">
            <v>416035806.22000003</v>
          </cell>
          <cell r="H27">
            <v>0</v>
          </cell>
          <cell r="I27">
            <v>22578000</v>
          </cell>
          <cell r="J27">
            <v>50076600</v>
          </cell>
          <cell r="K27">
            <v>70213540</v>
          </cell>
          <cell r="L27">
            <v>50200000</v>
          </cell>
          <cell r="M27">
            <v>609103946.22000003</v>
          </cell>
          <cell r="N27">
            <v>6067951367.6000004</v>
          </cell>
        </row>
        <row r="28">
          <cell r="B28" t="str">
            <v>GDSC</v>
          </cell>
          <cell r="C28" t="str">
            <v>"ГҮҮДСЕК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558212069.96000004</v>
          </cell>
          <cell r="H28">
            <v>0</v>
          </cell>
          <cell r="I28">
            <v>3366970</v>
          </cell>
          <cell r="J28">
            <v>36710550</v>
          </cell>
          <cell r="K28">
            <v>2075428250</v>
          </cell>
          <cell r="L28">
            <v>700000</v>
          </cell>
          <cell r="M28">
            <v>2674417839.96</v>
          </cell>
          <cell r="N28">
            <v>5832804805.1499996</v>
          </cell>
        </row>
        <row r="29">
          <cell r="B29" t="str">
            <v>BUMB</v>
          </cell>
          <cell r="C29" t="str">
            <v>"БУМБАТ-АЛТАЙ ҮЦК" ХХК</v>
          </cell>
          <cell r="D29" t="str">
            <v>●</v>
          </cell>
          <cell r="G29">
            <v>91205440.859999999</v>
          </cell>
          <cell r="H29">
            <v>0</v>
          </cell>
          <cell r="I29">
            <v>0</v>
          </cell>
          <cell r="J29">
            <v>173276100</v>
          </cell>
          <cell r="K29">
            <v>22907340</v>
          </cell>
          <cell r="L29">
            <v>5100000</v>
          </cell>
          <cell r="M29">
            <v>292488880.86000001</v>
          </cell>
          <cell r="N29">
            <v>2914411360.1500001</v>
          </cell>
        </row>
        <row r="30">
          <cell r="B30" t="str">
            <v>BZIN</v>
          </cell>
          <cell r="C30" t="str">
            <v>"МИРЭ ЭССЭТ СЕКЬЮРИТИС МОНГОЛ ҮЦК" ХХК</v>
          </cell>
          <cell r="D30" t="str">
            <v>●</v>
          </cell>
          <cell r="E30" t="str">
            <v>●</v>
          </cell>
          <cell r="F30" t="str">
            <v>●</v>
          </cell>
          <cell r="G30">
            <v>97345463.739999995</v>
          </cell>
          <cell r="H30">
            <v>0</v>
          </cell>
          <cell r="I30">
            <v>72750000</v>
          </cell>
          <cell r="J30">
            <v>5536500</v>
          </cell>
          <cell r="K30">
            <v>46112630</v>
          </cell>
          <cell r="L30">
            <v>10000000</v>
          </cell>
          <cell r="M30">
            <v>231744593.74000001</v>
          </cell>
          <cell r="N30">
            <v>2274367339.1199999</v>
          </cell>
        </row>
        <row r="31">
          <cell r="B31" t="str">
            <v>STOK</v>
          </cell>
          <cell r="C31" t="str">
            <v>"СТОКЛАБ СЕКЬЮРИТИЗ ҮЦК" ХХК</v>
          </cell>
          <cell r="D31" t="str">
            <v>●</v>
          </cell>
          <cell r="G31">
            <v>388437960.65999997</v>
          </cell>
          <cell r="H31">
            <v>0</v>
          </cell>
          <cell r="I31">
            <v>3792400</v>
          </cell>
          <cell r="J31">
            <v>1175345100</v>
          </cell>
          <cell r="K31">
            <v>74255040</v>
          </cell>
          <cell r="L31">
            <v>67600000</v>
          </cell>
          <cell r="M31">
            <v>1709430500.6599998</v>
          </cell>
          <cell r="N31">
            <v>1790354757.8999999</v>
          </cell>
        </row>
        <row r="32">
          <cell r="B32" t="str">
            <v>NOVL</v>
          </cell>
          <cell r="C32" t="str">
            <v>"НОВЕЛ ИНВЕСТМЕНТ ҮЦК" ХХК</v>
          </cell>
          <cell r="D32" t="str">
            <v>●</v>
          </cell>
          <cell r="F32" t="str">
            <v>●</v>
          </cell>
          <cell r="G32">
            <v>129682134.13999999</v>
          </cell>
          <cell r="H32">
            <v>0</v>
          </cell>
          <cell r="I32">
            <v>0</v>
          </cell>
          <cell r="J32">
            <v>19768500</v>
          </cell>
          <cell r="K32">
            <v>12597090</v>
          </cell>
          <cell r="L32">
            <v>0</v>
          </cell>
          <cell r="M32">
            <v>162047724.13999999</v>
          </cell>
          <cell r="N32">
            <v>1634884347.0300002</v>
          </cell>
        </row>
        <row r="33">
          <cell r="B33" t="str">
            <v>NSEC</v>
          </cell>
          <cell r="C33" t="str">
            <v>"НЭЙШНЛ СЕКЮРИТИС ҮЦК" ХХК</v>
          </cell>
          <cell r="D33" t="str">
            <v>●</v>
          </cell>
          <cell r="E33" t="str">
            <v>●</v>
          </cell>
          <cell r="F33" t="str">
            <v>●</v>
          </cell>
          <cell r="G33">
            <v>8159383.4100000001</v>
          </cell>
          <cell r="H33">
            <v>0</v>
          </cell>
          <cell r="I33">
            <v>0</v>
          </cell>
          <cell r="J33">
            <v>976800</v>
          </cell>
          <cell r="K33">
            <v>590000</v>
          </cell>
          <cell r="L33">
            <v>0</v>
          </cell>
          <cell r="M33">
            <v>9726183.4100000001</v>
          </cell>
          <cell r="N33">
            <v>1584241547.48</v>
          </cell>
        </row>
        <row r="34">
          <cell r="B34" t="str">
            <v>DELG</v>
          </cell>
          <cell r="C34" t="str">
            <v>"ДИ ЭЙЧ КАПИТАЛ ҮЦК" ХХК</v>
          </cell>
          <cell r="D34" t="str">
            <v>●</v>
          </cell>
          <cell r="G34">
            <v>17001619.899999999</v>
          </cell>
          <cell r="H34">
            <v>0</v>
          </cell>
          <cell r="I34">
            <v>0</v>
          </cell>
          <cell r="J34">
            <v>168000</v>
          </cell>
          <cell r="K34">
            <v>4449780</v>
          </cell>
          <cell r="L34">
            <v>0</v>
          </cell>
          <cell r="M34">
            <v>21619399.899999999</v>
          </cell>
          <cell r="N34">
            <v>1431061472.4400001</v>
          </cell>
        </row>
        <row r="35">
          <cell r="B35" t="str">
            <v>GAUL</v>
          </cell>
          <cell r="C35" t="str">
            <v>"ГАҮЛИ ҮЦК" ХХК</v>
          </cell>
          <cell r="D35" t="str">
            <v>●</v>
          </cell>
          <cell r="E35" t="str">
            <v xml:space="preserve"> </v>
          </cell>
          <cell r="G35">
            <v>136304172.75999999</v>
          </cell>
          <cell r="H35">
            <v>0</v>
          </cell>
          <cell r="I35">
            <v>0</v>
          </cell>
          <cell r="J35">
            <v>6031500</v>
          </cell>
          <cell r="K35">
            <v>23558700</v>
          </cell>
          <cell r="L35">
            <v>0</v>
          </cell>
          <cell r="M35">
            <v>165894372.75999999</v>
          </cell>
          <cell r="N35">
            <v>1115186074.4499998</v>
          </cell>
        </row>
        <row r="36">
          <cell r="B36" t="str">
            <v>TCHB</v>
          </cell>
          <cell r="C36" t="str">
            <v>"ТУЛГАТ ЧАНДМАНЬ БАЯН  ҮЦК" ХХК</v>
          </cell>
          <cell r="D36" t="str">
            <v>●</v>
          </cell>
          <cell r="G36">
            <v>15158449.210000001</v>
          </cell>
          <cell r="H36">
            <v>0</v>
          </cell>
          <cell r="I36">
            <v>0</v>
          </cell>
          <cell r="J36">
            <v>546150</v>
          </cell>
          <cell r="K36">
            <v>14056160</v>
          </cell>
          <cell r="L36">
            <v>0</v>
          </cell>
          <cell r="M36">
            <v>29760759.210000001</v>
          </cell>
          <cell r="N36">
            <v>1098723222.97</v>
          </cell>
        </row>
        <row r="37">
          <cell r="B37" t="str">
            <v>ARGB</v>
          </cell>
          <cell r="C37" t="str">
            <v>"АРГАЙ БЭСТ ҮЦК" ХХК</v>
          </cell>
          <cell r="D37" t="str">
            <v>●</v>
          </cell>
          <cell r="G37">
            <v>42707380.560000002</v>
          </cell>
          <cell r="H37">
            <v>0</v>
          </cell>
          <cell r="I37">
            <v>127942950</v>
          </cell>
          <cell r="J37">
            <v>3018600</v>
          </cell>
          <cell r="K37">
            <v>25590070</v>
          </cell>
          <cell r="L37">
            <v>0</v>
          </cell>
          <cell r="M37">
            <v>199259000.56</v>
          </cell>
          <cell r="N37">
            <v>938768883.02999997</v>
          </cell>
        </row>
        <row r="38">
          <cell r="B38" t="str">
            <v>SECP</v>
          </cell>
          <cell r="C38" t="str">
            <v>"СИКАП  ҮЦК" ХХК</v>
          </cell>
          <cell r="D38" t="str">
            <v>●</v>
          </cell>
          <cell r="E38" t="str">
            <v>●</v>
          </cell>
          <cell r="G38">
            <v>1670720</v>
          </cell>
          <cell r="H38">
            <v>0</v>
          </cell>
          <cell r="I38">
            <v>0</v>
          </cell>
          <cell r="J38">
            <v>39750</v>
          </cell>
          <cell r="K38">
            <v>1354640</v>
          </cell>
          <cell r="L38">
            <v>0</v>
          </cell>
          <cell r="M38">
            <v>3065110</v>
          </cell>
          <cell r="N38">
            <v>730798110.01999998</v>
          </cell>
        </row>
        <row r="39">
          <cell r="B39" t="str">
            <v>SILS</v>
          </cell>
          <cell r="C39" t="str">
            <v>"СИЛВЭР ЛАЙТ СЕКЮРИТИЙЗ ҮЦК" ХХК</v>
          </cell>
          <cell r="D39" t="str">
            <v>●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691129434</v>
          </cell>
        </row>
        <row r="40">
          <cell r="B40" t="str">
            <v>MICC</v>
          </cell>
          <cell r="C40" t="str">
            <v>"ЭМ АЙ СИ СИ  ҮЦК" ХХК</v>
          </cell>
          <cell r="D40" t="str">
            <v>●</v>
          </cell>
          <cell r="E40" t="str">
            <v>●</v>
          </cell>
          <cell r="G40">
            <v>14819939</v>
          </cell>
          <cell r="H40">
            <v>0</v>
          </cell>
          <cell r="I40">
            <v>4000000</v>
          </cell>
          <cell r="J40">
            <v>976800</v>
          </cell>
          <cell r="K40">
            <v>850780</v>
          </cell>
          <cell r="L40">
            <v>0</v>
          </cell>
          <cell r="M40">
            <v>20647519</v>
          </cell>
          <cell r="N40">
            <v>653535124.87999988</v>
          </cell>
        </row>
        <row r="41">
          <cell r="B41" t="str">
            <v>GNDX</v>
          </cell>
          <cell r="C41" t="str">
            <v>"ГЕНДЕКС ҮЦК" ХХК</v>
          </cell>
          <cell r="D41" t="str">
            <v>●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636605249.4799999</v>
          </cell>
        </row>
        <row r="42">
          <cell r="B42" t="str">
            <v>ZRGD</v>
          </cell>
          <cell r="C42" t="str">
            <v>"ЗЭРГЭД ҮЦК" ХХК</v>
          </cell>
          <cell r="D42" t="str">
            <v>●</v>
          </cell>
          <cell r="G42">
            <v>27982360</v>
          </cell>
          <cell r="H42">
            <v>0</v>
          </cell>
          <cell r="I42">
            <v>0</v>
          </cell>
          <cell r="J42">
            <v>9080250</v>
          </cell>
          <cell r="K42">
            <v>27781330</v>
          </cell>
          <cell r="L42">
            <v>300000</v>
          </cell>
          <cell r="M42">
            <v>65143940</v>
          </cell>
          <cell r="N42">
            <v>449681062.08000004</v>
          </cell>
        </row>
        <row r="43">
          <cell r="B43" t="str">
            <v>MSEC</v>
          </cell>
          <cell r="C43" t="str">
            <v>"МОНСЕК ҮЦК" ХХК</v>
          </cell>
          <cell r="D43" t="str">
            <v>●</v>
          </cell>
          <cell r="G43">
            <v>40910535.420000002</v>
          </cell>
          <cell r="H43">
            <v>0</v>
          </cell>
          <cell r="I43">
            <v>0</v>
          </cell>
          <cell r="J43">
            <v>9954450</v>
          </cell>
          <cell r="K43">
            <v>22255980</v>
          </cell>
          <cell r="L43">
            <v>0</v>
          </cell>
          <cell r="M43">
            <v>73120965.420000002</v>
          </cell>
          <cell r="N43">
            <v>370891942.58000004</v>
          </cell>
        </row>
        <row r="44">
          <cell r="B44" t="str">
            <v>GATR</v>
          </cell>
          <cell r="C44" t="str">
            <v>"ГАЦУУРТ ТРЕЙД ҮЦК" ХХК</v>
          </cell>
          <cell r="D44" t="str">
            <v>●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351751912.07000005</v>
          </cell>
        </row>
        <row r="45">
          <cell r="B45" t="str">
            <v>TABO</v>
          </cell>
          <cell r="C45" t="str">
            <v>"ТАВАН БОГД ҮЦК" ХХК</v>
          </cell>
          <cell r="D45" t="str">
            <v>●</v>
          </cell>
          <cell r="G45">
            <v>33684528.980000004</v>
          </cell>
          <cell r="H45">
            <v>0</v>
          </cell>
          <cell r="I45">
            <v>0</v>
          </cell>
          <cell r="J45">
            <v>8581350</v>
          </cell>
          <cell r="K45">
            <v>4947150</v>
          </cell>
          <cell r="L45">
            <v>0</v>
          </cell>
          <cell r="M45">
            <v>47213028.980000004</v>
          </cell>
          <cell r="N45">
            <v>331440457.56</v>
          </cell>
        </row>
        <row r="46">
          <cell r="B46" t="str">
            <v>MERG</v>
          </cell>
          <cell r="C46" t="str">
            <v>"МЭРГЭН САНАА ҮЦК" ХХК</v>
          </cell>
          <cell r="D46" t="str">
            <v>●</v>
          </cell>
          <cell r="G46">
            <v>3605514</v>
          </cell>
          <cell r="H46">
            <v>0</v>
          </cell>
          <cell r="I46">
            <v>0</v>
          </cell>
          <cell r="J46">
            <v>1430100</v>
          </cell>
          <cell r="K46">
            <v>10431790</v>
          </cell>
          <cell r="L46">
            <v>1500000</v>
          </cell>
          <cell r="M46">
            <v>16967404</v>
          </cell>
          <cell r="N46">
            <v>213244906.14999998</v>
          </cell>
        </row>
        <row r="47">
          <cell r="B47" t="str">
            <v>SGC</v>
          </cell>
          <cell r="C47" t="str">
            <v>"ЭС ЖИ КАПИТАЛ ҮЦК" ХХК</v>
          </cell>
          <cell r="D47" t="str">
            <v>●</v>
          </cell>
          <cell r="E47" t="str">
            <v>●</v>
          </cell>
          <cell r="F47" t="str">
            <v>●</v>
          </cell>
          <cell r="G47">
            <v>0</v>
          </cell>
          <cell r="H47">
            <v>0</v>
          </cell>
          <cell r="I47">
            <v>0</v>
          </cell>
          <cell r="J47">
            <v>150000</v>
          </cell>
          <cell r="K47">
            <v>0</v>
          </cell>
          <cell r="L47">
            <v>0</v>
          </cell>
          <cell r="M47">
            <v>150000</v>
          </cell>
          <cell r="N47">
            <v>201524229.59999999</v>
          </cell>
        </row>
        <row r="48">
          <cell r="B48" t="str">
            <v>DRBR</v>
          </cell>
          <cell r="C48" t="str">
            <v>"ДАРХАН БРОКЕР ҮЦК" ХХК</v>
          </cell>
          <cell r="D48" t="str">
            <v>●</v>
          </cell>
          <cell r="G48">
            <v>5518267.2999999998</v>
          </cell>
          <cell r="H48">
            <v>0</v>
          </cell>
          <cell r="I48">
            <v>0</v>
          </cell>
          <cell r="J48">
            <v>8140200</v>
          </cell>
          <cell r="K48">
            <v>15842680</v>
          </cell>
          <cell r="L48">
            <v>0</v>
          </cell>
          <cell r="M48">
            <v>29501147.300000001</v>
          </cell>
          <cell r="N48">
            <v>172643610.36000001</v>
          </cell>
        </row>
        <row r="49">
          <cell r="B49" t="str">
            <v>HUN</v>
          </cell>
          <cell r="C49" t="str">
            <v>"ХҮННҮ ЭМПАЙР ҮЦК" ХХК</v>
          </cell>
          <cell r="D49" t="str">
            <v>●</v>
          </cell>
          <cell r="G49">
            <v>1349450</v>
          </cell>
          <cell r="H49">
            <v>0</v>
          </cell>
          <cell r="I49">
            <v>0</v>
          </cell>
          <cell r="J49">
            <v>2393250</v>
          </cell>
          <cell r="K49">
            <v>5910620</v>
          </cell>
          <cell r="L49">
            <v>0</v>
          </cell>
          <cell r="M49">
            <v>9653320</v>
          </cell>
          <cell r="N49">
            <v>151562364.93000001</v>
          </cell>
        </row>
        <row r="50">
          <cell r="B50" t="str">
            <v>GDEV</v>
          </cell>
          <cell r="C50" t="str">
            <v>"ГРАНДДЕВЕЛОПМЕНТ ҮЦК" ХХК</v>
          </cell>
          <cell r="D50" t="str">
            <v>●</v>
          </cell>
          <cell r="G50">
            <v>1626519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1626519</v>
          </cell>
          <cell r="N50">
            <v>139094061.85999998</v>
          </cell>
        </row>
        <row r="51">
          <cell r="B51" t="str">
            <v>TNGR</v>
          </cell>
          <cell r="C51" t="str">
            <v>"ТЭНГЭР КАПИТАЛ  ҮЦК" ХХК</v>
          </cell>
          <cell r="D51" t="str">
            <v>●</v>
          </cell>
          <cell r="E51" t="str">
            <v>●</v>
          </cell>
          <cell r="F51" t="str">
            <v>●</v>
          </cell>
          <cell r="G51">
            <v>4185068.91</v>
          </cell>
          <cell r="H51">
            <v>0</v>
          </cell>
          <cell r="I51">
            <v>0</v>
          </cell>
          <cell r="J51">
            <v>0</v>
          </cell>
          <cell r="K51">
            <v>1653770</v>
          </cell>
          <cell r="L51">
            <v>0</v>
          </cell>
          <cell r="M51">
            <v>5838838.9100000001</v>
          </cell>
          <cell r="N51">
            <v>138358661.13999999</v>
          </cell>
        </row>
        <row r="52">
          <cell r="B52" t="str">
            <v>ALTN</v>
          </cell>
          <cell r="C52" t="str">
            <v>"АЛТАН ХОРОМСОГ ҮЦК" ХХК</v>
          </cell>
          <cell r="D52" t="str">
            <v>●</v>
          </cell>
          <cell r="G52">
            <v>7360432</v>
          </cell>
          <cell r="H52">
            <v>0</v>
          </cell>
          <cell r="I52">
            <v>0</v>
          </cell>
          <cell r="J52">
            <v>7880100</v>
          </cell>
          <cell r="K52">
            <v>12038950</v>
          </cell>
          <cell r="L52">
            <v>0</v>
          </cell>
          <cell r="M52">
            <v>27279482</v>
          </cell>
          <cell r="N52">
            <v>127483429.98999999</v>
          </cell>
        </row>
        <row r="53">
          <cell r="B53" t="str">
            <v>BULG</v>
          </cell>
          <cell r="C53" t="str">
            <v>"БУЛГАН БРОКЕР ҮЦК" ХХК</v>
          </cell>
          <cell r="D53" t="str">
            <v>●</v>
          </cell>
          <cell r="G53">
            <v>4365623.5999999996</v>
          </cell>
          <cell r="H53">
            <v>0</v>
          </cell>
          <cell r="I53">
            <v>0</v>
          </cell>
          <cell r="J53">
            <v>750000</v>
          </cell>
          <cell r="K53">
            <v>14489220</v>
          </cell>
          <cell r="L53">
            <v>0</v>
          </cell>
          <cell r="M53">
            <v>19604843.600000001</v>
          </cell>
          <cell r="N53">
            <v>96790531.360000014</v>
          </cell>
        </row>
        <row r="54">
          <cell r="B54" t="str">
            <v>DOMI</v>
          </cell>
          <cell r="C54" t="str">
            <v>"ДОМИКС СЕК ҮЦК" ХХК</v>
          </cell>
          <cell r="D54" t="str">
            <v>●</v>
          </cell>
          <cell r="G54">
            <v>6411456.5</v>
          </cell>
          <cell r="H54">
            <v>0</v>
          </cell>
          <cell r="I54">
            <v>0</v>
          </cell>
          <cell r="J54">
            <v>300000</v>
          </cell>
          <cell r="K54">
            <v>1787110</v>
          </cell>
          <cell r="L54">
            <v>0</v>
          </cell>
          <cell r="M54">
            <v>8498566.5</v>
          </cell>
          <cell r="N54">
            <v>72414295</v>
          </cell>
        </row>
        <row r="55">
          <cell r="B55" t="str">
            <v>UNDR</v>
          </cell>
          <cell r="C55" t="str">
            <v>"ӨНДӨРХААН ИНВЕСТ ҮЦК" ХХК</v>
          </cell>
          <cell r="D55" t="str">
            <v>●</v>
          </cell>
          <cell r="G55">
            <v>0</v>
          </cell>
          <cell r="H55">
            <v>0</v>
          </cell>
          <cell r="I55">
            <v>0</v>
          </cell>
          <cell r="J55">
            <v>71250</v>
          </cell>
          <cell r="K55">
            <v>3405480</v>
          </cell>
          <cell r="L55">
            <v>0</v>
          </cell>
          <cell r="M55">
            <v>3476730</v>
          </cell>
          <cell r="N55">
            <v>65614543.170000002</v>
          </cell>
        </row>
        <row r="56">
          <cell r="B56" t="str">
            <v>BATS</v>
          </cell>
          <cell r="C56" t="str">
            <v>"БАТС ҮЦК" ХХК</v>
          </cell>
          <cell r="D56" t="str">
            <v>●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42485653.460000001</v>
          </cell>
        </row>
        <row r="57">
          <cell r="B57" t="str">
            <v>SANR</v>
          </cell>
          <cell r="C57" t="str">
            <v>"САНАР ҮЦК" ХХК</v>
          </cell>
          <cell r="D57" t="str">
            <v>●</v>
          </cell>
          <cell r="G57">
            <v>8891253.5</v>
          </cell>
          <cell r="H57">
            <v>0</v>
          </cell>
          <cell r="I57">
            <v>0</v>
          </cell>
          <cell r="J57">
            <v>0</v>
          </cell>
          <cell r="K57">
            <v>5320030</v>
          </cell>
          <cell r="L57">
            <v>0</v>
          </cell>
          <cell r="M57">
            <v>14211283.5</v>
          </cell>
          <cell r="N57">
            <v>40758280.769999996</v>
          </cell>
        </row>
        <row r="58">
          <cell r="B58" t="str">
            <v>MOHU</v>
          </cell>
          <cell r="C58" t="str">
            <v>"MОНГОЛ ХУВЬЦАА" ХХК</v>
          </cell>
          <cell r="D58" t="str">
            <v>●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34934938.200000003</v>
          </cell>
        </row>
        <row r="59">
          <cell r="B59" t="str">
            <v>BLMB</v>
          </cell>
          <cell r="C59" t="str">
            <v xml:space="preserve">"БЛҮМСБЮРИ СЕКЮРИТИЕС ҮЦК" ХХК </v>
          </cell>
          <cell r="D59" t="str">
            <v>●</v>
          </cell>
          <cell r="G59">
            <v>1455139.59</v>
          </cell>
          <cell r="H59">
            <v>0</v>
          </cell>
          <cell r="I59">
            <v>0</v>
          </cell>
          <cell r="J59">
            <v>0</v>
          </cell>
          <cell r="K59">
            <v>956390</v>
          </cell>
          <cell r="L59">
            <v>0</v>
          </cell>
          <cell r="M59">
            <v>2411529.59</v>
          </cell>
          <cell r="N59">
            <v>31980874.27</v>
          </cell>
        </row>
        <row r="60">
          <cell r="B60" t="str">
            <v>BKOC</v>
          </cell>
          <cell r="C60" t="str">
            <v>"БКО КАПИТАЛ ҮЦК" ХХК</v>
          </cell>
          <cell r="D60" t="str">
            <v>●</v>
          </cell>
          <cell r="G60">
            <v>1980743.6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1980743.6</v>
          </cell>
          <cell r="N60">
            <v>26551021.57</v>
          </cell>
        </row>
        <row r="61">
          <cell r="B61" t="str">
            <v>APS</v>
          </cell>
          <cell r="C61" t="str">
            <v>"АЗИА ПАСИФИК СЕКЬЮРИТИС ҮЦК" ХХК</v>
          </cell>
          <cell r="D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18727201.039999999</v>
          </cell>
        </row>
        <row r="62">
          <cell r="B62" t="str">
            <v>BSK</v>
          </cell>
          <cell r="C62" t="str">
            <v>"БЛЮСКАЙ СЕКЬЮРИТИЗ ҮЦК" ХК</v>
          </cell>
          <cell r="D62" t="str">
            <v>●</v>
          </cell>
          <cell r="G62">
            <v>0</v>
          </cell>
          <cell r="H62">
            <v>0</v>
          </cell>
          <cell r="I62">
            <v>0</v>
          </cell>
          <cell r="J62">
            <v>994500</v>
          </cell>
          <cell r="K62">
            <v>1593590</v>
          </cell>
          <cell r="L62">
            <v>0</v>
          </cell>
          <cell r="M62">
            <v>2588090</v>
          </cell>
          <cell r="N62">
            <v>14717785</v>
          </cell>
        </row>
        <row r="63">
          <cell r="B63" t="str">
            <v>ECM</v>
          </cell>
          <cell r="C63" t="str">
            <v>"ЕВРАЗИА КАПИТАЛ ХОЛДИНГ ҮЦК" ХК</v>
          </cell>
          <cell r="D63" t="str">
            <v>●</v>
          </cell>
          <cell r="E63" t="str">
            <v>●</v>
          </cell>
          <cell r="F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14321420.199999999</v>
          </cell>
        </row>
        <row r="64">
          <cell r="B64" t="str">
            <v>MONG</v>
          </cell>
          <cell r="C64" t="str">
            <v>"МОНГОЛ СЕКЮРИТИЕС ҮЦК" ХК</v>
          </cell>
          <cell r="D64" t="str">
            <v>●</v>
          </cell>
          <cell r="G64">
            <v>4663837.8</v>
          </cell>
          <cell r="H64">
            <v>0</v>
          </cell>
          <cell r="I64">
            <v>0</v>
          </cell>
          <cell r="J64">
            <v>0</v>
          </cell>
          <cell r="K64">
            <v>2502780</v>
          </cell>
          <cell r="L64">
            <v>0</v>
          </cell>
          <cell r="M64">
            <v>7166617.7999999998</v>
          </cell>
          <cell r="N64">
            <v>7166617.7999999998</v>
          </cell>
        </row>
        <row r="65">
          <cell r="B65" t="str">
            <v>BLAC</v>
          </cell>
          <cell r="C65" t="str">
            <v>"БЛЭКСТОУН ИНТЕРНЭЙШНЛ ҮЦК" ХХК</v>
          </cell>
          <cell r="D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CTRL</v>
          </cell>
          <cell r="C66" t="str">
            <v>"ЦЕНТРАЛ СЕКЬЮРИТИЙЗ ҮЦК" ХХК</v>
          </cell>
          <cell r="D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FCX</v>
          </cell>
          <cell r="C67" t="str">
            <v>"ЭФ СИ ИКС ҮЦК" ХХК</v>
          </cell>
          <cell r="D67" t="str">
            <v>●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DCF</v>
          </cell>
          <cell r="C68" t="str">
            <v>"ДИ СИ ЭФ ҮЦК" ХХК</v>
          </cell>
          <cell r="D68" t="str">
            <v>●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MSDQ</v>
          </cell>
          <cell r="C69" t="str">
            <v>"МАСДАК ҮНЭТ ЦААСНЫ КОМПАНИ" ХХК</v>
          </cell>
          <cell r="D69" t="str">
            <v>●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B70" t="str">
            <v>GACB</v>
          </cell>
          <cell r="C70" t="str">
            <v>"ГЭРЭЛТ АССЭЙМООР КАПИТАЛ ҮЦК" ХХК</v>
          </cell>
          <cell r="D70" t="str">
            <v>●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6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P20" sqref="P20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15.85546875" style="3" customWidth="1"/>
    <col min="9" max="9" width="24.140625" style="1" customWidth="1"/>
    <col min="10" max="11" width="21.28515625" style="1" customWidth="1"/>
    <col min="12" max="12" width="23" style="1" customWidth="1"/>
    <col min="13" max="13" width="24.5703125" style="1" customWidth="1"/>
    <col min="14" max="14" width="24.42578125" style="1" customWidth="1"/>
    <col min="15" max="15" width="16.710937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  <c r="L7" s="5"/>
    </row>
    <row r="8" spans="1:16" x14ac:dyDescent="0.25">
      <c r="H8" s="6"/>
      <c r="I8" s="7"/>
      <c r="J8" s="7"/>
      <c r="K8" s="7"/>
      <c r="L8" s="7"/>
      <c r="M8" s="7"/>
    </row>
    <row r="9" spans="1:16" ht="15" customHeight="1" x14ac:dyDescent="0.25">
      <c r="B9" s="21"/>
      <c r="D9" s="45" t="s">
        <v>56</v>
      </c>
      <c r="E9" s="45"/>
      <c r="F9" s="45"/>
      <c r="G9" s="45"/>
      <c r="H9" s="45"/>
      <c r="I9" s="45"/>
      <c r="J9" s="45"/>
      <c r="K9" s="41"/>
      <c r="L9" s="33"/>
      <c r="M9" s="8"/>
      <c r="N9" s="8"/>
      <c r="O9" s="8"/>
    </row>
    <row r="11" spans="1:16" ht="15" customHeight="1" thickBot="1" x14ac:dyDescent="0.3">
      <c r="M11" s="23"/>
      <c r="N11" s="42" t="s">
        <v>129</v>
      </c>
      <c r="O11" s="42"/>
    </row>
    <row r="12" spans="1:16" ht="14.45" customHeight="1" x14ac:dyDescent="0.25">
      <c r="A12" s="52" t="s">
        <v>0</v>
      </c>
      <c r="B12" s="54" t="s">
        <v>48</v>
      </c>
      <c r="C12" s="54" t="s">
        <v>49</v>
      </c>
      <c r="D12" s="54" t="s">
        <v>50</v>
      </c>
      <c r="E12" s="54"/>
      <c r="F12" s="54"/>
      <c r="G12" s="56" t="s">
        <v>130</v>
      </c>
      <c r="H12" s="56"/>
      <c r="I12" s="56"/>
      <c r="J12" s="56"/>
      <c r="K12" s="56"/>
      <c r="L12" s="56"/>
      <c r="M12" s="56"/>
      <c r="N12" s="59" t="s">
        <v>121</v>
      </c>
      <c r="O12" s="60"/>
    </row>
    <row r="13" spans="1:16" s="21" customFormat="1" ht="15.75" customHeight="1" x14ac:dyDescent="0.25">
      <c r="A13" s="53"/>
      <c r="B13" s="55"/>
      <c r="C13" s="55"/>
      <c r="D13" s="55"/>
      <c r="E13" s="55"/>
      <c r="F13" s="55"/>
      <c r="G13" s="43"/>
      <c r="H13" s="43"/>
      <c r="I13" s="43"/>
      <c r="J13" s="43"/>
      <c r="K13" s="43"/>
      <c r="L13" s="43"/>
      <c r="M13" s="43"/>
      <c r="N13" s="44"/>
      <c r="O13" s="50"/>
      <c r="P13" s="9"/>
    </row>
    <row r="14" spans="1:16" s="21" customFormat="1" ht="42" customHeight="1" x14ac:dyDescent="0.25">
      <c r="A14" s="53"/>
      <c r="B14" s="55"/>
      <c r="C14" s="55"/>
      <c r="D14" s="55"/>
      <c r="E14" s="55"/>
      <c r="F14" s="55"/>
      <c r="G14" s="57" t="s">
        <v>57</v>
      </c>
      <c r="H14" s="58"/>
      <c r="I14" s="58"/>
      <c r="J14" s="57" t="s">
        <v>112</v>
      </c>
      <c r="K14" s="58"/>
      <c r="L14" s="58"/>
      <c r="M14" s="43" t="s">
        <v>58</v>
      </c>
      <c r="N14" s="44" t="s">
        <v>59</v>
      </c>
      <c r="O14" s="50" t="s">
        <v>60</v>
      </c>
      <c r="P14" s="9"/>
    </row>
    <row r="15" spans="1:16" s="21" customFormat="1" ht="42" customHeight="1" x14ac:dyDescent="0.25">
      <c r="A15" s="53"/>
      <c r="B15" s="55"/>
      <c r="C15" s="55"/>
      <c r="D15" s="27" t="s">
        <v>51</v>
      </c>
      <c r="E15" s="27" t="s">
        <v>52</v>
      </c>
      <c r="F15" s="27" t="s">
        <v>53</v>
      </c>
      <c r="G15" s="36" t="s">
        <v>113</v>
      </c>
      <c r="H15" s="28" t="s">
        <v>62</v>
      </c>
      <c r="I15" s="28" t="s">
        <v>61</v>
      </c>
      <c r="J15" s="35" t="s">
        <v>127</v>
      </c>
      <c r="K15" s="40" t="s">
        <v>128</v>
      </c>
      <c r="L15" s="34" t="s">
        <v>122</v>
      </c>
      <c r="M15" s="43"/>
      <c r="N15" s="44"/>
      <c r="O15" s="51"/>
      <c r="P15" s="9"/>
    </row>
    <row r="16" spans="1:16" x14ac:dyDescent="0.25">
      <c r="A16" s="10">
        <v>1</v>
      </c>
      <c r="B16" s="11" t="s">
        <v>1</v>
      </c>
      <c r="C16" s="29" t="s">
        <v>73</v>
      </c>
      <c r="D16" s="12" t="s">
        <v>2</v>
      </c>
      <c r="E16" s="13" t="s">
        <v>2</v>
      </c>
      <c r="F16" s="13" t="s">
        <v>2</v>
      </c>
      <c r="G16" s="14">
        <f>VLOOKUP(B16,[2]Sheet1!$B$16:$G$70,6,0)</f>
        <v>682009599.94000006</v>
      </c>
      <c r="H16" s="14">
        <f>VLOOKUP(B16,[1]Brokers!$B$9:$AD$69,29,0)</f>
        <v>0</v>
      </c>
      <c r="I16" s="14">
        <f>VLOOKUP(B16,[2]Sheet1!$B$16:$I$70,8,0)</f>
        <v>13648282548</v>
      </c>
      <c r="J16" s="14">
        <f>VLOOKUP(B16,[2]Sheet1!$B$16:$J$70,9,0)</f>
        <v>99545850</v>
      </c>
      <c r="K16" s="14">
        <f>VLOOKUP(B16,[2]Sheet1!$B$16:$K$70,10,0)</f>
        <v>184480610</v>
      </c>
      <c r="L16" s="14">
        <f>VLOOKUP(B16,[2]Sheet1!$B$16:$L$70,11,0)</f>
        <v>2900000</v>
      </c>
      <c r="M16" s="37">
        <f>VLOOKUP(B16,[2]Sheet1!$B$16:$M$70,12,0)</f>
        <v>14617218607.940001</v>
      </c>
      <c r="N16" s="37">
        <f>VLOOKUP(B16,[2]Sheet1!$B$16:$N$70,13,0)</f>
        <v>195868247971.80997</v>
      </c>
      <c r="O16" s="30">
        <f>N16/$N$71</f>
        <v>0.24675270311553615</v>
      </c>
    </row>
    <row r="17" spans="1:16" x14ac:dyDescent="0.25">
      <c r="A17" s="10">
        <f t="shared" ref="A17:A49" si="0">+A16+1</f>
        <v>2</v>
      </c>
      <c r="B17" s="11" t="s">
        <v>7</v>
      </c>
      <c r="C17" s="29" t="s">
        <v>120</v>
      </c>
      <c r="D17" s="12" t="s">
        <v>2</v>
      </c>
      <c r="E17" s="13" t="s">
        <v>2</v>
      </c>
      <c r="F17" s="13"/>
      <c r="G17" s="14">
        <f>VLOOKUP(B17,[2]Sheet1!$B$16:$G$70,6,0)</f>
        <v>652005591.25</v>
      </c>
      <c r="H17" s="14">
        <f>VLOOKUP(B17,[1]Brokers!$B$9:$AD$69,29,0)</f>
        <v>0</v>
      </c>
      <c r="I17" s="14">
        <f>VLOOKUP(B17,[2]Sheet1!$B$16:$I$70,8,0)</f>
        <v>41255550</v>
      </c>
      <c r="J17" s="14">
        <f>VLOOKUP(B17,[2]Sheet1!$B$16:$J$70,9,0)</f>
        <v>13067714550</v>
      </c>
      <c r="K17" s="14">
        <f>VLOOKUP(B17,[2]Sheet1!$B$16:$K$70,10,0)</f>
        <v>43519841370</v>
      </c>
      <c r="L17" s="14">
        <f>VLOOKUP(B17,[2]Sheet1!$B$16:$L$70,11,0)</f>
        <v>500000</v>
      </c>
      <c r="M17" s="37">
        <f>VLOOKUP(B17,[2]Sheet1!$B$16:$M$70,12,0)</f>
        <v>57281317061.25</v>
      </c>
      <c r="N17" s="37">
        <f>VLOOKUP(B17,[2]Sheet1!$B$16:$N$70,13,0)</f>
        <v>150041965179.66998</v>
      </c>
      <c r="O17" s="30">
        <f>N17/$N$71</f>
        <v>0.18902124704857337</v>
      </c>
    </row>
    <row r="18" spans="1:16" x14ac:dyDescent="0.25">
      <c r="A18" s="10">
        <f t="shared" si="0"/>
        <v>3</v>
      </c>
      <c r="B18" s="11" t="s">
        <v>5</v>
      </c>
      <c r="C18" s="29" t="s">
        <v>74</v>
      </c>
      <c r="D18" s="12" t="s">
        <v>2</v>
      </c>
      <c r="E18" s="13" t="s">
        <v>2</v>
      </c>
      <c r="F18" s="13" t="s">
        <v>2</v>
      </c>
      <c r="G18" s="14">
        <f>VLOOKUP(B18,[2]Sheet1!$B$16:$G$70,6,0)</f>
        <v>1175238831.1599998</v>
      </c>
      <c r="H18" s="14">
        <f>VLOOKUP(B18,[1]Brokers!$B$9:$AD$69,29,0)</f>
        <v>0</v>
      </c>
      <c r="I18" s="14">
        <f>VLOOKUP(B18,[2]Sheet1!$B$16:$I$70,8,0)</f>
        <v>4424139390</v>
      </c>
      <c r="J18" s="14">
        <f>VLOOKUP(B18,[2]Sheet1!$B$16:$J$70,9,0)</f>
        <v>153551100</v>
      </c>
      <c r="K18" s="14">
        <f>VLOOKUP(B18,[2]Sheet1!$B$16:$K$70,10,0)</f>
        <v>275636790</v>
      </c>
      <c r="L18" s="14">
        <f>VLOOKUP(B18,[2]Sheet1!$B$16:$L$70,11,0)</f>
        <v>19804200000</v>
      </c>
      <c r="M18" s="37">
        <f>VLOOKUP(B18,[2]Sheet1!$B$16:$M$70,12,0)</f>
        <v>25832766111.16</v>
      </c>
      <c r="N18" s="37">
        <f>VLOOKUP(B18,[2]Sheet1!$B$16:$N$70,13,0)</f>
        <v>148555636390.32999</v>
      </c>
      <c r="O18" s="30">
        <f>N18/$N$71</f>
        <v>0.18714878609440752</v>
      </c>
    </row>
    <row r="19" spans="1:16" s="22" customFormat="1" x14ac:dyDescent="0.25">
      <c r="A19" s="10">
        <f t="shared" si="0"/>
        <v>4</v>
      </c>
      <c r="B19" s="11" t="s">
        <v>12</v>
      </c>
      <c r="C19" s="29" t="s">
        <v>12</v>
      </c>
      <c r="D19" s="12" t="s">
        <v>2</v>
      </c>
      <c r="E19" s="13"/>
      <c r="F19" s="13"/>
      <c r="G19" s="14">
        <f>VLOOKUP(B19,[2]Sheet1!$B$16:$G$70,6,0)</f>
        <v>11067076560.24</v>
      </c>
      <c r="H19" s="14">
        <f>VLOOKUP(B19,[1]Brokers!$B$9:$AD$69,29,0)</f>
        <v>0</v>
      </c>
      <c r="I19" s="14">
        <f>VLOOKUP(B19,[2]Sheet1!$B$16:$I$70,8,0)</f>
        <v>5981852200</v>
      </c>
      <c r="J19" s="14">
        <f>VLOOKUP(B19,[2]Sheet1!$B$16:$J$70,9,0)</f>
        <v>1043525700</v>
      </c>
      <c r="K19" s="14">
        <f>VLOOKUP(B19,[2]Sheet1!$B$16:$K$70,10,0)</f>
        <v>2605517880</v>
      </c>
      <c r="L19" s="14">
        <f>VLOOKUP(B19,[2]Sheet1!$B$16:$L$70,11,0)</f>
        <v>32900000</v>
      </c>
      <c r="M19" s="37">
        <f>VLOOKUP(B19,[2]Sheet1!$B$16:$M$70,12,0)</f>
        <v>20730872340.239998</v>
      </c>
      <c r="N19" s="37">
        <f>VLOOKUP(B19,[2]Sheet1!$B$16:$N$70,13,0)</f>
        <v>100929447632.81</v>
      </c>
      <c r="O19" s="30">
        <f>N19/$N$71</f>
        <v>0.12714982793402113</v>
      </c>
      <c r="P19" s="9"/>
    </row>
    <row r="20" spans="1:16" x14ac:dyDescent="0.25">
      <c r="A20" s="10">
        <f t="shared" si="0"/>
        <v>5</v>
      </c>
      <c r="B20" s="11" t="s">
        <v>34</v>
      </c>
      <c r="C20" s="29" t="s">
        <v>81</v>
      </c>
      <c r="D20" s="12" t="s">
        <v>2</v>
      </c>
      <c r="E20" s="13"/>
      <c r="F20" s="13" t="s">
        <v>2</v>
      </c>
      <c r="G20" s="14">
        <f>VLOOKUP(B20,[2]Sheet1!$B$16:$G$70,6,0)</f>
        <v>948400686.76999998</v>
      </c>
      <c r="H20" s="14">
        <f>VLOOKUP(B20,[1]Brokers!$B$9:$AD$69,29,0)</f>
        <v>0</v>
      </c>
      <c r="I20" s="14">
        <f>VLOOKUP(B20,[2]Sheet1!$B$16:$I$70,8,0)</f>
        <v>0</v>
      </c>
      <c r="J20" s="14">
        <f>VLOOKUP(B20,[2]Sheet1!$B$16:$J$70,9,0)</f>
        <v>139001250</v>
      </c>
      <c r="K20" s="14">
        <f>VLOOKUP(B20,[2]Sheet1!$B$16:$K$70,10,0)</f>
        <v>99963700</v>
      </c>
      <c r="L20" s="14">
        <f>VLOOKUP(B20,[2]Sheet1!$B$16:$L$70,11,0)</f>
        <v>4700000</v>
      </c>
      <c r="M20" s="37">
        <f>VLOOKUP(B20,[2]Sheet1!$B$16:$M$70,12,0)</f>
        <v>1192065636.77</v>
      </c>
      <c r="N20" s="37">
        <f>VLOOKUP(B20,[2]Sheet1!$B$16:$N$70,13,0)</f>
        <v>59183238884.039993</v>
      </c>
      <c r="O20" s="30">
        <f>N20/$N$71</f>
        <v>7.4558405075799625E-2</v>
      </c>
    </row>
    <row r="21" spans="1:16" x14ac:dyDescent="0.25">
      <c r="A21" s="10">
        <f t="shared" si="0"/>
        <v>6</v>
      </c>
      <c r="B21" s="11" t="s">
        <v>10</v>
      </c>
      <c r="C21" s="29" t="s">
        <v>72</v>
      </c>
      <c r="D21" s="12" t="s">
        <v>2</v>
      </c>
      <c r="E21" s="13" t="s">
        <v>2</v>
      </c>
      <c r="F21" s="13" t="s">
        <v>2</v>
      </c>
      <c r="G21" s="14">
        <f>VLOOKUP(B21,[2]Sheet1!$B$16:$G$70,6,0)</f>
        <v>3540488513.5100002</v>
      </c>
      <c r="H21" s="14">
        <f>VLOOKUP(B21,[1]Brokers!$B$9:$AD$69,29,0)</f>
        <v>0</v>
      </c>
      <c r="I21" s="14">
        <f>VLOOKUP(B21,[2]Sheet1!$B$16:$I$70,8,0)</f>
        <v>254725490</v>
      </c>
      <c r="J21" s="14">
        <f>VLOOKUP(B21,[2]Sheet1!$B$16:$J$70,9,0)</f>
        <v>50665350</v>
      </c>
      <c r="K21" s="14">
        <f>VLOOKUP(B21,[2]Sheet1!$B$16:$K$70,10,0)</f>
        <v>85971850</v>
      </c>
      <c r="L21" s="14">
        <f>VLOOKUP(B21,[2]Sheet1!$B$16:$L$70,11,0)</f>
        <v>600000</v>
      </c>
      <c r="M21" s="37">
        <f>VLOOKUP(B21,[2]Sheet1!$B$16:$M$70,12,0)</f>
        <v>3932451203.5100002</v>
      </c>
      <c r="N21" s="37">
        <f>VLOOKUP(B21,[2]Sheet1!$B$16:$N$70,13,0)</f>
        <v>51128694387.770004</v>
      </c>
      <c r="O21" s="30">
        <f>N21/$N$71</f>
        <v>6.4411376920909355E-2</v>
      </c>
    </row>
    <row r="22" spans="1:16" x14ac:dyDescent="0.25">
      <c r="A22" s="10">
        <f t="shared" si="0"/>
        <v>7</v>
      </c>
      <c r="B22" s="11" t="s">
        <v>64</v>
      </c>
      <c r="C22" s="29" t="s">
        <v>80</v>
      </c>
      <c r="D22" s="12" t="s">
        <v>2</v>
      </c>
      <c r="E22" s="13" t="s">
        <v>2</v>
      </c>
      <c r="F22" s="13"/>
      <c r="G22" s="14">
        <f>VLOOKUP(B22,[2]Sheet1!$B$16:$G$70,6,0)</f>
        <v>350226090.88</v>
      </c>
      <c r="H22" s="14">
        <f>VLOOKUP(B22,[1]Brokers!$B$9:$AD$69,29,0)</f>
        <v>0</v>
      </c>
      <c r="I22" s="14">
        <f>VLOOKUP(B22,[2]Sheet1!$B$16:$I$70,8,0)</f>
        <v>0</v>
      </c>
      <c r="J22" s="14">
        <f>VLOOKUP(B22,[2]Sheet1!$B$16:$J$70,9,0)</f>
        <v>4628550</v>
      </c>
      <c r="K22" s="14">
        <f>VLOOKUP(B22,[2]Sheet1!$B$16:$K$70,10,0)</f>
        <v>2860910</v>
      </c>
      <c r="L22" s="14">
        <f>VLOOKUP(B22,[2]Sheet1!$B$16:$L$70,11,0)</f>
        <v>0</v>
      </c>
      <c r="M22" s="37">
        <f>VLOOKUP(B22,[2]Sheet1!$B$16:$M$70,12,0)</f>
        <v>357715550.88</v>
      </c>
      <c r="N22" s="37">
        <f>VLOOKUP(B22,[2]Sheet1!$B$16:$N$70,13,0)</f>
        <v>21688963791.290001</v>
      </c>
      <c r="O22" s="30">
        <f>N22/$N$71</f>
        <v>2.7323522309986897E-2</v>
      </c>
    </row>
    <row r="23" spans="1:16" x14ac:dyDescent="0.25">
      <c r="A23" s="10">
        <f t="shared" si="0"/>
        <v>8</v>
      </c>
      <c r="B23" s="11" t="s">
        <v>42</v>
      </c>
      <c r="C23" s="29" t="s">
        <v>126</v>
      </c>
      <c r="D23" s="12" t="s">
        <v>2</v>
      </c>
      <c r="E23" s="13"/>
      <c r="F23" s="13"/>
      <c r="G23" s="14">
        <f>VLOOKUP(B23,[2]Sheet1!$B$16:$G$70,6,0)</f>
        <v>355293814.43000001</v>
      </c>
      <c r="H23" s="14">
        <f>VLOOKUP(B23,[1]Brokers!$B$9:$AD$69,29,0)</f>
        <v>0</v>
      </c>
      <c r="I23" s="14">
        <f>VLOOKUP(B23,[2]Sheet1!$B$16:$I$70,8,0)</f>
        <v>0</v>
      </c>
      <c r="J23" s="14">
        <f>VLOOKUP(B23,[2]Sheet1!$B$16:$J$70,9,0)</f>
        <v>83220450</v>
      </c>
      <c r="K23" s="14">
        <f>VLOOKUP(B23,[2]Sheet1!$B$16:$K$70,10,0)</f>
        <v>155721060</v>
      </c>
      <c r="L23" s="14">
        <f>VLOOKUP(B23,[2]Sheet1!$B$16:$L$70,11,0)</f>
        <v>18800000</v>
      </c>
      <c r="M23" s="37">
        <f>VLOOKUP(B23,[2]Sheet1!$B$16:$M$70,12,0)</f>
        <v>613035324.43000007</v>
      </c>
      <c r="N23" s="37">
        <f>VLOOKUP(B23,[2]Sheet1!$B$16:$N$70,13,0)</f>
        <v>12667043951.139999</v>
      </c>
      <c r="O23" s="30">
        <f>N23/$N$71</f>
        <v>1.5957805146023196E-2</v>
      </c>
    </row>
    <row r="24" spans="1:16" x14ac:dyDescent="0.25">
      <c r="A24" s="10">
        <f t="shared" si="0"/>
        <v>9</v>
      </c>
      <c r="B24" s="11" t="s">
        <v>69</v>
      </c>
      <c r="C24" s="29" t="s">
        <v>70</v>
      </c>
      <c r="D24" s="12" t="s">
        <v>2</v>
      </c>
      <c r="E24" s="13"/>
      <c r="F24" s="13" t="s">
        <v>2</v>
      </c>
      <c r="G24" s="14">
        <f>VLOOKUP(B24,[2]Sheet1!$B$16:$G$70,6,0)</f>
        <v>77192394.900000006</v>
      </c>
      <c r="H24" s="14">
        <f>VLOOKUP(B24,[1]Brokers!$B$9:$AD$69,29,0)</f>
        <v>0</v>
      </c>
      <c r="I24" s="14">
        <f>VLOOKUP(B24,[2]Sheet1!$B$16:$I$70,8,0)</f>
        <v>200864500</v>
      </c>
      <c r="J24" s="14">
        <f>VLOOKUP(B24,[2]Sheet1!$B$16:$J$70,9,0)</f>
        <v>3918900150</v>
      </c>
      <c r="K24" s="14">
        <f>VLOOKUP(B24,[2]Sheet1!$B$16:$K$70,10,0)</f>
        <v>13835500</v>
      </c>
      <c r="L24" s="14">
        <f>VLOOKUP(B24,[2]Sheet1!$B$16:$L$70,11,0)</f>
        <v>0</v>
      </c>
      <c r="M24" s="37">
        <f>VLOOKUP(B24,[2]Sheet1!$B$16:$M$70,12,0)</f>
        <v>4210792544.9000001</v>
      </c>
      <c r="N24" s="37">
        <f>VLOOKUP(B24,[2]Sheet1!$B$16:$N$70,13,0)</f>
        <v>7452095711.4200001</v>
      </c>
      <c r="O24" s="30">
        <f>N24/$N$71</f>
        <v>9.3880696831128516E-3</v>
      </c>
      <c r="P24" s="1"/>
    </row>
    <row r="25" spans="1:16" x14ac:dyDescent="0.25">
      <c r="A25" s="10">
        <f t="shared" si="0"/>
        <v>10</v>
      </c>
      <c r="B25" s="11" t="s">
        <v>17</v>
      </c>
      <c r="C25" s="29" t="s">
        <v>87</v>
      </c>
      <c r="D25" s="12" t="s">
        <v>2</v>
      </c>
      <c r="E25" s="13" t="s">
        <v>2</v>
      </c>
      <c r="F25" s="13"/>
      <c r="G25" s="14">
        <f>VLOOKUP(B25,[2]Sheet1!$B$16:$G$70,6,0)</f>
        <v>0</v>
      </c>
      <c r="H25" s="14">
        <f>VLOOKUP(B25,[1]Brokers!$B$9:$AD$69,29,0)</f>
        <v>0</v>
      </c>
      <c r="I25" s="14">
        <f>VLOOKUP(B25,[2]Sheet1!$B$16:$I$70,8,0)</f>
        <v>0</v>
      </c>
      <c r="J25" s="14">
        <f>VLOOKUP(B25,[2]Sheet1!$B$16:$J$70,9,0)</f>
        <v>90000</v>
      </c>
      <c r="K25" s="14">
        <f>VLOOKUP(B25,[2]Sheet1!$B$16:$K$70,10,0)</f>
        <v>1358644920</v>
      </c>
      <c r="L25" s="14">
        <f>VLOOKUP(B25,[2]Sheet1!$B$16:$L$70,11,0)</f>
        <v>0</v>
      </c>
      <c r="M25" s="37">
        <f>VLOOKUP(B25,[2]Sheet1!$B$16:$M$70,12,0)</f>
        <v>1358734920</v>
      </c>
      <c r="N25" s="37">
        <f>VLOOKUP(B25,[2]Sheet1!$B$16:$N$70,13,0)</f>
        <v>6951572922.8800001</v>
      </c>
      <c r="O25" s="30">
        <f>N25/$N$71</f>
        <v>8.7575164805287035E-3</v>
      </c>
    </row>
    <row r="26" spans="1:16" x14ac:dyDescent="0.25">
      <c r="A26" s="10">
        <f t="shared" si="0"/>
        <v>11</v>
      </c>
      <c r="B26" s="11" t="s">
        <v>9</v>
      </c>
      <c r="C26" s="29" t="s">
        <v>76</v>
      </c>
      <c r="D26" s="12" t="s">
        <v>2</v>
      </c>
      <c r="E26" s="13" t="s">
        <v>2</v>
      </c>
      <c r="F26" s="13" t="s">
        <v>2</v>
      </c>
      <c r="G26" s="14">
        <f>VLOOKUP(B26,[2]Sheet1!$B$16:$G$70,6,0)</f>
        <v>304104693.98000002</v>
      </c>
      <c r="H26" s="14">
        <f>VLOOKUP(B26,[1]Brokers!$B$9:$AD$69,29,0)</f>
        <v>0</v>
      </c>
      <c r="I26" s="14">
        <f>VLOOKUP(B26,[2]Sheet1!$B$16:$I$70,8,0)</f>
        <v>184000</v>
      </c>
      <c r="J26" s="14">
        <f>VLOOKUP(B26,[2]Sheet1!$B$16:$J$70,9,0)</f>
        <v>16960650</v>
      </c>
      <c r="K26" s="14">
        <f>VLOOKUP(B26,[2]Sheet1!$B$16:$K$70,10,0)</f>
        <v>48219520</v>
      </c>
      <c r="L26" s="14">
        <f>VLOOKUP(B26,[2]Sheet1!$B$16:$L$70,11,0)</f>
        <v>0</v>
      </c>
      <c r="M26" s="37">
        <f>VLOOKUP(B26,[2]Sheet1!$B$16:$M$70,12,0)</f>
        <v>369468863.98000002</v>
      </c>
      <c r="N26" s="37">
        <f>VLOOKUP(B26,[2]Sheet1!$B$16:$N$70,13,0)</f>
        <v>6807726159.5600014</v>
      </c>
      <c r="O26" s="30">
        <f>N26/$N$71</f>
        <v>8.5762998818652032E-3</v>
      </c>
    </row>
    <row r="27" spans="1:16" x14ac:dyDescent="0.25">
      <c r="A27" s="10">
        <f t="shared" si="0"/>
        <v>12</v>
      </c>
      <c r="B27" s="11" t="s">
        <v>8</v>
      </c>
      <c r="C27" s="29" t="s">
        <v>119</v>
      </c>
      <c r="D27" s="12" t="s">
        <v>2</v>
      </c>
      <c r="E27" s="13" t="s">
        <v>2</v>
      </c>
      <c r="F27" s="13"/>
      <c r="G27" s="14">
        <f>VLOOKUP(B27,[2]Sheet1!$B$16:$G$70,6,0)</f>
        <v>416035806.22000003</v>
      </c>
      <c r="H27" s="14">
        <f>VLOOKUP(B27,[1]Brokers!$B$9:$AD$69,29,0)</f>
        <v>0</v>
      </c>
      <c r="I27" s="14">
        <f>VLOOKUP(B27,[2]Sheet1!$B$16:$I$70,8,0)</f>
        <v>22578000</v>
      </c>
      <c r="J27" s="14">
        <f>VLOOKUP(B27,[2]Sheet1!$B$16:$J$70,9,0)</f>
        <v>50076600</v>
      </c>
      <c r="K27" s="14">
        <f>VLOOKUP(B27,[2]Sheet1!$B$16:$K$70,10,0)</f>
        <v>70213540</v>
      </c>
      <c r="L27" s="14">
        <f>VLOOKUP(B27,[2]Sheet1!$B$16:$L$70,11,0)</f>
        <v>50200000</v>
      </c>
      <c r="M27" s="37">
        <f>VLOOKUP(B27,[2]Sheet1!$B$16:$M$70,12,0)</f>
        <v>609103946.22000003</v>
      </c>
      <c r="N27" s="37">
        <f>VLOOKUP(B27,[2]Sheet1!$B$16:$N$70,13,0)</f>
        <v>6067951367.6000004</v>
      </c>
      <c r="O27" s="30">
        <f>N27/$N$71</f>
        <v>7.644339589663398E-3</v>
      </c>
    </row>
    <row r="28" spans="1:16" x14ac:dyDescent="0.25">
      <c r="A28" s="10">
        <f t="shared" si="0"/>
        <v>13</v>
      </c>
      <c r="B28" s="11" t="s">
        <v>41</v>
      </c>
      <c r="C28" s="29" t="s">
        <v>91</v>
      </c>
      <c r="D28" s="12" t="s">
        <v>2</v>
      </c>
      <c r="E28" s="13" t="s">
        <v>2</v>
      </c>
      <c r="F28" s="13" t="s">
        <v>2</v>
      </c>
      <c r="G28" s="14">
        <f>VLOOKUP(B28,[2]Sheet1!$B$16:$G$70,6,0)</f>
        <v>558212069.96000004</v>
      </c>
      <c r="H28" s="14">
        <f>VLOOKUP(B28,[1]Brokers!$B$9:$AD$69,29,0)</f>
        <v>0</v>
      </c>
      <c r="I28" s="14">
        <f>VLOOKUP(B28,[2]Sheet1!$B$16:$I$70,8,0)</f>
        <v>3366970</v>
      </c>
      <c r="J28" s="14">
        <f>VLOOKUP(B28,[2]Sheet1!$B$16:$J$70,9,0)</f>
        <v>36710550</v>
      </c>
      <c r="K28" s="14">
        <f>VLOOKUP(B28,[2]Sheet1!$B$16:$K$70,10,0)</f>
        <v>2075428250</v>
      </c>
      <c r="L28" s="14">
        <f>VLOOKUP(B28,[2]Sheet1!$B$16:$L$70,11,0)</f>
        <v>700000</v>
      </c>
      <c r="M28" s="37">
        <f>VLOOKUP(B28,[2]Sheet1!$B$16:$M$70,12,0)</f>
        <v>2674417839.96</v>
      </c>
      <c r="N28" s="37">
        <f>VLOOKUP(B28,[2]Sheet1!$B$16:$N$70,13,0)</f>
        <v>5832804805.1499996</v>
      </c>
      <c r="O28" s="30">
        <f>N28/$N$71</f>
        <v>7.3481044902346491E-3</v>
      </c>
    </row>
    <row r="29" spans="1:16" x14ac:dyDescent="0.25">
      <c r="A29" s="10">
        <f t="shared" si="0"/>
        <v>14</v>
      </c>
      <c r="B29" s="11" t="s">
        <v>16</v>
      </c>
      <c r="C29" s="29" t="s">
        <v>77</v>
      </c>
      <c r="D29" s="12" t="s">
        <v>2</v>
      </c>
      <c r="E29" s="13"/>
      <c r="F29" s="13"/>
      <c r="G29" s="14">
        <f>VLOOKUP(B29,[2]Sheet1!$B$16:$G$70,6,0)</f>
        <v>91205440.859999999</v>
      </c>
      <c r="H29" s="14">
        <f>VLOOKUP(B29,[1]Brokers!$B$9:$AD$69,29,0)</f>
        <v>0</v>
      </c>
      <c r="I29" s="14">
        <f>VLOOKUP(B29,[2]Sheet1!$B$16:$I$70,8,0)</f>
        <v>0</v>
      </c>
      <c r="J29" s="14">
        <f>VLOOKUP(B29,[2]Sheet1!$B$16:$J$70,9,0)</f>
        <v>173276100</v>
      </c>
      <c r="K29" s="14">
        <f>VLOOKUP(B29,[2]Sheet1!$B$16:$K$70,10,0)</f>
        <v>22907340</v>
      </c>
      <c r="L29" s="14">
        <f>VLOOKUP(B29,[2]Sheet1!$B$16:$L$70,11,0)</f>
        <v>5100000</v>
      </c>
      <c r="M29" s="37">
        <f>VLOOKUP(B29,[2]Sheet1!$B$16:$M$70,12,0)</f>
        <v>292488880.86000001</v>
      </c>
      <c r="N29" s="37">
        <f>VLOOKUP(B29,[2]Sheet1!$B$16:$N$70,13,0)</f>
        <v>2914411360.1500001</v>
      </c>
      <c r="O29" s="30">
        <f>N29/$N$71</f>
        <v>3.6715439513766409E-3</v>
      </c>
    </row>
    <row r="30" spans="1:16" x14ac:dyDescent="0.25">
      <c r="A30" s="10">
        <f t="shared" si="0"/>
        <v>15</v>
      </c>
      <c r="B30" s="11" t="s">
        <v>6</v>
      </c>
      <c r="C30" s="29" t="s">
        <v>75</v>
      </c>
      <c r="D30" s="12" t="s">
        <v>2</v>
      </c>
      <c r="E30" s="13" t="s">
        <v>2</v>
      </c>
      <c r="F30" s="13" t="s">
        <v>2</v>
      </c>
      <c r="G30" s="14">
        <f>VLOOKUP(B30,[2]Sheet1!$B$16:$G$70,6,0)</f>
        <v>97345463.739999995</v>
      </c>
      <c r="H30" s="14">
        <f>VLOOKUP(B30,[1]Brokers!$B$9:$AD$69,29,0)</f>
        <v>0</v>
      </c>
      <c r="I30" s="14">
        <f>VLOOKUP(B30,[2]Sheet1!$B$16:$I$70,8,0)</f>
        <v>72750000</v>
      </c>
      <c r="J30" s="14">
        <f>VLOOKUP(B30,[2]Sheet1!$B$16:$J$70,9,0)</f>
        <v>5536500</v>
      </c>
      <c r="K30" s="14">
        <f>VLOOKUP(B30,[2]Sheet1!$B$16:$K$70,10,0)</f>
        <v>46112630</v>
      </c>
      <c r="L30" s="14">
        <f>VLOOKUP(B30,[2]Sheet1!$B$16:$L$70,11,0)</f>
        <v>10000000</v>
      </c>
      <c r="M30" s="37">
        <f>VLOOKUP(B30,[2]Sheet1!$B$16:$M$70,12,0)</f>
        <v>231744593.74000001</v>
      </c>
      <c r="N30" s="37">
        <f>VLOOKUP(B30,[2]Sheet1!$B$16:$N$70,13,0)</f>
        <v>2274367339.1199999</v>
      </c>
      <c r="O30" s="30">
        <f>N30/$N$71</f>
        <v>2.8652234071462161E-3</v>
      </c>
    </row>
    <row r="31" spans="1:16" x14ac:dyDescent="0.25">
      <c r="A31" s="10">
        <f t="shared" si="0"/>
        <v>16</v>
      </c>
      <c r="B31" s="11" t="s">
        <v>114</v>
      </c>
      <c r="C31" s="29" t="s">
        <v>115</v>
      </c>
      <c r="D31" s="12" t="s">
        <v>2</v>
      </c>
      <c r="E31" s="13"/>
      <c r="F31" s="13"/>
      <c r="G31" s="14">
        <f>VLOOKUP(B31,[2]Sheet1!$B$16:$G$70,6,0)</f>
        <v>388437960.65999997</v>
      </c>
      <c r="H31" s="14">
        <v>0</v>
      </c>
      <c r="I31" s="14">
        <f>VLOOKUP(B31,[2]Sheet1!$B$16:$I$70,8,0)</f>
        <v>3792400</v>
      </c>
      <c r="J31" s="14">
        <f>VLOOKUP(B31,[2]Sheet1!$B$16:$J$70,9,0)</f>
        <v>1175345100</v>
      </c>
      <c r="K31" s="14">
        <f>VLOOKUP(B31,[2]Sheet1!$B$16:$K$70,10,0)</f>
        <v>74255040</v>
      </c>
      <c r="L31" s="14">
        <f>VLOOKUP(B31,[2]Sheet1!$B$16:$L$70,11,0)</f>
        <v>67600000</v>
      </c>
      <c r="M31" s="37">
        <f>VLOOKUP(B31,[2]Sheet1!$B$16:$M$70,12,0)</f>
        <v>1709430500.6599998</v>
      </c>
      <c r="N31" s="37">
        <f>VLOOKUP(B31,[2]Sheet1!$B$16:$N$70,13,0)</f>
        <v>1790354757.8999999</v>
      </c>
      <c r="O31" s="30">
        <f>N31/$N$71</f>
        <v>2.2554695854080853E-3</v>
      </c>
    </row>
    <row r="32" spans="1:16" x14ac:dyDescent="0.25">
      <c r="A32" s="10">
        <f t="shared" si="0"/>
        <v>17</v>
      </c>
      <c r="B32" s="11" t="s">
        <v>3</v>
      </c>
      <c r="C32" s="29" t="s">
        <v>78</v>
      </c>
      <c r="D32" s="12" t="s">
        <v>2</v>
      </c>
      <c r="E32" s="13"/>
      <c r="F32" s="13" t="s">
        <v>2</v>
      </c>
      <c r="G32" s="14">
        <f>VLOOKUP(B32,[2]Sheet1!$B$16:$G$70,6,0)</f>
        <v>129682134.13999999</v>
      </c>
      <c r="H32" s="14">
        <f>VLOOKUP(B32,[1]Brokers!$B$9:$AD$69,29,0)</f>
        <v>0</v>
      </c>
      <c r="I32" s="14">
        <f>VLOOKUP(B32,[2]Sheet1!$B$16:$I$70,8,0)</f>
        <v>0</v>
      </c>
      <c r="J32" s="14">
        <f>VLOOKUP(B32,[2]Sheet1!$B$16:$J$70,9,0)</f>
        <v>19768500</v>
      </c>
      <c r="K32" s="14">
        <f>VLOOKUP(B32,[2]Sheet1!$B$16:$K$70,10,0)</f>
        <v>12597090</v>
      </c>
      <c r="L32" s="14">
        <f>VLOOKUP(B32,[2]Sheet1!$B$16:$L$70,11,0)</f>
        <v>0</v>
      </c>
      <c r="M32" s="37">
        <f>VLOOKUP(B32,[2]Sheet1!$B$16:$M$70,12,0)</f>
        <v>162047724.13999999</v>
      </c>
      <c r="N32" s="37">
        <f>VLOOKUP(B32,[2]Sheet1!$B$16:$N$70,13,0)</f>
        <v>1634884347.0300002</v>
      </c>
      <c r="O32" s="30">
        <f>N32/$N$71</f>
        <v>2.0596096411144254E-3</v>
      </c>
      <c r="P32" s="1"/>
    </row>
    <row r="33" spans="1:16" x14ac:dyDescent="0.25">
      <c r="A33" s="10">
        <f t="shared" si="0"/>
        <v>18</v>
      </c>
      <c r="B33" s="11" t="s">
        <v>14</v>
      </c>
      <c r="C33" s="29" t="s">
        <v>92</v>
      </c>
      <c r="D33" s="12" t="s">
        <v>2</v>
      </c>
      <c r="E33" s="13" t="s">
        <v>2</v>
      </c>
      <c r="F33" s="13" t="s">
        <v>2</v>
      </c>
      <c r="G33" s="14">
        <f>VLOOKUP(B33,[2]Sheet1!$B$16:$G$70,6,0)</f>
        <v>8159383.4100000001</v>
      </c>
      <c r="H33" s="14">
        <f>VLOOKUP(B33,[1]Brokers!$B$9:$AD$69,29,0)</f>
        <v>0</v>
      </c>
      <c r="I33" s="14">
        <f>VLOOKUP(B33,[2]Sheet1!$B$16:$I$70,8,0)</f>
        <v>0</v>
      </c>
      <c r="J33" s="14">
        <f>VLOOKUP(B33,[2]Sheet1!$B$16:$J$70,9,0)</f>
        <v>976800</v>
      </c>
      <c r="K33" s="14">
        <f>VLOOKUP(B33,[2]Sheet1!$B$16:$K$70,10,0)</f>
        <v>590000</v>
      </c>
      <c r="L33" s="14">
        <f>VLOOKUP(B33,[2]Sheet1!$B$16:$L$70,11,0)</f>
        <v>0</v>
      </c>
      <c r="M33" s="37">
        <f>VLOOKUP(B33,[2]Sheet1!$B$16:$M$70,12,0)</f>
        <v>9726183.4100000001</v>
      </c>
      <c r="N33" s="37">
        <f>VLOOKUP(B33,[2]Sheet1!$B$16:$N$70,13,0)</f>
        <v>1584241547.48</v>
      </c>
      <c r="O33" s="30">
        <f>N33/$N$71</f>
        <v>1.9958103892617246E-3</v>
      </c>
      <c r="P33" s="1"/>
    </row>
    <row r="34" spans="1:16" x14ac:dyDescent="0.25">
      <c r="A34" s="10">
        <f t="shared" si="0"/>
        <v>19</v>
      </c>
      <c r="B34" s="11" t="s">
        <v>18</v>
      </c>
      <c r="C34" s="29" t="s">
        <v>123</v>
      </c>
      <c r="D34" s="12" t="s">
        <v>2</v>
      </c>
      <c r="E34" s="13"/>
      <c r="F34" s="13"/>
      <c r="G34" s="14">
        <f>VLOOKUP(B34,[2]Sheet1!$B$16:$G$70,6,0)</f>
        <v>17001619.899999999</v>
      </c>
      <c r="H34" s="14">
        <f>VLOOKUP(B34,[1]Brokers!$B$9:$AD$69,29,0)</f>
        <v>0</v>
      </c>
      <c r="I34" s="14">
        <f>VLOOKUP(B34,[2]Sheet1!$B$16:$I$70,8,0)</f>
        <v>0</v>
      </c>
      <c r="J34" s="14">
        <f>VLOOKUP(B34,[2]Sheet1!$B$16:$J$70,9,0)</f>
        <v>168000</v>
      </c>
      <c r="K34" s="14">
        <f>VLOOKUP(B34,[2]Sheet1!$B$16:$K$70,10,0)</f>
        <v>4449780</v>
      </c>
      <c r="L34" s="14">
        <f>VLOOKUP(B34,[2]Sheet1!$B$16:$L$70,11,0)</f>
        <v>0</v>
      </c>
      <c r="M34" s="37">
        <f>VLOOKUP(B34,[2]Sheet1!$B$16:$M$70,12,0)</f>
        <v>21619399.899999999</v>
      </c>
      <c r="N34" s="37">
        <f>VLOOKUP(B34,[2]Sheet1!$B$16:$N$70,13,0)</f>
        <v>1431061472.4400001</v>
      </c>
      <c r="O34" s="30">
        <f>N34/$N$71</f>
        <v>1.8028357853075367E-3</v>
      </c>
      <c r="P34" s="1"/>
    </row>
    <row r="35" spans="1:16" x14ac:dyDescent="0.25">
      <c r="A35" s="10">
        <f t="shared" si="0"/>
        <v>20</v>
      </c>
      <c r="B35" s="11" t="s">
        <v>11</v>
      </c>
      <c r="C35" s="29" t="s">
        <v>82</v>
      </c>
      <c r="D35" s="12" t="s">
        <v>2</v>
      </c>
      <c r="E35" s="13" t="s">
        <v>116</v>
      </c>
      <c r="F35" s="13"/>
      <c r="G35" s="14">
        <f>VLOOKUP(B35,[2]Sheet1!$B$16:$G$70,6,0)</f>
        <v>136304172.75999999</v>
      </c>
      <c r="H35" s="14">
        <f>VLOOKUP(B35,[1]Brokers!$B$9:$AD$69,29,0)</f>
        <v>0</v>
      </c>
      <c r="I35" s="14">
        <f>VLOOKUP(B35,[2]Sheet1!$B$16:$I$70,8,0)</f>
        <v>0</v>
      </c>
      <c r="J35" s="14">
        <f>VLOOKUP(B35,[2]Sheet1!$B$16:$J$70,9,0)</f>
        <v>6031500</v>
      </c>
      <c r="K35" s="14">
        <f>VLOOKUP(B35,[2]Sheet1!$B$16:$K$70,10,0)</f>
        <v>23558700</v>
      </c>
      <c r="L35" s="14">
        <f>VLOOKUP(B35,[2]Sheet1!$B$16:$L$70,11,0)</f>
        <v>0</v>
      </c>
      <c r="M35" s="37">
        <f>VLOOKUP(B35,[2]Sheet1!$B$16:$M$70,12,0)</f>
        <v>165894372.75999999</v>
      </c>
      <c r="N35" s="37">
        <f>VLOOKUP(B35,[2]Sheet1!$B$16:$N$70,13,0)</f>
        <v>1115186074.4499998</v>
      </c>
      <c r="O35" s="30">
        <f>N35/$N$71</f>
        <v>1.4048993708615045E-3</v>
      </c>
      <c r="P35" s="1"/>
    </row>
    <row r="36" spans="1:16" x14ac:dyDescent="0.25">
      <c r="A36" s="10">
        <f t="shared" si="0"/>
        <v>21</v>
      </c>
      <c r="B36" s="11" t="s">
        <v>25</v>
      </c>
      <c r="C36" s="29" t="s">
        <v>83</v>
      </c>
      <c r="D36" s="12" t="s">
        <v>2</v>
      </c>
      <c r="E36" s="13"/>
      <c r="F36" s="13"/>
      <c r="G36" s="14">
        <f>VLOOKUP(B36,[2]Sheet1!$B$16:$G$70,6,0)</f>
        <v>15158449.210000001</v>
      </c>
      <c r="H36" s="14">
        <f>VLOOKUP(B36,[1]Brokers!$B$9:$AD$69,29,0)</f>
        <v>0</v>
      </c>
      <c r="I36" s="14">
        <f>VLOOKUP(B36,[2]Sheet1!$B$16:$I$70,8,0)</f>
        <v>0</v>
      </c>
      <c r="J36" s="14">
        <f>VLOOKUP(B36,[2]Sheet1!$B$16:$J$70,9,0)</f>
        <v>546150</v>
      </c>
      <c r="K36" s="14">
        <f>VLOOKUP(B36,[2]Sheet1!$B$16:$K$70,10,0)</f>
        <v>14056160</v>
      </c>
      <c r="L36" s="14">
        <f>VLOOKUP(B36,[2]Sheet1!$B$16:$L$70,11,0)</f>
        <v>0</v>
      </c>
      <c r="M36" s="37">
        <f>VLOOKUP(B36,[2]Sheet1!$B$16:$M$70,12,0)</f>
        <v>29760759.210000001</v>
      </c>
      <c r="N36" s="37">
        <f>VLOOKUP(B36,[2]Sheet1!$B$16:$N$70,13,0)</f>
        <v>1098723222.97</v>
      </c>
      <c r="O36" s="30">
        <f>N36/$N$71</f>
        <v>1.384159648391203E-3</v>
      </c>
      <c r="P36" s="1"/>
    </row>
    <row r="37" spans="1:16" x14ac:dyDescent="0.25">
      <c r="A37" s="10">
        <f t="shared" si="0"/>
        <v>22</v>
      </c>
      <c r="B37" s="11" t="s">
        <v>38</v>
      </c>
      <c r="C37" s="29" t="s">
        <v>108</v>
      </c>
      <c r="D37" s="12" t="s">
        <v>2</v>
      </c>
      <c r="E37" s="13"/>
      <c r="F37" s="13"/>
      <c r="G37" s="14">
        <f>VLOOKUP(B37,[2]Sheet1!$B$16:$G$70,6,0)</f>
        <v>42707380.560000002</v>
      </c>
      <c r="H37" s="14">
        <f>VLOOKUP(B37,[1]Brokers!$B$9:$AD$69,29,0)</f>
        <v>0</v>
      </c>
      <c r="I37" s="14">
        <f>VLOOKUP(B37,[2]Sheet1!$B$16:$I$70,8,0)</f>
        <v>127942950</v>
      </c>
      <c r="J37" s="14">
        <f>VLOOKUP(B37,[2]Sheet1!$B$16:$J$70,9,0)</f>
        <v>3018600</v>
      </c>
      <c r="K37" s="14">
        <f>VLOOKUP(B37,[2]Sheet1!$B$16:$K$70,10,0)</f>
        <v>25590070</v>
      </c>
      <c r="L37" s="14">
        <f>VLOOKUP(B37,[2]Sheet1!$B$16:$L$70,11,0)</f>
        <v>0</v>
      </c>
      <c r="M37" s="37">
        <f>VLOOKUP(B37,[2]Sheet1!$B$16:$M$70,12,0)</f>
        <v>199259000.56</v>
      </c>
      <c r="N37" s="37">
        <f>VLOOKUP(B37,[2]Sheet1!$B$16:$N$70,13,0)</f>
        <v>938768883.02999997</v>
      </c>
      <c r="O37" s="30">
        <f>N37/$N$71</f>
        <v>1.1826508986885105E-3</v>
      </c>
      <c r="P37" s="1"/>
    </row>
    <row r="38" spans="1:16" x14ac:dyDescent="0.25">
      <c r="A38" s="10">
        <f t="shared" si="0"/>
        <v>23</v>
      </c>
      <c r="B38" s="11" t="s">
        <v>24</v>
      </c>
      <c r="C38" s="29" t="s">
        <v>86</v>
      </c>
      <c r="D38" s="12" t="s">
        <v>2</v>
      </c>
      <c r="E38" s="13" t="s">
        <v>2</v>
      </c>
      <c r="F38" s="13" t="s">
        <v>2</v>
      </c>
      <c r="G38" s="14">
        <f>VLOOKUP(B38,[2]Sheet1!$B$16:$G$70,6,0)</f>
        <v>1670720</v>
      </c>
      <c r="H38" s="14">
        <f>VLOOKUP(B38,[1]Brokers!$B$9:$AD$69,29,0)</f>
        <v>0</v>
      </c>
      <c r="I38" s="14">
        <f>VLOOKUP(B38,[2]Sheet1!$B$16:$I$70,8,0)</f>
        <v>0</v>
      </c>
      <c r="J38" s="14">
        <f>VLOOKUP(B38,[2]Sheet1!$B$16:$J$70,9,0)</f>
        <v>39750</v>
      </c>
      <c r="K38" s="14">
        <f>VLOOKUP(B38,[2]Sheet1!$B$16:$K$70,10,0)</f>
        <v>1354640</v>
      </c>
      <c r="L38" s="14">
        <f>VLOOKUP(B38,[2]Sheet1!$B$16:$L$70,11,0)</f>
        <v>0</v>
      </c>
      <c r="M38" s="37">
        <f>VLOOKUP(B38,[2]Sheet1!$B$16:$M$70,12,0)</f>
        <v>3065110</v>
      </c>
      <c r="N38" s="37">
        <f>VLOOKUP(B38,[2]Sheet1!$B$16:$N$70,13,0)</f>
        <v>730798110.01999998</v>
      </c>
      <c r="O38" s="30">
        <f>N38/$N$71</f>
        <v>9.2065156525581002E-4</v>
      </c>
      <c r="P38" s="1"/>
    </row>
    <row r="39" spans="1:16" x14ac:dyDescent="0.25">
      <c r="A39" s="10">
        <f t="shared" si="0"/>
        <v>24</v>
      </c>
      <c r="B39" s="11" t="s">
        <v>63</v>
      </c>
      <c r="C39" s="29" t="s">
        <v>102</v>
      </c>
      <c r="D39" s="12" t="s">
        <v>2</v>
      </c>
      <c r="E39" s="13"/>
      <c r="F39" s="13"/>
      <c r="G39" s="14">
        <f>VLOOKUP(B39,[2]Sheet1!$B$16:$G$70,6,0)</f>
        <v>0</v>
      </c>
      <c r="H39" s="14">
        <f>VLOOKUP(B39,[1]Brokers!$B$9:$AD$69,29,0)</f>
        <v>0</v>
      </c>
      <c r="I39" s="14">
        <f>VLOOKUP(B39,[2]Sheet1!$B$16:$I$70,8,0)</f>
        <v>0</v>
      </c>
      <c r="J39" s="14">
        <f>VLOOKUP(B39,[2]Sheet1!$B$16:$J$70,9,0)</f>
        <v>0</v>
      </c>
      <c r="K39" s="14">
        <f>VLOOKUP(B39,[2]Sheet1!$B$16:$K$70,10,0)</f>
        <v>0</v>
      </c>
      <c r="L39" s="14">
        <f>VLOOKUP(B39,[2]Sheet1!$B$16:$L$70,11,0)</f>
        <v>0</v>
      </c>
      <c r="M39" s="37">
        <f>VLOOKUP(B39,[2]Sheet1!$B$16:$M$70,12,0)</f>
        <v>0</v>
      </c>
      <c r="N39" s="37">
        <f>VLOOKUP(B39,[2]Sheet1!$B$16:$N$70,13,0)</f>
        <v>691129434</v>
      </c>
      <c r="O39" s="30">
        <f>N39/$N$71</f>
        <v>8.7067739568873334E-4</v>
      </c>
      <c r="P39" s="1"/>
    </row>
    <row r="40" spans="1:16" x14ac:dyDescent="0.25">
      <c r="A40" s="10">
        <f t="shared" si="0"/>
        <v>25</v>
      </c>
      <c r="B40" s="11" t="s">
        <v>37</v>
      </c>
      <c r="C40" s="29" t="s">
        <v>37</v>
      </c>
      <c r="D40" s="12" t="s">
        <v>2</v>
      </c>
      <c r="E40" s="13" t="s">
        <v>2</v>
      </c>
      <c r="F40" s="13"/>
      <c r="G40" s="14">
        <f>VLOOKUP(B40,[2]Sheet1!$B$16:$G$70,6,0)</f>
        <v>14819939</v>
      </c>
      <c r="H40" s="14">
        <f>VLOOKUP(B40,[1]Brokers!$B$9:$AD$69,29,0)</f>
        <v>0</v>
      </c>
      <c r="I40" s="14">
        <f>VLOOKUP(B40,[2]Sheet1!$B$16:$I$70,8,0)</f>
        <v>4000000</v>
      </c>
      <c r="J40" s="14">
        <f>VLOOKUP(B40,[2]Sheet1!$B$16:$J$70,9,0)</f>
        <v>976800</v>
      </c>
      <c r="K40" s="14">
        <f>VLOOKUP(B40,[2]Sheet1!$B$16:$K$70,10,0)</f>
        <v>850780</v>
      </c>
      <c r="L40" s="14">
        <f>VLOOKUP(B40,[2]Sheet1!$B$16:$L$70,11,0)</f>
        <v>0</v>
      </c>
      <c r="M40" s="37">
        <f>VLOOKUP(B40,[2]Sheet1!$B$16:$M$70,12,0)</f>
        <v>20647519</v>
      </c>
      <c r="N40" s="37">
        <f>VLOOKUP(B40,[2]Sheet1!$B$16:$N$70,13,0)</f>
        <v>653535124.87999988</v>
      </c>
      <c r="O40" s="30">
        <f>N40/$N$71</f>
        <v>8.233164911359128E-4</v>
      </c>
      <c r="P40" s="1"/>
    </row>
    <row r="41" spans="1:16" x14ac:dyDescent="0.25">
      <c r="A41" s="10">
        <f t="shared" si="0"/>
        <v>26</v>
      </c>
      <c r="B41" s="11" t="s">
        <v>36</v>
      </c>
      <c r="C41" s="29" t="s">
        <v>106</v>
      </c>
      <c r="D41" s="12" t="s">
        <v>2</v>
      </c>
      <c r="E41" s="13"/>
      <c r="F41" s="13"/>
      <c r="G41" s="14">
        <f>VLOOKUP(B41,[2]Sheet1!$B$16:$G$70,6,0)</f>
        <v>0</v>
      </c>
      <c r="H41" s="14">
        <f>VLOOKUP(B41,[1]Brokers!$B$9:$AD$69,29,0)</f>
        <v>0</v>
      </c>
      <c r="I41" s="14">
        <f>VLOOKUP(B41,[2]Sheet1!$B$16:$I$70,8,0)</f>
        <v>0</v>
      </c>
      <c r="J41" s="14">
        <f>VLOOKUP(B41,[2]Sheet1!$B$16:$J$70,9,0)</f>
        <v>0</v>
      </c>
      <c r="K41" s="14">
        <f>VLOOKUP(B41,[2]Sheet1!$B$16:$K$70,10,0)</f>
        <v>0</v>
      </c>
      <c r="L41" s="14">
        <f>VLOOKUP(B41,[2]Sheet1!$B$16:$L$70,11,0)</f>
        <v>0</v>
      </c>
      <c r="M41" s="37">
        <f>VLOOKUP(B41,[2]Sheet1!$B$16:$M$70,12,0)</f>
        <v>0</v>
      </c>
      <c r="N41" s="37">
        <f>VLOOKUP(B41,[2]Sheet1!$B$16:$N$70,13,0)</f>
        <v>636605249.4799999</v>
      </c>
      <c r="O41" s="30">
        <f>N41/$N$71</f>
        <v>8.0198841697577401E-4</v>
      </c>
      <c r="P41" s="1"/>
    </row>
    <row r="42" spans="1:16" x14ac:dyDescent="0.25">
      <c r="A42" s="10">
        <v>27</v>
      </c>
      <c r="B42" s="11" t="s">
        <v>19</v>
      </c>
      <c r="C42" s="29" t="s">
        <v>84</v>
      </c>
      <c r="D42" s="12" t="s">
        <v>2</v>
      </c>
      <c r="E42" s="13"/>
      <c r="F42" s="13"/>
      <c r="G42" s="14">
        <f>VLOOKUP(B42,[2]Sheet1!$B$16:$G$70,6,0)</f>
        <v>27982360</v>
      </c>
      <c r="H42" s="14">
        <f>VLOOKUP(B42,[1]Brokers!$B$9:$AD$69,29,0)</f>
        <v>0</v>
      </c>
      <c r="I42" s="14">
        <f>VLOOKUP(B42,[2]Sheet1!$B$16:$I$70,8,0)</f>
        <v>0</v>
      </c>
      <c r="J42" s="14">
        <f>VLOOKUP(B42,[2]Sheet1!$B$16:$J$70,9,0)</f>
        <v>9080250</v>
      </c>
      <c r="K42" s="14">
        <f>VLOOKUP(B42,[2]Sheet1!$B$16:$K$70,10,0)</f>
        <v>27781330</v>
      </c>
      <c r="L42" s="14">
        <f>VLOOKUP(B42,[2]Sheet1!$B$16:$L$70,11,0)</f>
        <v>300000</v>
      </c>
      <c r="M42" s="37">
        <f>VLOOKUP(B42,[2]Sheet1!$B$16:$M$70,12,0)</f>
        <v>65143940</v>
      </c>
      <c r="N42" s="37">
        <f>VLOOKUP(B42,[2]Sheet1!$B$16:$N$70,13,0)</f>
        <v>449681062.08000004</v>
      </c>
      <c r="O42" s="30">
        <f>N42/$N$71</f>
        <v>5.665033447589473E-4</v>
      </c>
      <c r="P42" s="1"/>
    </row>
    <row r="43" spans="1:16" x14ac:dyDescent="0.25">
      <c r="A43" s="10">
        <v>28</v>
      </c>
      <c r="B43" s="11" t="s">
        <v>13</v>
      </c>
      <c r="C43" s="29" t="s">
        <v>90</v>
      </c>
      <c r="D43" s="12" t="s">
        <v>2</v>
      </c>
      <c r="E43" s="13"/>
      <c r="F43" s="13"/>
      <c r="G43" s="14">
        <f>VLOOKUP(B43,[2]Sheet1!$B$16:$G$70,6,0)</f>
        <v>40910535.420000002</v>
      </c>
      <c r="H43" s="14">
        <f>VLOOKUP(B43,[1]Brokers!$B$9:$AD$69,29,0)</f>
        <v>0</v>
      </c>
      <c r="I43" s="14">
        <f>VLOOKUP(B43,[2]Sheet1!$B$16:$I$70,8,0)</f>
        <v>0</v>
      </c>
      <c r="J43" s="14">
        <f>VLOOKUP(B43,[2]Sheet1!$B$16:$J$70,9,0)</f>
        <v>9954450</v>
      </c>
      <c r="K43" s="14">
        <f>VLOOKUP(B43,[2]Sheet1!$B$16:$K$70,10,0)</f>
        <v>22255980</v>
      </c>
      <c r="L43" s="14">
        <f>VLOOKUP(B43,[2]Sheet1!$B$16:$L$70,11,0)</f>
        <v>0</v>
      </c>
      <c r="M43" s="37">
        <f>VLOOKUP(B43,[2]Sheet1!$B$16:$M$70,12,0)</f>
        <v>73120965.420000002</v>
      </c>
      <c r="N43" s="37">
        <f>VLOOKUP(B43,[2]Sheet1!$B$16:$N$70,13,0)</f>
        <v>370891942.58000004</v>
      </c>
      <c r="O43" s="30">
        <f>N43/$N$71</f>
        <v>4.6724566305692846E-4</v>
      </c>
      <c r="P43" s="1"/>
    </row>
    <row r="44" spans="1:16" x14ac:dyDescent="0.25">
      <c r="A44" s="10">
        <f t="shared" si="0"/>
        <v>29</v>
      </c>
      <c r="B44" s="11" t="s">
        <v>40</v>
      </c>
      <c r="C44" s="29" t="s">
        <v>101</v>
      </c>
      <c r="D44" s="12" t="s">
        <v>2</v>
      </c>
      <c r="E44" s="13"/>
      <c r="F44" s="13"/>
      <c r="G44" s="14">
        <f>VLOOKUP(B44,[2]Sheet1!$B$16:$G$70,6,0)</f>
        <v>0</v>
      </c>
      <c r="H44" s="14">
        <f>VLOOKUP(B44,[1]Brokers!$B$9:$AD$69,29,0)</f>
        <v>0</v>
      </c>
      <c r="I44" s="14">
        <f>VLOOKUP(B44,[2]Sheet1!$B$16:$I$70,8,0)</f>
        <v>0</v>
      </c>
      <c r="J44" s="14">
        <f>VLOOKUP(B44,[2]Sheet1!$B$16:$J$70,9,0)</f>
        <v>0</v>
      </c>
      <c r="K44" s="14">
        <f>VLOOKUP(B44,[2]Sheet1!$B$16:$K$70,10,0)</f>
        <v>0</v>
      </c>
      <c r="L44" s="14">
        <f>VLOOKUP(B44,[2]Sheet1!$B$16:$L$70,11,0)</f>
        <v>0</v>
      </c>
      <c r="M44" s="37">
        <f>VLOOKUP(B44,[2]Sheet1!$B$16:$M$70,12,0)</f>
        <v>0</v>
      </c>
      <c r="N44" s="37">
        <f>VLOOKUP(B44,[2]Sheet1!$B$16:$N$70,13,0)</f>
        <v>351751912.07000005</v>
      </c>
      <c r="O44" s="30">
        <f>N44/$N$71</f>
        <v>4.4313325936229766E-4</v>
      </c>
      <c r="P44" s="1"/>
    </row>
    <row r="45" spans="1:16" x14ac:dyDescent="0.25">
      <c r="A45" s="10">
        <f t="shared" si="0"/>
        <v>30</v>
      </c>
      <c r="B45" s="11" t="s">
        <v>23</v>
      </c>
      <c r="C45" s="29" t="s">
        <v>88</v>
      </c>
      <c r="D45" s="12" t="s">
        <v>2</v>
      </c>
      <c r="E45" s="13"/>
      <c r="F45" s="13"/>
      <c r="G45" s="14">
        <f>VLOOKUP(B45,[2]Sheet1!$B$16:$G$70,6,0)</f>
        <v>33684528.980000004</v>
      </c>
      <c r="H45" s="14">
        <f>VLOOKUP(B45,[1]Brokers!$B$9:$AD$69,29,0)</f>
        <v>0</v>
      </c>
      <c r="I45" s="14">
        <f>VLOOKUP(B45,[2]Sheet1!$B$16:$I$70,8,0)</f>
        <v>0</v>
      </c>
      <c r="J45" s="14">
        <f>VLOOKUP(B45,[2]Sheet1!$B$16:$J$70,9,0)</f>
        <v>8581350</v>
      </c>
      <c r="K45" s="14">
        <f>VLOOKUP(B45,[2]Sheet1!$B$16:$K$70,10,0)</f>
        <v>4947150</v>
      </c>
      <c r="L45" s="14">
        <f>VLOOKUP(B45,[2]Sheet1!$B$16:$L$70,11,0)</f>
        <v>0</v>
      </c>
      <c r="M45" s="37">
        <f>VLOOKUP(B45,[2]Sheet1!$B$16:$M$70,12,0)</f>
        <v>47213028.980000004</v>
      </c>
      <c r="N45" s="37">
        <f>VLOOKUP(B45,[2]Sheet1!$B$16:$N$70,13,0)</f>
        <v>331440457.56</v>
      </c>
      <c r="O45" s="30">
        <f>N45/$N$71</f>
        <v>4.1754510836565381E-4</v>
      </c>
      <c r="P45" s="1"/>
    </row>
    <row r="46" spans="1:16" x14ac:dyDescent="0.25">
      <c r="A46" s="10">
        <f t="shared" si="0"/>
        <v>31</v>
      </c>
      <c r="B46" s="11" t="s">
        <v>31</v>
      </c>
      <c r="C46" s="29" t="s">
        <v>97</v>
      </c>
      <c r="D46" s="12" t="s">
        <v>2</v>
      </c>
      <c r="E46" s="13"/>
      <c r="F46" s="13"/>
      <c r="G46" s="14">
        <f>VLOOKUP(B46,[2]Sheet1!$B$16:$G$70,6,0)</f>
        <v>3605514</v>
      </c>
      <c r="H46" s="14">
        <f>VLOOKUP(B46,[1]Brokers!$B$9:$AD$69,29,0)</f>
        <v>0</v>
      </c>
      <c r="I46" s="14">
        <f>VLOOKUP(B46,[2]Sheet1!$B$16:$I$70,8,0)</f>
        <v>0</v>
      </c>
      <c r="J46" s="14">
        <f>VLOOKUP(B46,[2]Sheet1!$B$16:$J$70,9,0)</f>
        <v>1430100</v>
      </c>
      <c r="K46" s="14">
        <f>VLOOKUP(B46,[2]Sheet1!$B$16:$K$70,10,0)</f>
        <v>10431790</v>
      </c>
      <c r="L46" s="14">
        <f>VLOOKUP(B46,[2]Sheet1!$B$16:$L$70,11,0)</f>
        <v>1500000</v>
      </c>
      <c r="M46" s="37">
        <f>VLOOKUP(B46,[2]Sheet1!$B$16:$M$70,12,0)</f>
        <v>16967404</v>
      </c>
      <c r="N46" s="37">
        <f>VLOOKUP(B46,[2]Sheet1!$B$16:$N$70,13,0)</f>
        <v>213244906.14999998</v>
      </c>
      <c r="O46" s="30">
        <f>N46/$N$71</f>
        <v>2.6864362939369525E-4</v>
      </c>
      <c r="P46" s="1"/>
    </row>
    <row r="47" spans="1:16" x14ac:dyDescent="0.25">
      <c r="A47" s="10">
        <f t="shared" si="0"/>
        <v>32</v>
      </c>
      <c r="B47" s="11" t="s">
        <v>43</v>
      </c>
      <c r="C47" s="29" t="s">
        <v>111</v>
      </c>
      <c r="D47" s="12" t="s">
        <v>2</v>
      </c>
      <c r="E47" s="13" t="s">
        <v>2</v>
      </c>
      <c r="F47" s="13" t="s">
        <v>2</v>
      </c>
      <c r="G47" s="14">
        <f>VLOOKUP(B47,[2]Sheet1!$B$16:$G$70,6,0)</f>
        <v>0</v>
      </c>
      <c r="H47" s="14">
        <f>VLOOKUP(B47,[1]Brokers!$B$9:$AD$69,29,0)</f>
        <v>0</v>
      </c>
      <c r="I47" s="14">
        <f>VLOOKUP(B47,[2]Sheet1!$B$16:$I$70,8,0)</f>
        <v>0</v>
      </c>
      <c r="J47" s="14">
        <f>VLOOKUP(B47,[2]Sheet1!$B$16:$J$70,9,0)</f>
        <v>150000</v>
      </c>
      <c r="K47" s="14">
        <f>VLOOKUP(B47,[2]Sheet1!$B$16:$K$70,10,0)</f>
        <v>0</v>
      </c>
      <c r="L47" s="14">
        <f>VLOOKUP(B47,[2]Sheet1!$B$16:$L$70,11,0)</f>
        <v>0</v>
      </c>
      <c r="M47" s="37">
        <f>VLOOKUP(B47,[2]Sheet1!$B$16:$M$70,12,0)</f>
        <v>150000</v>
      </c>
      <c r="N47" s="37">
        <f>VLOOKUP(B47,[2]Sheet1!$B$16:$N$70,13,0)</f>
        <v>201524229.59999999</v>
      </c>
      <c r="O47" s="30">
        <f>N47/$N$71</f>
        <v>2.5387804767739981E-4</v>
      </c>
      <c r="P47" s="1"/>
    </row>
    <row r="48" spans="1:16" x14ac:dyDescent="0.25">
      <c r="A48" s="10">
        <f t="shared" si="0"/>
        <v>33</v>
      </c>
      <c r="B48" s="11" t="s">
        <v>30</v>
      </c>
      <c r="C48" s="29" t="s">
        <v>96</v>
      </c>
      <c r="D48" s="12" t="s">
        <v>2</v>
      </c>
      <c r="E48" s="13"/>
      <c r="F48" s="13"/>
      <c r="G48" s="14">
        <f>VLOOKUP(B48,[2]Sheet1!$B$16:$G$70,6,0)</f>
        <v>5518267.2999999998</v>
      </c>
      <c r="H48" s="14">
        <f>VLOOKUP(B48,[1]Brokers!$B$9:$AD$69,29,0)</f>
        <v>0</v>
      </c>
      <c r="I48" s="14">
        <f>VLOOKUP(B48,[2]Sheet1!$B$16:$I$70,8,0)</f>
        <v>0</v>
      </c>
      <c r="J48" s="14">
        <f>VLOOKUP(B48,[2]Sheet1!$B$16:$J$70,9,0)</f>
        <v>8140200</v>
      </c>
      <c r="K48" s="14">
        <f>VLOOKUP(B48,[2]Sheet1!$B$16:$K$70,10,0)</f>
        <v>15842680</v>
      </c>
      <c r="L48" s="14">
        <f>VLOOKUP(B48,[2]Sheet1!$B$16:$L$70,11,0)</f>
        <v>0</v>
      </c>
      <c r="M48" s="37">
        <f>VLOOKUP(B48,[2]Sheet1!$B$16:$M$70,12,0)</f>
        <v>29501147.300000001</v>
      </c>
      <c r="N48" s="37">
        <f>VLOOKUP(B48,[2]Sheet1!$B$16:$N$70,13,0)</f>
        <v>172643610.36000001</v>
      </c>
      <c r="O48" s="30">
        <f>N48/$N$71</f>
        <v>2.1749455551410541E-4</v>
      </c>
      <c r="P48" s="1"/>
    </row>
    <row r="49" spans="1:16" x14ac:dyDescent="0.25">
      <c r="A49" s="10">
        <f t="shared" si="0"/>
        <v>34</v>
      </c>
      <c r="B49" s="11" t="s">
        <v>47</v>
      </c>
      <c r="C49" s="29" t="s">
        <v>98</v>
      </c>
      <c r="D49" s="12" t="s">
        <v>2</v>
      </c>
      <c r="E49" s="13"/>
      <c r="F49" s="13"/>
      <c r="G49" s="14">
        <f>VLOOKUP(B49,[2]Sheet1!$B$16:$G$70,6,0)</f>
        <v>1349450</v>
      </c>
      <c r="H49" s="14">
        <f>VLOOKUP(B49,[1]Brokers!$B$9:$AD$69,29,0)</f>
        <v>0</v>
      </c>
      <c r="I49" s="14">
        <f>VLOOKUP(B49,[2]Sheet1!$B$16:$I$70,8,0)</f>
        <v>0</v>
      </c>
      <c r="J49" s="14">
        <f>VLOOKUP(B49,[2]Sheet1!$B$16:$J$70,9,0)</f>
        <v>2393250</v>
      </c>
      <c r="K49" s="14">
        <f>VLOOKUP(B49,[2]Sheet1!$B$16:$K$70,10,0)</f>
        <v>5910620</v>
      </c>
      <c r="L49" s="14">
        <f>VLOOKUP(B49,[2]Sheet1!$B$16:$L$70,11,0)</f>
        <v>0</v>
      </c>
      <c r="M49" s="37">
        <f>VLOOKUP(B49,[2]Sheet1!$B$16:$M$70,12,0)</f>
        <v>9653320</v>
      </c>
      <c r="N49" s="37">
        <f>VLOOKUP(B49,[2]Sheet1!$B$16:$N$70,13,0)</f>
        <v>151562364.93000001</v>
      </c>
      <c r="O49" s="30">
        <f>N49/$N$71</f>
        <v>1.9093663023137547E-4</v>
      </c>
    </row>
    <row r="50" spans="1:16" x14ac:dyDescent="0.25">
      <c r="A50" s="10">
        <f t="shared" ref="A50:A67" si="1">+A49+1</f>
        <v>35</v>
      </c>
      <c r="B50" s="11" t="s">
        <v>33</v>
      </c>
      <c r="C50" s="29" t="s">
        <v>103</v>
      </c>
      <c r="D50" s="12" t="s">
        <v>2</v>
      </c>
      <c r="E50" s="13"/>
      <c r="F50" s="13"/>
      <c r="G50" s="14">
        <f>VLOOKUP(B50,[2]Sheet1!$B$16:$G$70,6,0)</f>
        <v>1626519</v>
      </c>
      <c r="H50" s="14">
        <f>VLOOKUP(B50,[1]Brokers!$B$9:$AD$69,29,0)</f>
        <v>0</v>
      </c>
      <c r="I50" s="14">
        <f>VLOOKUP(B50,[2]Sheet1!$B$16:$I$70,8,0)</f>
        <v>0</v>
      </c>
      <c r="J50" s="14">
        <f>VLOOKUP(B50,[2]Sheet1!$B$16:$J$70,9,0)</f>
        <v>0</v>
      </c>
      <c r="K50" s="14">
        <f>VLOOKUP(B50,[2]Sheet1!$B$16:$K$70,10,0)</f>
        <v>0</v>
      </c>
      <c r="L50" s="14">
        <f>VLOOKUP(B50,[2]Sheet1!$B$16:$L$70,11,0)</f>
        <v>0</v>
      </c>
      <c r="M50" s="37">
        <f>VLOOKUP(B50,[2]Sheet1!$B$16:$M$70,12,0)</f>
        <v>1626519</v>
      </c>
      <c r="N50" s="37">
        <f>VLOOKUP(B50,[2]Sheet1!$B$16:$N$70,13,0)</f>
        <v>139094061.85999998</v>
      </c>
      <c r="O50" s="30">
        <f>N50/$N$71</f>
        <v>1.752291967007042E-4</v>
      </c>
    </row>
    <row r="51" spans="1:16" s="16" customFormat="1" x14ac:dyDescent="0.25">
      <c r="A51" s="10">
        <f t="shared" si="1"/>
        <v>36</v>
      </c>
      <c r="B51" s="11" t="s">
        <v>4</v>
      </c>
      <c r="C51" s="29" t="s">
        <v>93</v>
      </c>
      <c r="D51" s="12" t="s">
        <v>2</v>
      </c>
      <c r="E51" s="13"/>
      <c r="F51" s="13" t="s">
        <v>2</v>
      </c>
      <c r="G51" s="14">
        <f>VLOOKUP(B51,[2]Sheet1!$B$16:$G$70,6,0)</f>
        <v>4185068.91</v>
      </c>
      <c r="H51" s="14">
        <f>VLOOKUP(B51,[1]Brokers!$B$9:$AD$69,29,0)</f>
        <v>0</v>
      </c>
      <c r="I51" s="14">
        <f>VLOOKUP(B51,[2]Sheet1!$B$16:$I$70,8,0)</f>
        <v>0</v>
      </c>
      <c r="J51" s="14">
        <f>VLOOKUP(B51,[2]Sheet1!$B$16:$J$70,9,0)</f>
        <v>0</v>
      </c>
      <c r="K51" s="14">
        <f>VLOOKUP(B51,[2]Sheet1!$B$16:$K$70,10,0)</f>
        <v>1653770</v>
      </c>
      <c r="L51" s="14">
        <f>VLOOKUP(B51,[2]Sheet1!$B$16:$L$70,11,0)</f>
        <v>0</v>
      </c>
      <c r="M51" s="37">
        <f>VLOOKUP(B51,[2]Sheet1!$B$16:$M$70,12,0)</f>
        <v>5838838.9100000001</v>
      </c>
      <c r="N51" s="37">
        <f>VLOOKUP(B51,[2]Sheet1!$B$16:$N$70,13,0)</f>
        <v>138358661.13999999</v>
      </c>
      <c r="O51" s="30">
        <f>N51/$N$71</f>
        <v>1.7430274681711088E-4</v>
      </c>
      <c r="P51" s="15"/>
    </row>
    <row r="52" spans="1:16" x14ac:dyDescent="0.25">
      <c r="A52" s="10">
        <f t="shared" si="1"/>
        <v>37</v>
      </c>
      <c r="B52" s="11" t="s">
        <v>28</v>
      </c>
      <c r="C52" s="29" t="s">
        <v>107</v>
      </c>
      <c r="D52" s="12" t="s">
        <v>2</v>
      </c>
      <c r="E52" s="13"/>
      <c r="F52" s="13"/>
      <c r="G52" s="14">
        <f>VLOOKUP(B52,[2]Sheet1!$B$16:$G$70,6,0)</f>
        <v>7360432</v>
      </c>
      <c r="H52" s="14">
        <f>VLOOKUP(B52,[1]Brokers!$B$9:$AD$69,29,0)</f>
        <v>0</v>
      </c>
      <c r="I52" s="14">
        <f>VLOOKUP(B52,[2]Sheet1!$B$16:$I$70,8,0)</f>
        <v>0</v>
      </c>
      <c r="J52" s="14">
        <f>VLOOKUP(B52,[2]Sheet1!$B$16:$J$70,9,0)</f>
        <v>7880100</v>
      </c>
      <c r="K52" s="14">
        <f>VLOOKUP(B52,[2]Sheet1!$B$16:$K$70,10,0)</f>
        <v>12038950</v>
      </c>
      <c r="L52" s="14">
        <f>VLOOKUP(B52,[2]Sheet1!$B$16:$L$70,11,0)</f>
        <v>0</v>
      </c>
      <c r="M52" s="37">
        <f>VLOOKUP(B52,[2]Sheet1!$B$16:$M$70,12,0)</f>
        <v>27279482</v>
      </c>
      <c r="N52" s="37">
        <f>VLOOKUP(B52,[2]Sheet1!$B$16:$N$70,13,0)</f>
        <v>127483429.98999999</v>
      </c>
      <c r="O52" s="30">
        <f>N52/$N$71</f>
        <v>1.6060224808362041E-4</v>
      </c>
    </row>
    <row r="53" spans="1:16" x14ac:dyDescent="0.25">
      <c r="A53" s="10">
        <f t="shared" si="1"/>
        <v>38</v>
      </c>
      <c r="B53" s="11" t="s">
        <v>20</v>
      </c>
      <c r="C53" s="29" t="s">
        <v>100</v>
      </c>
      <c r="D53" s="12" t="s">
        <v>2</v>
      </c>
      <c r="E53" s="13"/>
      <c r="F53" s="13"/>
      <c r="G53" s="14">
        <f>VLOOKUP(B53,[2]Sheet1!$B$16:$G$70,6,0)</f>
        <v>4365623.5999999996</v>
      </c>
      <c r="H53" s="14">
        <f>VLOOKUP(B53,[1]Brokers!$B$9:$AD$69,29,0)</f>
        <v>0</v>
      </c>
      <c r="I53" s="14">
        <f>VLOOKUP(B53,[2]Sheet1!$B$16:$I$70,8,0)</f>
        <v>0</v>
      </c>
      <c r="J53" s="14">
        <f>VLOOKUP(B53,[2]Sheet1!$B$16:$J$70,9,0)</f>
        <v>750000</v>
      </c>
      <c r="K53" s="14">
        <f>VLOOKUP(B53,[2]Sheet1!$B$16:$K$70,10,0)</f>
        <v>14489220</v>
      </c>
      <c r="L53" s="14">
        <f>VLOOKUP(B53,[2]Sheet1!$B$16:$L$70,11,0)</f>
        <v>0</v>
      </c>
      <c r="M53" s="37">
        <f>VLOOKUP(B53,[2]Sheet1!$B$16:$M$70,12,0)</f>
        <v>19604843.600000001</v>
      </c>
      <c r="N53" s="37">
        <f>VLOOKUP(B53,[2]Sheet1!$B$16:$N$70,13,0)</f>
        <v>96790531.360000014</v>
      </c>
      <c r="O53" s="30">
        <f>N53/$N$71</f>
        <v>1.219356659202182E-4</v>
      </c>
    </row>
    <row r="54" spans="1:16" x14ac:dyDescent="0.25">
      <c r="A54" s="10">
        <f t="shared" si="1"/>
        <v>39</v>
      </c>
      <c r="B54" s="11" t="s">
        <v>66</v>
      </c>
      <c r="C54" s="29" t="s">
        <v>67</v>
      </c>
      <c r="D54" s="12" t="s">
        <v>2</v>
      </c>
      <c r="E54" s="13"/>
      <c r="F54" s="13"/>
      <c r="G54" s="14">
        <f>VLOOKUP(B54,[2]Sheet1!$B$16:$G$70,6,0)</f>
        <v>6411456.5</v>
      </c>
      <c r="H54" s="14">
        <f>VLOOKUP(B54,[1]Brokers!$B$9:$AD$69,29,0)</f>
        <v>0</v>
      </c>
      <c r="I54" s="14">
        <f>VLOOKUP(B54,[2]Sheet1!$B$16:$I$70,8,0)</f>
        <v>0</v>
      </c>
      <c r="J54" s="14">
        <f>VLOOKUP(B54,[2]Sheet1!$B$16:$J$70,9,0)</f>
        <v>300000</v>
      </c>
      <c r="K54" s="14">
        <f>VLOOKUP(B54,[2]Sheet1!$B$16:$K$70,10,0)</f>
        <v>1787110</v>
      </c>
      <c r="L54" s="14">
        <f>VLOOKUP(B54,[2]Sheet1!$B$16:$L$70,11,0)</f>
        <v>0</v>
      </c>
      <c r="M54" s="37">
        <f>VLOOKUP(B54,[2]Sheet1!$B$16:$M$70,12,0)</f>
        <v>8498566.5</v>
      </c>
      <c r="N54" s="37">
        <f>VLOOKUP(B54,[2]Sheet1!$B$16:$N$70,13,0)</f>
        <v>72414295</v>
      </c>
      <c r="O54" s="30">
        <f>N54/$N$71</f>
        <v>9.1226746654861281E-5</v>
      </c>
    </row>
    <row r="55" spans="1:16" x14ac:dyDescent="0.25">
      <c r="A55" s="10">
        <f t="shared" si="1"/>
        <v>40</v>
      </c>
      <c r="B55" s="11" t="s">
        <v>22</v>
      </c>
      <c r="C55" s="29" t="s">
        <v>94</v>
      </c>
      <c r="D55" s="12" t="s">
        <v>2</v>
      </c>
      <c r="E55" s="13"/>
      <c r="F55" s="13"/>
      <c r="G55" s="14">
        <f>VLOOKUP(B55,[2]Sheet1!$B$16:$G$70,6,0)</f>
        <v>0</v>
      </c>
      <c r="H55" s="14">
        <f>VLOOKUP(B55,[1]Brokers!$B$9:$AD$69,29,0)</f>
        <v>0</v>
      </c>
      <c r="I55" s="14">
        <f>VLOOKUP(B55,[2]Sheet1!$B$16:$I$70,8,0)</f>
        <v>0</v>
      </c>
      <c r="J55" s="14">
        <f>VLOOKUP(B55,[2]Sheet1!$B$16:$J$70,9,0)</f>
        <v>71250</v>
      </c>
      <c r="K55" s="14">
        <f>VLOOKUP(B55,[2]Sheet1!$B$16:$K$70,10,0)</f>
        <v>3405480</v>
      </c>
      <c r="L55" s="14">
        <f>VLOOKUP(B55,[2]Sheet1!$B$16:$L$70,11,0)</f>
        <v>0</v>
      </c>
      <c r="M55" s="37">
        <f>VLOOKUP(B55,[2]Sheet1!$B$16:$M$70,12,0)</f>
        <v>3476730</v>
      </c>
      <c r="N55" s="37">
        <f>VLOOKUP(B55,[2]Sheet1!$B$16:$N$70,13,0)</f>
        <v>65614543.170000002</v>
      </c>
      <c r="O55" s="30">
        <f>N55/$N$71</f>
        <v>8.26604927472407E-5</v>
      </c>
    </row>
    <row r="56" spans="1:16" x14ac:dyDescent="0.25">
      <c r="A56" s="10">
        <f t="shared" si="1"/>
        <v>41</v>
      </c>
      <c r="B56" s="11" t="s">
        <v>45</v>
      </c>
      <c r="C56" s="29" t="s">
        <v>45</v>
      </c>
      <c r="D56" s="12" t="s">
        <v>2</v>
      </c>
      <c r="E56" s="13"/>
      <c r="F56" s="13"/>
      <c r="G56" s="14">
        <f>VLOOKUP(B56,[2]Sheet1!$B$16:$G$70,6,0)</f>
        <v>0</v>
      </c>
      <c r="H56" s="14">
        <f>VLOOKUP(B56,[1]Brokers!$B$9:$AD$69,29,0)</f>
        <v>0</v>
      </c>
      <c r="I56" s="14">
        <f>VLOOKUP(B56,[2]Sheet1!$B$16:$I$70,8,0)</f>
        <v>0</v>
      </c>
      <c r="J56" s="14">
        <f>VLOOKUP(B56,[2]Sheet1!$B$16:$J$70,9,0)</f>
        <v>0</v>
      </c>
      <c r="K56" s="14">
        <f>VLOOKUP(B56,[2]Sheet1!$B$16:$K$70,10,0)</f>
        <v>0</v>
      </c>
      <c r="L56" s="14">
        <f>VLOOKUP(B56,[2]Sheet1!$B$16:$L$70,11,0)</f>
        <v>0</v>
      </c>
      <c r="M56" s="37">
        <f>VLOOKUP(B56,[2]Sheet1!$B$16:$M$70,12,0)</f>
        <v>0</v>
      </c>
      <c r="N56" s="37">
        <f>VLOOKUP(B56,[2]Sheet1!$B$16:$N$70,13,0)</f>
        <v>42485653.460000001</v>
      </c>
      <c r="O56" s="30">
        <f>N56/$N$71</f>
        <v>5.3522967318285022E-5</v>
      </c>
    </row>
    <row r="57" spans="1:16" x14ac:dyDescent="0.25">
      <c r="A57" s="10">
        <f t="shared" si="1"/>
        <v>42</v>
      </c>
      <c r="B57" s="11" t="s">
        <v>29</v>
      </c>
      <c r="C57" s="29" t="s">
        <v>99</v>
      </c>
      <c r="D57" s="12" t="s">
        <v>2</v>
      </c>
      <c r="E57" s="13"/>
      <c r="F57" s="13"/>
      <c r="G57" s="14">
        <f>VLOOKUP(B57,[2]Sheet1!$B$16:$G$70,6,0)</f>
        <v>8891253.5</v>
      </c>
      <c r="H57" s="14">
        <f>VLOOKUP(B57,[1]Brokers!$B$9:$AD$69,29,0)</f>
        <v>0</v>
      </c>
      <c r="I57" s="14">
        <f>VLOOKUP(B57,[2]Sheet1!$B$16:$I$70,8,0)</f>
        <v>0</v>
      </c>
      <c r="J57" s="14">
        <f>VLOOKUP(B57,[2]Sheet1!$B$16:$J$70,9,0)</f>
        <v>0</v>
      </c>
      <c r="K57" s="14">
        <f>VLOOKUP(B57,[2]Sheet1!$B$16:$K$70,10,0)</f>
        <v>5320030</v>
      </c>
      <c r="L57" s="14">
        <f>VLOOKUP(B57,[2]Sheet1!$B$16:$L$70,11,0)</f>
        <v>0</v>
      </c>
      <c r="M57" s="37">
        <f>VLOOKUP(B57,[2]Sheet1!$B$16:$M$70,12,0)</f>
        <v>14211283.5</v>
      </c>
      <c r="N57" s="37">
        <f>VLOOKUP(B57,[2]Sheet1!$B$16:$N$70,13,0)</f>
        <v>40758280.769999996</v>
      </c>
      <c r="O57" s="30">
        <f>N57/$N$71</f>
        <v>5.1346841861713824E-5</v>
      </c>
    </row>
    <row r="58" spans="1:16" x14ac:dyDescent="0.25">
      <c r="A58" s="10">
        <f t="shared" si="1"/>
        <v>43</v>
      </c>
      <c r="B58" s="11" t="s">
        <v>71</v>
      </c>
      <c r="C58" s="29" t="s">
        <v>68</v>
      </c>
      <c r="D58" s="12" t="s">
        <v>2</v>
      </c>
      <c r="E58" s="13"/>
      <c r="F58" s="13"/>
      <c r="G58" s="14">
        <f>VLOOKUP(B58,[2]Sheet1!$B$16:$G$70,6,0)</f>
        <v>0</v>
      </c>
      <c r="H58" s="14">
        <f>VLOOKUP(B58,[1]Brokers!$B$9:$AD$69,29,0)</f>
        <v>0</v>
      </c>
      <c r="I58" s="14">
        <f>VLOOKUP(B58,[2]Sheet1!$B$16:$I$70,8,0)</f>
        <v>0</v>
      </c>
      <c r="J58" s="14">
        <f>VLOOKUP(B58,[2]Sheet1!$B$16:$J$70,9,0)</f>
        <v>0</v>
      </c>
      <c r="K58" s="14">
        <f>VLOOKUP(B58,[2]Sheet1!$B$16:$K$70,10,0)</f>
        <v>0</v>
      </c>
      <c r="L58" s="14">
        <f>VLOOKUP(B58,[2]Sheet1!$B$16:$L$70,11,0)</f>
        <v>0</v>
      </c>
      <c r="M58" s="37">
        <f>VLOOKUP(B58,[2]Sheet1!$B$16:$M$70,12,0)</f>
        <v>0</v>
      </c>
      <c r="N58" s="37">
        <f>VLOOKUP(B58,[2]Sheet1!$B$16:$N$70,13,0)</f>
        <v>34934938.200000003</v>
      </c>
      <c r="O58" s="30">
        <f>N58/$N$71</f>
        <v>4.4010657793114405E-5</v>
      </c>
    </row>
    <row r="59" spans="1:16" x14ac:dyDescent="0.25">
      <c r="A59" s="10">
        <f t="shared" si="1"/>
        <v>44</v>
      </c>
      <c r="B59" s="11" t="s">
        <v>21</v>
      </c>
      <c r="C59" s="29" t="s">
        <v>79</v>
      </c>
      <c r="D59" s="12" t="s">
        <v>2</v>
      </c>
      <c r="E59" s="13"/>
      <c r="F59" s="13"/>
      <c r="G59" s="14">
        <f>VLOOKUP(B59,[2]Sheet1!$B$16:$G$70,6,0)</f>
        <v>1455139.59</v>
      </c>
      <c r="H59" s="14">
        <f>VLOOKUP(B59,[1]Brokers!$B$9:$AD$69,29,0)</f>
        <v>0</v>
      </c>
      <c r="I59" s="14">
        <f>VLOOKUP(B59,[2]Sheet1!$B$16:$I$70,8,0)</f>
        <v>0</v>
      </c>
      <c r="J59" s="14">
        <f>VLOOKUP(B59,[2]Sheet1!$B$16:$J$70,9,0)</f>
        <v>0</v>
      </c>
      <c r="K59" s="14">
        <f>VLOOKUP(B59,[2]Sheet1!$B$16:$K$70,10,0)</f>
        <v>956390</v>
      </c>
      <c r="L59" s="14">
        <f>VLOOKUP(B59,[2]Sheet1!$B$16:$L$70,11,0)</f>
        <v>0</v>
      </c>
      <c r="M59" s="37">
        <f>VLOOKUP(B59,[2]Sheet1!$B$16:$M$70,12,0)</f>
        <v>2411529.59</v>
      </c>
      <c r="N59" s="37">
        <f>VLOOKUP(B59,[2]Sheet1!$B$16:$N$70,13,0)</f>
        <v>31980874.27</v>
      </c>
      <c r="O59" s="30">
        <f>N59/$N$71</f>
        <v>4.0289159962549683E-5</v>
      </c>
    </row>
    <row r="60" spans="1:16" x14ac:dyDescent="0.25">
      <c r="A60" s="10">
        <f t="shared" si="1"/>
        <v>45</v>
      </c>
      <c r="B60" s="11" t="s">
        <v>117</v>
      </c>
      <c r="C60" s="29" t="s">
        <v>118</v>
      </c>
      <c r="D60" s="12" t="s">
        <v>2</v>
      </c>
      <c r="E60" s="13"/>
      <c r="F60" s="13" t="s">
        <v>2</v>
      </c>
      <c r="G60" s="14">
        <f>VLOOKUP(B60,[2]Sheet1!$B$16:$G$70,6,0)</f>
        <v>1980743.6</v>
      </c>
      <c r="H60" s="14">
        <v>0</v>
      </c>
      <c r="I60" s="14">
        <f>VLOOKUP(B60,[2]Sheet1!$B$16:$I$70,8,0)</f>
        <v>0</v>
      </c>
      <c r="J60" s="14">
        <f>VLOOKUP(B60,[2]Sheet1!$B$16:$J$70,9,0)</f>
        <v>0</v>
      </c>
      <c r="K60" s="14">
        <f>VLOOKUP(B60,[2]Sheet1!$B$16:$K$70,10,0)</f>
        <v>0</v>
      </c>
      <c r="L60" s="14">
        <f>VLOOKUP(B60,[2]Sheet1!$B$16:$L$70,11,0)</f>
        <v>0</v>
      </c>
      <c r="M60" s="37">
        <f>VLOOKUP(B60,[2]Sheet1!$B$16:$M$70,12,0)</f>
        <v>1980743.6</v>
      </c>
      <c r="N60" s="37">
        <f>VLOOKUP(B60,[2]Sheet1!$B$16:$N$70,13,0)</f>
        <v>26551021.57</v>
      </c>
      <c r="O60" s="30">
        <v>0</v>
      </c>
    </row>
    <row r="61" spans="1:16" x14ac:dyDescent="0.25">
      <c r="A61" s="10">
        <f t="shared" si="1"/>
        <v>46</v>
      </c>
      <c r="B61" s="11" t="s">
        <v>15</v>
      </c>
      <c r="C61" s="29" t="s">
        <v>104</v>
      </c>
      <c r="D61" s="12" t="s">
        <v>2</v>
      </c>
      <c r="E61" s="13"/>
      <c r="F61" s="13"/>
      <c r="G61" s="14">
        <f>VLOOKUP(B61,[2]Sheet1!$B$16:$G$70,6,0)</f>
        <v>0</v>
      </c>
      <c r="H61" s="14">
        <f>VLOOKUP(B61,[1]Brokers!$B$9:$AD$69,29,0)</f>
        <v>0</v>
      </c>
      <c r="I61" s="14">
        <f>VLOOKUP(B61,[2]Sheet1!$B$16:$I$70,8,0)</f>
        <v>0</v>
      </c>
      <c r="J61" s="14">
        <f>VLOOKUP(B61,[2]Sheet1!$B$16:$J$70,9,0)</f>
        <v>0</v>
      </c>
      <c r="K61" s="14">
        <f>VLOOKUP(B61,[2]Sheet1!$B$16:$K$70,10,0)</f>
        <v>0</v>
      </c>
      <c r="L61" s="14">
        <f>VLOOKUP(B61,[2]Sheet1!$B$16:$L$70,11,0)</f>
        <v>0</v>
      </c>
      <c r="M61" s="37">
        <f>VLOOKUP(B61,[2]Sheet1!$B$16:$M$70,12,0)</f>
        <v>0</v>
      </c>
      <c r="N61" s="37">
        <f>VLOOKUP(B61,[2]Sheet1!$B$16:$N$70,13,0)</f>
        <v>18727201.039999999</v>
      </c>
      <c r="O61" s="30">
        <f>N61/$N$71</f>
        <v>2.3592325587520178E-5</v>
      </c>
    </row>
    <row r="62" spans="1:16" x14ac:dyDescent="0.25">
      <c r="A62" s="10">
        <f t="shared" si="1"/>
        <v>47</v>
      </c>
      <c r="B62" s="11" t="s">
        <v>39</v>
      </c>
      <c r="C62" s="29" t="s">
        <v>109</v>
      </c>
      <c r="D62" s="12" t="s">
        <v>2</v>
      </c>
      <c r="E62" s="13"/>
      <c r="F62" s="13"/>
      <c r="G62" s="14">
        <f>VLOOKUP(B62,[2]Sheet1!$B$16:$G$70,6,0)</f>
        <v>0</v>
      </c>
      <c r="H62" s="14">
        <f>VLOOKUP(B62,[1]Brokers!$B$9:$AD$69,29,0)</f>
        <v>0</v>
      </c>
      <c r="I62" s="14">
        <f>VLOOKUP(B62,[2]Sheet1!$B$16:$I$70,8,0)</f>
        <v>0</v>
      </c>
      <c r="J62" s="14">
        <f>VLOOKUP(B62,[2]Sheet1!$B$16:$J$70,9,0)</f>
        <v>994500</v>
      </c>
      <c r="K62" s="14">
        <f>VLOOKUP(B62,[2]Sheet1!$B$16:$K$70,10,0)</f>
        <v>1593590</v>
      </c>
      <c r="L62" s="14">
        <f>VLOOKUP(B62,[2]Sheet1!$B$16:$L$70,11,0)</f>
        <v>0</v>
      </c>
      <c r="M62" s="37">
        <f>VLOOKUP(B62,[2]Sheet1!$B$16:$M$70,12,0)</f>
        <v>2588090</v>
      </c>
      <c r="N62" s="37">
        <f>VLOOKUP(B62,[2]Sheet1!$B$16:$N$70,13,0)</f>
        <v>14717785</v>
      </c>
      <c r="O62" s="30">
        <f>N62/$N$71</f>
        <v>1.854130656820891E-5</v>
      </c>
    </row>
    <row r="63" spans="1:16" x14ac:dyDescent="0.25">
      <c r="A63" s="10">
        <f t="shared" si="1"/>
        <v>48</v>
      </c>
      <c r="B63" s="11" t="s">
        <v>26</v>
      </c>
      <c r="C63" s="29" t="s">
        <v>105</v>
      </c>
      <c r="D63" s="12" t="s">
        <v>2</v>
      </c>
      <c r="E63" s="13" t="s">
        <v>2</v>
      </c>
      <c r="F63" s="13" t="s">
        <v>2</v>
      </c>
      <c r="G63" s="14">
        <f>VLOOKUP(B63,[2]Sheet1!$B$16:$G$70,6,0)</f>
        <v>0</v>
      </c>
      <c r="H63" s="14">
        <f>VLOOKUP(B63,[1]Brokers!$B$9:$AD$69,29,0)</f>
        <v>0</v>
      </c>
      <c r="I63" s="14">
        <f>VLOOKUP(B63,[2]Sheet1!$B$16:$I$70,8,0)</f>
        <v>0</v>
      </c>
      <c r="J63" s="14">
        <f>VLOOKUP(B63,[2]Sheet1!$B$16:$J$70,9,0)</f>
        <v>0</v>
      </c>
      <c r="K63" s="14">
        <f>VLOOKUP(B63,[2]Sheet1!$B$16:$K$70,10,0)</f>
        <v>0</v>
      </c>
      <c r="L63" s="14">
        <f>VLOOKUP(B63,[2]Sheet1!$B$16:$L$70,11,0)</f>
        <v>0</v>
      </c>
      <c r="M63" s="37">
        <f>VLOOKUP(B63,[2]Sheet1!$B$16:$M$70,12,0)</f>
        <v>0</v>
      </c>
      <c r="N63" s="37">
        <f>VLOOKUP(B63,[2]Sheet1!$B$16:$N$70,13,0)</f>
        <v>14321420.199999999</v>
      </c>
      <c r="O63" s="30">
        <f>N63/$N$71</f>
        <v>1.8041970474520433E-5</v>
      </c>
    </row>
    <row r="64" spans="1:16" x14ac:dyDescent="0.25">
      <c r="A64" s="10">
        <f t="shared" si="1"/>
        <v>49</v>
      </c>
      <c r="B64" s="11" t="s">
        <v>32</v>
      </c>
      <c r="C64" s="29" t="s">
        <v>85</v>
      </c>
      <c r="D64" s="12" t="s">
        <v>2</v>
      </c>
      <c r="E64" s="13"/>
      <c r="F64" s="13"/>
      <c r="G64" s="14">
        <f>VLOOKUP(B64,[2]Sheet1!$B$16:$G$70,6,0)</f>
        <v>4663837.8</v>
      </c>
      <c r="H64" s="14">
        <f>VLOOKUP(B64,[1]Brokers!$B$9:$AD$69,29,0)</f>
        <v>0</v>
      </c>
      <c r="I64" s="14">
        <f>VLOOKUP(B64,[2]Sheet1!$B$16:$I$70,8,0)</f>
        <v>0</v>
      </c>
      <c r="J64" s="14">
        <f>VLOOKUP(B64,[2]Sheet1!$B$16:$J$70,9,0)</f>
        <v>0</v>
      </c>
      <c r="K64" s="14">
        <f>VLOOKUP(B64,[2]Sheet1!$B$16:$K$70,10,0)</f>
        <v>2502780</v>
      </c>
      <c r="L64" s="14">
        <f>VLOOKUP(B64,[2]Sheet1!$B$16:$L$70,11,0)</f>
        <v>0</v>
      </c>
      <c r="M64" s="37">
        <f>VLOOKUP(B64,[2]Sheet1!$B$16:$M$70,12,0)</f>
        <v>7166617.7999999998</v>
      </c>
      <c r="N64" s="37">
        <f>VLOOKUP(B64,[2]Sheet1!$B$16:$N$70,13,0)</f>
        <v>7166617.7999999998</v>
      </c>
      <c r="O64" s="30">
        <f>N64/$N$71</f>
        <v>9.0284276939079408E-6</v>
      </c>
    </row>
    <row r="65" spans="1:16" x14ac:dyDescent="0.25">
      <c r="A65" s="10">
        <f t="shared" si="1"/>
        <v>50</v>
      </c>
      <c r="B65" s="11" t="s">
        <v>27</v>
      </c>
      <c r="C65" s="29" t="s">
        <v>110</v>
      </c>
      <c r="D65" s="12" t="s">
        <v>2</v>
      </c>
      <c r="E65" s="13"/>
      <c r="F65" s="13"/>
      <c r="G65" s="14">
        <f>VLOOKUP(B65,[2]Sheet1!$B$16:$G$70,6,0)</f>
        <v>0</v>
      </c>
      <c r="H65" s="14">
        <f>VLOOKUP(B65,[1]Brokers!$B$9:$AD$69,29,0)</f>
        <v>0</v>
      </c>
      <c r="I65" s="14">
        <f>VLOOKUP(B65,[2]Sheet1!$B$16:$I$70,8,0)</f>
        <v>0</v>
      </c>
      <c r="J65" s="14">
        <f>VLOOKUP(B65,[2]Sheet1!$B$16:$J$70,9,0)</f>
        <v>0</v>
      </c>
      <c r="K65" s="14">
        <f>VLOOKUP(B65,[2]Sheet1!$B$16:$K$70,10,0)</f>
        <v>0</v>
      </c>
      <c r="L65" s="14">
        <f>VLOOKUP(B65,[2]Sheet1!$B$16:$L$70,11,0)</f>
        <v>0</v>
      </c>
      <c r="M65" s="37">
        <f>VLOOKUP(B65,[2]Sheet1!$B$16:$M$70,12,0)</f>
        <v>0</v>
      </c>
      <c r="N65" s="37">
        <f>VLOOKUP(B65,[2]Sheet1!$B$16:$N$70,13,0)</f>
        <v>0</v>
      </c>
      <c r="O65" s="30">
        <f>N65/$N$71</f>
        <v>0</v>
      </c>
    </row>
    <row r="66" spans="1:16" x14ac:dyDescent="0.25">
      <c r="A66" s="10">
        <f t="shared" si="1"/>
        <v>51</v>
      </c>
      <c r="B66" s="11" t="s">
        <v>65</v>
      </c>
      <c r="C66" s="29" t="s">
        <v>89</v>
      </c>
      <c r="D66" s="12" t="s">
        <v>2</v>
      </c>
      <c r="E66" s="13"/>
      <c r="F66" s="13"/>
      <c r="G66" s="14">
        <f>VLOOKUP(B66,[2]Sheet1!$B$16:$G$70,6,0)</f>
        <v>0</v>
      </c>
      <c r="H66" s="14">
        <f>VLOOKUP(B66,[1]Brokers!$B$9:$AD$69,29,0)</f>
        <v>0</v>
      </c>
      <c r="I66" s="14">
        <f>VLOOKUP(B66,[2]Sheet1!$B$16:$I$70,8,0)</f>
        <v>0</v>
      </c>
      <c r="J66" s="14">
        <f>VLOOKUP(B66,[2]Sheet1!$B$16:$J$70,9,0)</f>
        <v>0</v>
      </c>
      <c r="K66" s="14">
        <f>VLOOKUP(B66,[2]Sheet1!$B$16:$K$70,10,0)</f>
        <v>0</v>
      </c>
      <c r="L66" s="14">
        <f>VLOOKUP(B66,[2]Sheet1!$B$16:$L$70,11,0)</f>
        <v>0</v>
      </c>
      <c r="M66" s="37">
        <f>VLOOKUP(B66,[2]Sheet1!$B$16:$M$70,12,0)</f>
        <v>0</v>
      </c>
      <c r="N66" s="37">
        <f>VLOOKUP(B66,[2]Sheet1!$B$16:$N$70,13,0)</f>
        <v>0</v>
      </c>
      <c r="O66" s="30">
        <f>N66/$N$71</f>
        <v>0</v>
      </c>
    </row>
    <row r="67" spans="1:16" x14ac:dyDescent="0.25">
      <c r="A67" s="10">
        <f t="shared" si="1"/>
        <v>52</v>
      </c>
      <c r="B67" s="11" t="s">
        <v>46</v>
      </c>
      <c r="C67" s="29" t="s">
        <v>46</v>
      </c>
      <c r="D67" s="12" t="s">
        <v>2</v>
      </c>
      <c r="E67" s="13"/>
      <c r="F67" s="13"/>
      <c r="G67" s="14">
        <f>VLOOKUP(B67,[2]Sheet1!$B$16:$G$70,6,0)</f>
        <v>0</v>
      </c>
      <c r="H67" s="14">
        <f>VLOOKUP(B67,[1]Brokers!$B$9:$AD$69,29,0)</f>
        <v>0</v>
      </c>
      <c r="I67" s="14">
        <f>VLOOKUP(B67,[2]Sheet1!$B$16:$I$70,8,0)</f>
        <v>0</v>
      </c>
      <c r="J67" s="14">
        <f>VLOOKUP(B67,[2]Sheet1!$B$16:$J$70,9,0)</f>
        <v>0</v>
      </c>
      <c r="K67" s="14">
        <f>VLOOKUP(B67,[2]Sheet1!$B$16:$K$70,10,0)</f>
        <v>0</v>
      </c>
      <c r="L67" s="14">
        <f>VLOOKUP(B67,[2]Sheet1!$B$16:$L$70,11,0)</f>
        <v>0</v>
      </c>
      <c r="M67" s="37">
        <f>VLOOKUP(B67,[2]Sheet1!$B$16:$M$70,12,0)</f>
        <v>0</v>
      </c>
      <c r="N67" s="37">
        <f>VLOOKUP(B67,[2]Sheet1!$B$16:$N$70,13,0)</f>
        <v>0</v>
      </c>
      <c r="O67" s="30">
        <f>N67/$N$71</f>
        <v>0</v>
      </c>
    </row>
    <row r="68" spans="1:16" x14ac:dyDescent="0.25">
      <c r="A68" s="10">
        <v>53</v>
      </c>
      <c r="B68" s="11" t="s">
        <v>44</v>
      </c>
      <c r="C68" s="29" t="s">
        <v>44</v>
      </c>
      <c r="D68" s="12" t="s">
        <v>2</v>
      </c>
      <c r="E68" s="13"/>
      <c r="F68" s="13"/>
      <c r="G68" s="14">
        <f>VLOOKUP(B68,[2]Sheet1!$B$16:$G$70,6,0)</f>
        <v>0</v>
      </c>
      <c r="H68" s="14">
        <f>VLOOKUP(B68,[1]Brokers!$B$9:$AD$69,29,0)</f>
        <v>0</v>
      </c>
      <c r="I68" s="14">
        <f>VLOOKUP(B68,[2]Sheet1!$B$16:$I$70,8,0)</f>
        <v>0</v>
      </c>
      <c r="J68" s="14">
        <f>VLOOKUP(B68,[2]Sheet1!$B$16:$J$70,9,0)</f>
        <v>0</v>
      </c>
      <c r="K68" s="14">
        <f>VLOOKUP(B68,[2]Sheet1!$B$16:$K$70,10,0)</f>
        <v>0</v>
      </c>
      <c r="L68" s="14">
        <f>VLOOKUP(B68,[2]Sheet1!$B$16:$L$70,11,0)</f>
        <v>0</v>
      </c>
      <c r="M68" s="37">
        <f>VLOOKUP(B68,[2]Sheet1!$B$16:$M$70,12,0)</f>
        <v>0</v>
      </c>
      <c r="N68" s="37">
        <f>VLOOKUP(B68,[2]Sheet1!$B$16:$N$70,13,0)</f>
        <v>0</v>
      </c>
      <c r="O68" s="30">
        <f>N68/$N$71</f>
        <v>0</v>
      </c>
    </row>
    <row r="69" spans="1:16" x14ac:dyDescent="0.25">
      <c r="A69" s="10">
        <v>54</v>
      </c>
      <c r="B69" s="11" t="s">
        <v>35</v>
      </c>
      <c r="C69" s="29" t="s">
        <v>95</v>
      </c>
      <c r="D69" s="12" t="s">
        <v>2</v>
      </c>
      <c r="E69" s="13"/>
      <c r="F69" s="13"/>
      <c r="G69" s="14">
        <f>VLOOKUP(B69,[2]Sheet1!$B$16:$G$70,6,0)</f>
        <v>0</v>
      </c>
      <c r="H69" s="14">
        <f>VLOOKUP(B69,[1]Brokers!$B$9:$AD$69,29,0)</f>
        <v>0</v>
      </c>
      <c r="I69" s="14">
        <f>VLOOKUP(B69,[2]Sheet1!$B$16:$I$70,8,0)</f>
        <v>0</v>
      </c>
      <c r="J69" s="14">
        <f>VLOOKUP(B69,[2]Sheet1!$B$16:$J$70,9,0)</f>
        <v>0</v>
      </c>
      <c r="K69" s="14">
        <f>VLOOKUP(B69,[2]Sheet1!$B$16:$K$70,10,0)</f>
        <v>0</v>
      </c>
      <c r="L69" s="14">
        <f>VLOOKUP(B69,[2]Sheet1!$B$16:$L$70,11,0)</f>
        <v>0</v>
      </c>
      <c r="M69" s="37">
        <f>VLOOKUP(B69,[2]Sheet1!$B$16:$M$70,12,0)</f>
        <v>0</v>
      </c>
      <c r="N69" s="37">
        <f>VLOOKUP(B69,[2]Sheet1!$B$16:$N$70,13,0)</f>
        <v>0</v>
      </c>
      <c r="O69" s="30">
        <f>N69/$N$71</f>
        <v>0</v>
      </c>
    </row>
    <row r="70" spans="1:16" x14ac:dyDescent="0.25">
      <c r="A70" s="10">
        <v>55</v>
      </c>
      <c r="B70" s="11" t="s">
        <v>124</v>
      </c>
      <c r="C70" s="29" t="s">
        <v>125</v>
      </c>
      <c r="D70" s="12" t="s">
        <v>2</v>
      </c>
      <c r="E70" s="13"/>
      <c r="F70" s="13"/>
      <c r="G70" s="14">
        <f>VLOOKUP(B70,[2]Sheet1!$B$16:$G$70,6,0)</f>
        <v>0</v>
      </c>
      <c r="H70" s="14"/>
      <c r="I70" s="14">
        <f>VLOOKUP(B70,[2]Sheet1!$B$16:$I$70,8,0)</f>
        <v>0</v>
      </c>
      <c r="J70" s="14">
        <f>VLOOKUP(B70,[2]Sheet1!$B$16:$J$70,9,0)</f>
        <v>0</v>
      </c>
      <c r="K70" s="14">
        <f>VLOOKUP(B70,[2]Sheet1!$B$16:$K$70,10,0)</f>
        <v>0</v>
      </c>
      <c r="L70" s="14">
        <f>VLOOKUP(B70,[2]Sheet1!$B$16:$L$70,11,0)</f>
        <v>0</v>
      </c>
      <c r="M70" s="37">
        <f>VLOOKUP(B70,[2]Sheet1!$B$16:$M$70,12,0)</f>
        <v>0</v>
      </c>
      <c r="N70" s="37">
        <f>VLOOKUP(B70,[2]Sheet1!$B$16:$N$70,13,0)</f>
        <v>0</v>
      </c>
      <c r="O70" s="30">
        <v>0</v>
      </c>
    </row>
    <row r="71" spans="1:16" ht="16.5" customHeight="1" thickBot="1" x14ac:dyDescent="0.3">
      <c r="A71" s="47" t="s">
        <v>54</v>
      </c>
      <c r="B71" s="48"/>
      <c r="C71" s="49"/>
      <c r="D71" s="26">
        <f>COUNTA(D16:D70)</f>
        <v>55</v>
      </c>
      <c r="E71" s="26">
        <f>COUNTA(E16:E70)</f>
        <v>16</v>
      </c>
      <c r="F71" s="26">
        <f>COUNTA(F16:F70)</f>
        <v>15</v>
      </c>
      <c r="G71" s="38">
        <v>21222768047.68</v>
      </c>
      <c r="H71" s="31">
        <f>SUM(H16:H70)</f>
        <v>0</v>
      </c>
      <c r="I71" s="38">
        <v>24785733998</v>
      </c>
      <c r="J71" s="38">
        <v>20100000000</v>
      </c>
      <c r="K71" s="38">
        <v>50853575000</v>
      </c>
      <c r="L71" s="38">
        <v>20000000000</v>
      </c>
      <c r="M71" s="39">
        <v>136962077045.67999</v>
      </c>
      <c r="N71" s="39">
        <v>793783595878.57996</v>
      </c>
      <c r="O71" s="32">
        <f>SUM(O16:O70)</f>
        <v>0.99996655130981793</v>
      </c>
      <c r="P71" s="17"/>
    </row>
    <row r="72" spans="1:16" x14ac:dyDescent="0.25">
      <c r="J72" s="18" t="s">
        <v>116</v>
      </c>
      <c r="K72" s="18"/>
      <c r="L72" s="18"/>
      <c r="M72" s="19" t="s">
        <v>116</v>
      </c>
      <c r="O72" s="18"/>
      <c r="P72" s="17"/>
    </row>
    <row r="73" spans="1:16" ht="27.6" customHeight="1" x14ac:dyDescent="0.25">
      <c r="B73" s="46" t="s">
        <v>55</v>
      </c>
      <c r="C73" s="46"/>
      <c r="D73" s="24"/>
      <c r="E73" s="24"/>
      <c r="F73" s="24"/>
      <c r="H73" s="20"/>
      <c r="L73" s="18"/>
      <c r="M73" s="18"/>
      <c r="N73" s="1" t="s">
        <v>116</v>
      </c>
      <c r="P73" s="17"/>
    </row>
    <row r="74" spans="1:16" ht="27.6" customHeight="1" x14ac:dyDescent="0.25">
      <c r="C74" s="25"/>
      <c r="D74" s="25"/>
      <c r="E74" s="25"/>
      <c r="F74" s="25"/>
      <c r="G74" s="2" t="s">
        <v>116</v>
      </c>
      <c r="H74" s="20">
        <f>SUM(H16:H70)</f>
        <v>0</v>
      </c>
      <c r="I74" s="18" t="s">
        <v>116</v>
      </c>
      <c r="J74" s="18">
        <f>SUM(J16:J70)</f>
        <v>20100000000</v>
      </c>
      <c r="K74" s="18"/>
      <c r="M74" s="18" t="s">
        <v>116</v>
      </c>
      <c r="N74" s="18" t="s">
        <v>116</v>
      </c>
      <c r="O74" s="18">
        <f>SUM(M74:N74)</f>
        <v>0</v>
      </c>
      <c r="P74" s="17"/>
    </row>
    <row r="75" spans="1:16" x14ac:dyDescent="0.25">
      <c r="P75" s="17"/>
    </row>
    <row r="76" spans="1:16" x14ac:dyDescent="0.25">
      <c r="P76" s="17"/>
    </row>
  </sheetData>
  <autoFilter ref="E15:F71"/>
  <sortState ref="B16:O70">
    <sortCondition descending="1" ref="N16:N70"/>
  </sortState>
  <mergeCells count="15">
    <mergeCell ref="N11:O11"/>
    <mergeCell ref="M14:M15"/>
    <mergeCell ref="N14:N15"/>
    <mergeCell ref="D9:J9"/>
    <mergeCell ref="B73:C73"/>
    <mergeCell ref="A71:C71"/>
    <mergeCell ref="O14:O15"/>
    <mergeCell ref="A12:A15"/>
    <mergeCell ref="B12:B15"/>
    <mergeCell ref="C12:C15"/>
    <mergeCell ref="D12:F14"/>
    <mergeCell ref="G12:M13"/>
    <mergeCell ref="J14:L14"/>
    <mergeCell ref="G14:I14"/>
    <mergeCell ref="N12:O13"/>
  </mergeCells>
  <pageMargins left="0.7" right="0.7" top="0.75" bottom="0.75" header="0.3" footer="0.3"/>
  <pageSetup paperSize="9" scale="4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Ариунсанаа . С</cp:lastModifiedBy>
  <cp:lastPrinted>2022-11-09T06:15:21Z</cp:lastPrinted>
  <dcterms:created xsi:type="dcterms:W3CDTF">2017-06-09T07:51:20Z</dcterms:created>
  <dcterms:modified xsi:type="dcterms:W3CDTF">2022-11-09T06:16:01Z</dcterms:modified>
</cp:coreProperties>
</file>