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6" i="1"/>
  <c r="G33" i="1" l="1"/>
  <c r="H33" i="1"/>
  <c r="J33" i="1"/>
  <c r="K33" i="1"/>
  <c r="K17" i="1"/>
  <c r="K19" i="1"/>
  <c r="K20" i="1"/>
  <c r="K21" i="1"/>
  <c r="K22" i="1"/>
  <c r="K23" i="1"/>
  <c r="K25" i="1"/>
  <c r="K26" i="1"/>
  <c r="K24" i="1"/>
  <c r="K18" i="1"/>
  <c r="K27" i="1"/>
  <c r="K28" i="1"/>
  <c r="K29" i="1"/>
  <c r="K31" i="1"/>
  <c r="K30" i="1"/>
  <c r="K34" i="1"/>
  <c r="K32" i="1"/>
  <c r="K37" i="1"/>
  <c r="K38" i="1"/>
  <c r="K35" i="1"/>
  <c r="K40" i="1"/>
  <c r="K36" i="1"/>
  <c r="K39" i="1"/>
  <c r="K42" i="1"/>
  <c r="K41" i="1"/>
  <c r="K44" i="1"/>
  <c r="K46" i="1"/>
  <c r="K45" i="1"/>
  <c r="K43" i="1"/>
  <c r="K48" i="1"/>
  <c r="K49" i="1"/>
  <c r="K50" i="1"/>
  <c r="K51" i="1"/>
  <c r="K52" i="1"/>
  <c r="K53" i="1"/>
  <c r="K55" i="1"/>
  <c r="K56" i="1"/>
  <c r="K54" i="1"/>
  <c r="K47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6" i="1"/>
  <c r="J17" i="1"/>
  <c r="J19" i="1"/>
  <c r="J20" i="1"/>
  <c r="J21" i="1"/>
  <c r="J22" i="1"/>
  <c r="J23" i="1"/>
  <c r="J25" i="1"/>
  <c r="J26" i="1"/>
  <c r="J24" i="1"/>
  <c r="J18" i="1"/>
  <c r="J27" i="1"/>
  <c r="J28" i="1"/>
  <c r="J29" i="1"/>
  <c r="J31" i="1"/>
  <c r="J30" i="1"/>
  <c r="J34" i="1"/>
  <c r="J32" i="1"/>
  <c r="J37" i="1"/>
  <c r="J38" i="1"/>
  <c r="J35" i="1"/>
  <c r="J40" i="1"/>
  <c r="J36" i="1"/>
  <c r="J39" i="1"/>
  <c r="J42" i="1"/>
  <c r="J41" i="1"/>
  <c r="J44" i="1"/>
  <c r="J46" i="1"/>
  <c r="J45" i="1"/>
  <c r="J43" i="1"/>
  <c r="J48" i="1"/>
  <c r="J49" i="1"/>
  <c r="J50" i="1"/>
  <c r="J51" i="1"/>
  <c r="J52" i="1"/>
  <c r="J53" i="1"/>
  <c r="J55" i="1"/>
  <c r="J56" i="1"/>
  <c r="J54" i="1"/>
  <c r="J47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6" i="1"/>
  <c r="H17" i="1"/>
  <c r="H19" i="1"/>
  <c r="H20" i="1"/>
  <c r="H21" i="1"/>
  <c r="H22" i="1"/>
  <c r="H23" i="1"/>
  <c r="H25" i="1"/>
  <c r="H26" i="1"/>
  <c r="H24" i="1"/>
  <c r="H18" i="1"/>
  <c r="H27" i="1"/>
  <c r="H28" i="1"/>
  <c r="H29" i="1"/>
  <c r="H31" i="1"/>
  <c r="H30" i="1"/>
  <c r="H34" i="1"/>
  <c r="H32" i="1"/>
  <c r="H37" i="1"/>
  <c r="H38" i="1"/>
  <c r="H35" i="1"/>
  <c r="H40" i="1"/>
  <c r="H36" i="1"/>
  <c r="H39" i="1"/>
  <c r="H42" i="1"/>
  <c r="H41" i="1"/>
  <c r="H44" i="1"/>
  <c r="H46" i="1"/>
  <c r="H45" i="1"/>
  <c r="H43" i="1"/>
  <c r="H48" i="1"/>
  <c r="H49" i="1"/>
  <c r="H50" i="1"/>
  <c r="H51" i="1"/>
  <c r="H52" i="1"/>
  <c r="H53" i="1"/>
  <c r="H55" i="1"/>
  <c r="H56" i="1"/>
  <c r="H54" i="1"/>
  <c r="H47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6" i="1"/>
  <c r="G17" i="1"/>
  <c r="G19" i="1"/>
  <c r="G20" i="1"/>
  <c r="G21" i="1"/>
  <c r="G22" i="1"/>
  <c r="G23" i="1"/>
  <c r="G25" i="1"/>
  <c r="G26" i="1"/>
  <c r="G24" i="1"/>
  <c r="G18" i="1"/>
  <c r="G27" i="1"/>
  <c r="G28" i="1"/>
  <c r="G29" i="1"/>
  <c r="G31" i="1"/>
  <c r="G30" i="1"/>
  <c r="G34" i="1"/>
  <c r="G32" i="1"/>
  <c r="G37" i="1"/>
  <c r="G38" i="1"/>
  <c r="G35" i="1"/>
  <c r="G40" i="1"/>
  <c r="G36" i="1"/>
  <c r="G39" i="1"/>
  <c r="G42" i="1"/>
  <c r="G41" i="1"/>
  <c r="G44" i="1"/>
  <c r="G46" i="1"/>
  <c r="G45" i="1"/>
  <c r="G43" i="1"/>
  <c r="G48" i="1"/>
  <c r="G49" i="1"/>
  <c r="G50" i="1"/>
  <c r="G51" i="1"/>
  <c r="G52" i="1"/>
  <c r="G53" i="1"/>
  <c r="G55" i="1"/>
  <c r="G56" i="1"/>
  <c r="G54" i="1"/>
  <c r="G47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6" i="1"/>
  <c r="L17" i="1" l="1"/>
  <c r="L73" i="1"/>
  <c r="L33" i="1"/>
  <c r="D74" i="1" l="1"/>
  <c r="E74" i="1"/>
  <c r="F74" i="1"/>
  <c r="K74" i="1" l="1"/>
  <c r="M74" i="1"/>
  <c r="N73" i="1" l="1"/>
  <c r="N33" i="1"/>
  <c r="N32" i="1"/>
  <c r="N63" i="1" l="1"/>
  <c r="N21" i="1"/>
  <c r="N42" i="1"/>
  <c r="N65" i="1"/>
  <c r="N51" i="1"/>
  <c r="N19" i="1"/>
  <c r="N57" i="1"/>
  <c r="N20" i="1"/>
  <c r="N71" i="1"/>
  <c r="N39" i="1"/>
  <c r="N28" i="1"/>
  <c r="N37" i="1"/>
  <c r="N40" i="1"/>
  <c r="N70" i="1"/>
  <c r="N55" i="1"/>
  <c r="N68" i="1"/>
  <c r="N49" i="1"/>
  <c r="N47" i="1"/>
  <c r="N66" i="1"/>
  <c r="N52" i="1"/>
  <c r="N31" i="1"/>
  <c r="N50" i="1"/>
  <c r="N18" i="1"/>
  <c r="N69" i="1"/>
  <c r="N44" i="1"/>
  <c r="N46" i="1"/>
  <c r="N17" i="1"/>
  <c r="N41" i="1"/>
  <c r="N48" i="1"/>
  <c r="N34" i="1"/>
  <c r="N26" i="1"/>
  <c r="N25" i="1"/>
  <c r="N60" i="1"/>
  <c r="N67" i="1"/>
  <c r="N30" i="1"/>
  <c r="N61" i="1"/>
  <c r="N45" i="1"/>
  <c r="N56" i="1"/>
  <c r="N54" i="1"/>
  <c r="N38" i="1"/>
  <c r="N64" i="1"/>
  <c r="N29" i="1"/>
  <c r="N43" i="1"/>
  <c r="N27" i="1"/>
  <c r="N23" i="1"/>
  <c r="N16" i="1"/>
  <c r="N59" i="1"/>
  <c r="N22" i="1"/>
  <c r="N58" i="1"/>
  <c r="N24" i="1"/>
  <c r="N36" i="1"/>
  <c r="N72" i="1"/>
  <c r="N62" i="1"/>
  <c r="N53" i="1"/>
  <c r="N35" i="1"/>
  <c r="N74" i="1" l="1"/>
  <c r="L23" i="1" l="1"/>
  <c r="L52" i="1"/>
  <c r="L66" i="1"/>
  <c r="L64" i="1"/>
  <c r="L49" i="1"/>
  <c r="L67" i="1"/>
  <c r="L58" i="1"/>
  <c r="L44" i="1"/>
  <c r="L46" i="1"/>
  <c r="L35" i="1"/>
  <c r="L27" i="1"/>
  <c r="L31" i="1"/>
  <c r="L42" i="1"/>
  <c r="L69" i="1"/>
  <c r="L68" i="1"/>
  <c r="L60" i="1"/>
  <c r="L50" i="1"/>
  <c r="L54" i="1"/>
  <c r="L71" i="1"/>
  <c r="L65" i="1"/>
  <c r="L16" i="1"/>
  <c r="L53" i="1"/>
  <c r="L37" i="1"/>
  <c r="L39" i="1"/>
  <c r="L38" i="1"/>
  <c r="L36" i="1"/>
  <c r="L70" i="1"/>
  <c r="L24" i="1"/>
  <c r="L30" i="1"/>
  <c r="L29" i="1"/>
  <c r="L18" i="1"/>
  <c r="L63" i="1"/>
  <c r="L19" i="1"/>
  <c r="L25" i="1"/>
  <c r="L47" i="1"/>
  <c r="L28" i="1"/>
  <c r="I74" i="1"/>
  <c r="L59" i="1"/>
  <c r="L72" i="1"/>
  <c r="L34" i="1"/>
  <c r="L21" i="1"/>
  <c r="L56" i="1"/>
  <c r="L32" i="1"/>
  <c r="G74" i="1"/>
  <c r="H74" i="1"/>
  <c r="L48" i="1"/>
  <c r="L62" i="1"/>
  <c r="L22" i="1"/>
  <c r="L61" i="1"/>
  <c r="L55" i="1"/>
  <c r="L51" i="1"/>
  <c r="L43" i="1"/>
  <c r="L41" i="1"/>
  <c r="L57" i="1"/>
  <c r="L45" i="1"/>
  <c r="L20" i="1"/>
  <c r="L26" i="1"/>
  <c r="L40" i="1"/>
  <c r="L74" i="1" l="1"/>
  <c r="J74" i="1"/>
</calcChain>
</file>

<file path=xl/sharedStrings.xml><?xml version="1.0" encoding="utf-8"?>
<sst xmlns="http://schemas.openxmlformats.org/spreadsheetml/2006/main" count="223" uniqueCount="130">
  <si>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</si>
  <si>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</si>
  <si>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</si>
  <si>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</si>
  <si>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</si>
  <si>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</si>
  <si>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</si>
  <si>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</si>
  <si>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</si>
  <si>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</si>
  <si>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</si>
  <si>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</si>
  <si>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</si>
  <si>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</si>
  <si>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</si>
  <si>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</si>
  <si>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</si>
  <si>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</si>
  <si>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</si>
  <si>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</si>
  <si>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</si>
  <si>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</si>
  <si>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</si>
  <si>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</si>
  <si>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</si>
  <si>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</si>
  <si>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</si>
  <si>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</si>
  <si>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</si>
  <si>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</si>
  <si>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</si>
  <si>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</si>
  <si>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</si>
  <si>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</si>
  <si>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</si>
  <si>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</si>
  <si>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</si>
  <si>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</si>
  <si>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</si>
  <si>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</si>
  <si>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</si>
  <si>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</si>
  <si>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</si>
  <si>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</si>
  <si>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</si>
  <si>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</si>
  <si>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</si>
  <si>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</si>
  <si>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</si>
  <si>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</si>
  <si>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</si>
  <si>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</si>
  <si>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</si>
  <si>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</si>
  <si>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</si>
  <si>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</si>
  <si>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</si>
  <si>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</si>
  <si>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</si>
  <si>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</si>
  <si>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</si>
  <si>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</si>
  <si>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</si>
  <si>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</si>
  <si>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</si>
  <si>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</si>
  <si>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</si>
  <si>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</si>
  <si>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</si>
  <si>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</si>
  <si>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</si>
  <si>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</si>
  <si>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</si>
  <si>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</si>
  <si>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</si>
  <si>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</si>
  <si>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</si>
  <si>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</si>
  <si>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</si>
  <si>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</si>
  <si>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</si>
  <si>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</si>
  <si>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</si>
  <si>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</si>
  <si>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</si>
  <si>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</si>
  <si>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</si>
  <si>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</si>
  <si>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</si>
  <si>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</si>
  <si>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</si>
  <si>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</si>
  <si>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</si>
  <si>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</si>
  <si>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</si>
  <si>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</si>
  <si>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</si>
  <si>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</si>
  <si>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</si>
  <si>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</si>
  <si>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</si>
  <si>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</si>
  <si>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</si>
  <si>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</si>
  <si>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</si>
  <si>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</si>
  <si>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</si>
  <si>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</si>
  <si>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</si>
  <si>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</si>
  <si>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</si>
  <si>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</si>
  <si>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</si>
  <si>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</si>
  <si>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</si>
  <si>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</si>
  <si>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</si>
  <si>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</si>
  <si>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</si>
  <si>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</si>
  <si>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</si>
  <si>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</si>
  <si>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</si>
  <si>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</si>
  <si>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</si>
  <si>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</si>
  <si>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</si>
  <si>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</si>
  <si>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Trading value of April</t>
  </si>
  <si>
    <t>As of  May 10,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</si>
</sst>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5732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200273404.86000001</v>
          </cell>
          <cell r="F12">
            <v>154537</v>
          </cell>
          <cell r="G12">
            <v>127086661.34999999</v>
          </cell>
          <cell r="H12">
            <v>327360066.21000004</v>
          </cell>
          <cell r="Q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60320378.640000001</v>
          </cell>
          <cell r="F14">
            <v>1053594</v>
          </cell>
          <cell r="G14">
            <v>46840079.219999999</v>
          </cell>
          <cell r="H14">
            <v>107160457.86</v>
          </cell>
          <cell r="Q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446374014.83999997</v>
          </cell>
          <cell r="F16">
            <v>1662885</v>
          </cell>
          <cell r="G16">
            <v>496124479.63999999</v>
          </cell>
          <cell r="H16">
            <v>942498494.48000002</v>
          </cell>
          <cell r="Q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51296804.119999997</v>
          </cell>
          <cell r="F18">
            <v>0</v>
          </cell>
          <cell r="G18">
            <v>0</v>
          </cell>
          <cell r="H18">
            <v>51296804.119999997</v>
          </cell>
          <cell r="Q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93101285.510000005</v>
          </cell>
          <cell r="F19">
            <v>979307</v>
          </cell>
          <cell r="G19">
            <v>77545194.810000002</v>
          </cell>
          <cell r="H19">
            <v>170646480.31999999</v>
          </cell>
          <cell r="Q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5919539.7999999998</v>
          </cell>
          <cell r="H20">
            <v>5919539.7999999998</v>
          </cell>
          <cell r="Q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224813166.97999999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91352031.800000012</v>
          </cell>
          <cell r="H23">
            <v>526364429.08999997</v>
          </cell>
          <cell r="Q23">
            <v>0</v>
          </cell>
          <cell r="X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1117251.8999999999</v>
          </cell>
          <cell r="Q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6179941444.9899998</v>
          </cell>
          <cell r="H34">
            <v>12407464368.779999</v>
          </cell>
          <cell r="Q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491355352.68000001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37927844.600000001</v>
          </cell>
          <cell r="H38">
            <v>37927844.600000001</v>
          </cell>
          <cell r="Q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28489223.850000001</v>
          </cell>
          <cell r="F40">
            <v>11923</v>
          </cell>
          <cell r="G40">
            <v>2074912</v>
          </cell>
          <cell r="H40">
            <v>30564135.850000001</v>
          </cell>
          <cell r="Q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89234322.099999994</v>
          </cell>
          <cell r="F42">
            <v>1175</v>
          </cell>
          <cell r="G42">
            <v>5454240</v>
          </cell>
          <cell r="H42">
            <v>94688562.099999994</v>
          </cell>
          <cell r="Q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182464006.28999999</v>
          </cell>
          <cell r="F46">
            <v>470843</v>
          </cell>
          <cell r="G46">
            <v>420855352.92000002</v>
          </cell>
          <cell r="H46">
            <v>603319359.21000004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7621753.3000000007</v>
          </cell>
          <cell r="Q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11366076.380000001</v>
          </cell>
          <cell r="F49">
            <v>122132</v>
          </cell>
          <cell r="G49">
            <v>16738610.91</v>
          </cell>
          <cell r="H49">
            <v>28104687.289999999</v>
          </cell>
          <cell r="Q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128577052.15000001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236224214.11000001</v>
          </cell>
          <cell r="H57">
            <v>366221902.23000002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30042870.719999999</v>
          </cell>
          <cell r="H58">
            <v>39524370.719999999</v>
          </cell>
          <cell r="Q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53171495.219999999</v>
          </cell>
          <cell r="H61">
            <v>54325095.219999999</v>
          </cell>
          <cell r="Q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28482752.309999999</v>
          </cell>
          <cell r="F62">
            <v>112948</v>
          </cell>
          <cell r="G62">
            <v>21588504.41</v>
          </cell>
          <cell r="H62">
            <v>50071256.719999999</v>
          </cell>
          <cell r="Q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  <cell r="Y10">
            <v>19670</v>
          </cell>
          <cell r="Z10">
            <v>3108092.8</v>
          </cell>
          <cell r="AA10">
            <v>62641923.419999994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  <cell r="Y11">
            <v>205</v>
          </cell>
          <cell r="Z11">
            <v>885880</v>
          </cell>
          <cell r="AA11">
            <v>9247538.4000000004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200273404.86000001</v>
          </cell>
          <cell r="F12">
            <v>154537</v>
          </cell>
          <cell r="G12">
            <v>127086661.34999999</v>
          </cell>
          <cell r="H12">
            <v>327360066.21000004</v>
          </cell>
          <cell r="Q12">
            <v>0</v>
          </cell>
          <cell r="X12">
            <v>0</v>
          </cell>
          <cell r="Y12">
            <v>910637</v>
          </cell>
          <cell r="Z12">
            <v>327360066.21000004</v>
          </cell>
          <cell r="AA12">
            <v>1731390952.8200002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60320378.640000001</v>
          </cell>
          <cell r="F14">
            <v>1053594</v>
          </cell>
          <cell r="G14">
            <v>46840079.219999999</v>
          </cell>
          <cell r="H14">
            <v>107160457.86</v>
          </cell>
          <cell r="Q14">
            <v>0</v>
          </cell>
          <cell r="X14">
            <v>0</v>
          </cell>
          <cell r="Y14">
            <v>1344208</v>
          </cell>
          <cell r="Z14">
            <v>107160457.86</v>
          </cell>
          <cell r="AA14">
            <v>596761846.99000001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446374014.83999997</v>
          </cell>
          <cell r="F16">
            <v>1662885</v>
          </cell>
          <cell r="G16">
            <v>496124479.63999999</v>
          </cell>
          <cell r="H16">
            <v>942498494.48000002</v>
          </cell>
          <cell r="Q16">
            <v>0</v>
          </cell>
          <cell r="X16">
            <v>0</v>
          </cell>
          <cell r="Y16">
            <v>2888764</v>
          </cell>
          <cell r="Z16">
            <v>942498494.48000002</v>
          </cell>
          <cell r="AA16">
            <v>5147542238.1100006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51296804.119999997</v>
          </cell>
          <cell r="F18">
            <v>0</v>
          </cell>
          <cell r="G18">
            <v>0</v>
          </cell>
          <cell r="H18">
            <v>51296804.119999997</v>
          </cell>
          <cell r="Q18">
            <v>0</v>
          </cell>
          <cell r="X18">
            <v>0</v>
          </cell>
          <cell r="Y18">
            <v>326855</v>
          </cell>
          <cell r="Z18">
            <v>51296804.119999997</v>
          </cell>
          <cell r="AA18">
            <v>51296804.119999997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93101285.510000005</v>
          </cell>
          <cell r="F19">
            <v>979307</v>
          </cell>
          <cell r="G19">
            <v>77545194.810000002</v>
          </cell>
          <cell r="H19">
            <v>170646480.31999999</v>
          </cell>
          <cell r="Q19">
            <v>0</v>
          </cell>
          <cell r="X19">
            <v>0</v>
          </cell>
          <cell r="Y19">
            <v>1125537</v>
          </cell>
          <cell r="Z19">
            <v>170646480.31999999</v>
          </cell>
          <cell r="AA19">
            <v>982321406.90999985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5919539.7999999998</v>
          </cell>
          <cell r="H20">
            <v>5919539.7999999998</v>
          </cell>
          <cell r="Q20">
            <v>0</v>
          </cell>
          <cell r="X20">
            <v>0</v>
          </cell>
          <cell r="Y20">
            <v>40810</v>
          </cell>
          <cell r="Z20">
            <v>5919539.7999999998</v>
          </cell>
          <cell r="AA20">
            <v>56129487.799999997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  <cell r="Y21">
            <v>26674</v>
          </cell>
          <cell r="Z21">
            <v>11893273</v>
          </cell>
          <cell r="AA21">
            <v>45260555.5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224813166.97999999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  <cell r="Y22">
            <v>5122939</v>
          </cell>
          <cell r="Z22">
            <v>503388778.28999996</v>
          </cell>
          <cell r="AA22">
            <v>2083393184.03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91352031.800000012</v>
          </cell>
          <cell r="H23">
            <v>526364429.08999997</v>
          </cell>
          <cell r="Q23">
            <v>0</v>
          </cell>
          <cell r="X23">
            <v>0</v>
          </cell>
          <cell r="Y23">
            <v>10630610</v>
          </cell>
          <cell r="Z23">
            <v>526364429.08999997</v>
          </cell>
          <cell r="AA23">
            <v>34657847202.189995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  <cell r="Y26">
            <v>138315</v>
          </cell>
          <cell r="Z26">
            <v>1503188755</v>
          </cell>
          <cell r="AA26">
            <v>7601382550.8500004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  <cell r="Y28">
            <v>296272</v>
          </cell>
          <cell r="Z28">
            <v>41703740.93</v>
          </cell>
          <cell r="AA28">
            <v>123349742.72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  <cell r="Y29">
            <v>107077</v>
          </cell>
          <cell r="Z29">
            <v>76653052</v>
          </cell>
          <cell r="AA29">
            <v>248889269.58999997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1117251.8999999999</v>
          </cell>
          <cell r="Q33">
            <v>0</v>
          </cell>
          <cell r="X33">
            <v>0</v>
          </cell>
          <cell r="Y33">
            <v>8519</v>
          </cell>
          <cell r="Z33">
            <v>1117251.8999999999</v>
          </cell>
          <cell r="AA33">
            <v>7365807.0299999993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6179941444.9899998</v>
          </cell>
          <cell r="H34">
            <v>12407464368.779999</v>
          </cell>
          <cell r="Q34">
            <v>0</v>
          </cell>
          <cell r="X34">
            <v>0</v>
          </cell>
          <cell r="Y34">
            <v>22392810</v>
          </cell>
          <cell r="Z34">
            <v>12407464368.779999</v>
          </cell>
          <cell r="AA34">
            <v>13391602375.289999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  <cell r="Y35">
            <v>402620</v>
          </cell>
          <cell r="Z35">
            <v>100570611.17</v>
          </cell>
          <cell r="AA35">
            <v>237124250.46000004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  <cell r="Y36">
            <v>371375</v>
          </cell>
          <cell r="Z36">
            <v>21449245.43</v>
          </cell>
          <cell r="AA36">
            <v>143273950.72999999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491355352.68000001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  <cell r="Y37">
            <v>2810104</v>
          </cell>
          <cell r="Z37">
            <v>1086855352.6800001</v>
          </cell>
          <cell r="AA37">
            <v>4177763380.6500006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37927844.600000001</v>
          </cell>
          <cell r="H38">
            <v>37927844.600000001</v>
          </cell>
          <cell r="Q38">
            <v>0</v>
          </cell>
          <cell r="X38">
            <v>0</v>
          </cell>
          <cell r="Y38">
            <v>148523</v>
          </cell>
          <cell r="Z38">
            <v>37927844.600000001</v>
          </cell>
          <cell r="AA38">
            <v>372153999.88999999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28489223.850000001</v>
          </cell>
          <cell r="F40">
            <v>11923</v>
          </cell>
          <cell r="G40">
            <v>2074912</v>
          </cell>
          <cell r="H40">
            <v>30564135.850000001</v>
          </cell>
          <cell r="Q40">
            <v>0</v>
          </cell>
          <cell r="X40">
            <v>0</v>
          </cell>
          <cell r="Y40">
            <v>52620</v>
          </cell>
          <cell r="Z40">
            <v>30564135.850000001</v>
          </cell>
          <cell r="AA40">
            <v>70248713.00999999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89234322.099999994</v>
          </cell>
          <cell r="F42">
            <v>1175</v>
          </cell>
          <cell r="G42">
            <v>5454240</v>
          </cell>
          <cell r="H42">
            <v>94688562.099999994</v>
          </cell>
          <cell r="Q42">
            <v>0</v>
          </cell>
          <cell r="X42">
            <v>0</v>
          </cell>
          <cell r="Y42">
            <v>20277</v>
          </cell>
          <cell r="Z42">
            <v>94688562.099999994</v>
          </cell>
          <cell r="AA42">
            <v>370017470.22000003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  <cell r="Y43">
            <v>68269</v>
          </cell>
          <cell r="Z43">
            <v>5565927</v>
          </cell>
          <cell r="AA43">
            <v>92202546.060000002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  <cell r="Y44">
            <v>4080</v>
          </cell>
          <cell r="Z44">
            <v>879480</v>
          </cell>
          <cell r="AA44">
            <v>18744249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  <cell r="Y45">
            <v>21998</v>
          </cell>
          <cell r="Z45">
            <v>2902257.21</v>
          </cell>
          <cell r="AA45">
            <v>17178491.469999999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182464006.28999999</v>
          </cell>
          <cell r="F46">
            <v>470843</v>
          </cell>
          <cell r="G46">
            <v>420855352.92000002</v>
          </cell>
          <cell r="H46">
            <v>603319359.21000004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  <cell r="Y46">
            <v>948112</v>
          </cell>
          <cell r="Z46">
            <v>1098819359.21</v>
          </cell>
          <cell r="AA46">
            <v>2154175785.1800003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  <cell r="Y47">
            <v>10262</v>
          </cell>
          <cell r="Z47">
            <v>3559795</v>
          </cell>
          <cell r="AA47">
            <v>8479205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7621753.3000000007</v>
          </cell>
          <cell r="Q48">
            <v>0</v>
          </cell>
          <cell r="X48">
            <v>0</v>
          </cell>
          <cell r="Y48">
            <v>78926</v>
          </cell>
          <cell r="Z48">
            <v>7621753.3000000007</v>
          </cell>
          <cell r="AA48">
            <v>45472184.040000007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11366076.380000001</v>
          </cell>
          <cell r="F49">
            <v>122132</v>
          </cell>
          <cell r="G49">
            <v>16738610.91</v>
          </cell>
          <cell r="H49">
            <v>28104687.289999999</v>
          </cell>
          <cell r="Q49">
            <v>0</v>
          </cell>
          <cell r="X49">
            <v>0</v>
          </cell>
          <cell r="Y49">
            <v>257264</v>
          </cell>
          <cell r="Z49">
            <v>28104687.289999999</v>
          </cell>
          <cell r="AA49">
            <v>246390074.33000001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128577052.15000001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  <cell r="Y51">
            <v>2097833</v>
          </cell>
          <cell r="Z51">
            <v>483096530.56</v>
          </cell>
          <cell r="AA51">
            <v>24029011397.700005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  <cell r="Y52">
            <v>281</v>
          </cell>
          <cell r="Z52">
            <v>446051.9</v>
          </cell>
          <cell r="AA52">
            <v>7487951.5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  <cell r="Y54">
            <v>291660</v>
          </cell>
          <cell r="Z54">
            <v>118852338</v>
          </cell>
          <cell r="AA54">
            <v>230149640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  <cell r="Y55">
            <v>15849</v>
          </cell>
          <cell r="Z55">
            <v>8685374</v>
          </cell>
          <cell r="AA55">
            <v>28053903.02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454674</v>
          </cell>
          <cell r="E58">
            <v>129997688.12</v>
          </cell>
          <cell r="F58">
            <v>2850731</v>
          </cell>
          <cell r="G58">
            <v>236224214.11000001</v>
          </cell>
          <cell r="H58">
            <v>366221902.23000002</v>
          </cell>
          <cell r="Q58">
            <v>0</v>
          </cell>
          <cell r="T58">
            <v>240</v>
          </cell>
          <cell r="U58">
            <v>24412500</v>
          </cell>
          <cell r="V58">
            <v>240</v>
          </cell>
          <cell r="W58">
            <v>24412500</v>
          </cell>
          <cell r="X58">
            <v>48825000</v>
          </cell>
          <cell r="Y58">
            <v>3305885</v>
          </cell>
          <cell r="Z58">
            <v>415046902.23000002</v>
          </cell>
          <cell r="AA58">
            <v>2220941309.4099998</v>
          </cell>
        </row>
        <row r="59">
          <cell r="B59" t="str">
            <v>TABO</v>
          </cell>
          <cell r="C59" t="str">
            <v>Таван богд ХХК</v>
          </cell>
          <cell r="D59">
            <v>4524</v>
          </cell>
          <cell r="E59">
            <v>9481500</v>
          </cell>
          <cell r="F59">
            <v>6661</v>
          </cell>
          <cell r="G59">
            <v>30042870.719999999</v>
          </cell>
          <cell r="H59">
            <v>39524370.719999999</v>
          </cell>
          <cell r="Q59">
            <v>0</v>
          </cell>
          <cell r="X59">
            <v>0</v>
          </cell>
          <cell r="Y59">
            <v>11185</v>
          </cell>
          <cell r="Z59">
            <v>39524370.719999999</v>
          </cell>
          <cell r="AA59">
            <v>198536181.03999999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3006</v>
          </cell>
          <cell r="E60">
            <v>2863108</v>
          </cell>
          <cell r="F60">
            <v>22600</v>
          </cell>
          <cell r="G60">
            <v>5209157</v>
          </cell>
          <cell r="H60">
            <v>8072265</v>
          </cell>
          <cell r="Q60">
            <v>0</v>
          </cell>
          <cell r="X60">
            <v>0</v>
          </cell>
          <cell r="Y60">
            <v>25606</v>
          </cell>
          <cell r="Z60">
            <v>8072265</v>
          </cell>
          <cell r="AA60">
            <v>332875554.98000002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1531732</v>
          </cell>
          <cell r="E61">
            <v>356977640.75</v>
          </cell>
          <cell r="F61">
            <v>2630099</v>
          </cell>
          <cell r="G61">
            <v>279207648.62</v>
          </cell>
          <cell r="H61">
            <v>636185289.37</v>
          </cell>
          <cell r="Q61">
            <v>0</v>
          </cell>
          <cell r="X61">
            <v>0</v>
          </cell>
          <cell r="Y61">
            <v>4161831</v>
          </cell>
          <cell r="Z61">
            <v>636185289.37</v>
          </cell>
          <cell r="AA61">
            <v>2595458294.7799997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6065</v>
          </cell>
          <cell r="E62">
            <v>1153600</v>
          </cell>
          <cell r="F62">
            <v>31583</v>
          </cell>
          <cell r="G62">
            <v>53171495.219999999</v>
          </cell>
          <cell r="H62">
            <v>54325095.219999999</v>
          </cell>
          <cell r="Q62">
            <v>0</v>
          </cell>
          <cell r="X62">
            <v>0</v>
          </cell>
          <cell r="Y62">
            <v>37648</v>
          </cell>
          <cell r="Z62">
            <v>54325095.219999999</v>
          </cell>
          <cell r="AA62">
            <v>246994919.32000002</v>
          </cell>
        </row>
        <row r="63">
          <cell r="B63" t="str">
            <v>TTOL</v>
          </cell>
          <cell r="C63" t="str">
            <v>Тэсо Инвестмент</v>
          </cell>
          <cell r="D63">
            <v>264737</v>
          </cell>
          <cell r="E63">
            <v>28482752.309999999</v>
          </cell>
          <cell r="F63">
            <v>112948</v>
          </cell>
          <cell r="G63">
            <v>21588504.41</v>
          </cell>
          <cell r="H63">
            <v>50071256.719999999</v>
          </cell>
          <cell r="Q63">
            <v>0</v>
          </cell>
          <cell r="X63">
            <v>0</v>
          </cell>
          <cell r="Y63">
            <v>377685</v>
          </cell>
          <cell r="Z63">
            <v>50071256.719999999</v>
          </cell>
          <cell r="AA63">
            <v>158627260.71000001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179</v>
          </cell>
          <cell r="E64">
            <v>135082</v>
          </cell>
          <cell r="F64">
            <v>3733</v>
          </cell>
          <cell r="G64">
            <v>1688404</v>
          </cell>
          <cell r="H64">
            <v>1823486</v>
          </cell>
          <cell r="Q64">
            <v>0</v>
          </cell>
          <cell r="X64">
            <v>0</v>
          </cell>
          <cell r="Y64">
            <v>3912</v>
          </cell>
          <cell r="Z64">
            <v>1823486</v>
          </cell>
          <cell r="AA64">
            <v>52612873.640000001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Q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96788</v>
          </cell>
          <cell r="E67">
            <v>21526361</v>
          </cell>
          <cell r="F67">
            <v>115323</v>
          </cell>
          <cell r="G67">
            <v>26637337</v>
          </cell>
          <cell r="H67">
            <v>48163698</v>
          </cell>
          <cell r="Q67">
            <v>0</v>
          </cell>
          <cell r="X67">
            <v>0</v>
          </cell>
          <cell r="Y67">
            <v>212111</v>
          </cell>
          <cell r="Z67">
            <v>48163698</v>
          </cell>
          <cell r="AA67">
            <v>211086852.63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I29" sqref="I29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9" width="21.7109375" style="1" bestFit="1" customWidth="1"/>
    <col min="10" max="10" width="19.5703125" style="1" bestFit="1" customWidth="1"/>
    <col min="11" max="11" width="16.5703125" style="1" customWidth="1"/>
    <col min="12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1" spans="1:16" ht="15" customHeight="1" thickBot="1" x14ac:dyDescent="0.3">
      <c r="K11" s="42" t="s">
        <v>129</v>
      </c>
      <c r="L11" s="42"/>
      <c r="M11" s="42"/>
      <c r="N11" s="42"/>
    </row>
    <row r="12" spans="1:16" ht="14.45" customHeight="1" x14ac:dyDescent="0.25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 x14ac:dyDescent="0.25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 x14ac:dyDescent="0.25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6" x14ac:dyDescent="0.2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VLOOKUP(B16,[1]Brokers!$B$9:$H$66,7,0)</f>
        <v>526364429.08999997</v>
      </c>
      <c r="H16" s="17">
        <f>VLOOKUP(B16,[1]Brokers!$B$9:$X$66,23,0)</f>
        <v>0</v>
      </c>
      <c r="I16" s="17">
        <v>0</v>
      </c>
      <c r="J16" s="17">
        <f>VLOOKUP(B16,[1]Brokers!$B$9:$Q$66,16,0)</f>
        <v>0</v>
      </c>
      <c r="K16" s="17">
        <f>VLOOKUP(B16,[1]Brokers!$B$9:$S$66,18,0)</f>
        <v>0</v>
      </c>
      <c r="L16" s="18">
        <f t="shared" ref="L16:L48" si="0">G16+H16+I16+J16+K16</f>
        <v>526364429.08999997</v>
      </c>
      <c r="M16" s="17">
        <f>VLOOKUP(B16,[2]Sheet4!$B$9:$AA$67,26,0)</f>
        <v>34657847202.189995</v>
      </c>
      <c r="N16" s="20">
        <f t="shared" ref="N16:N47" si="1">M16/$M$74</f>
        <v>0.32988157129982859</v>
      </c>
      <c r="O16" s="19"/>
    </row>
    <row r="17" spans="1:16" x14ac:dyDescent="0.2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VLOOKUP(B17,[1]Brokers!$B$9:$H$66,7,0)</f>
        <v>237476130.56</v>
      </c>
      <c r="H17" s="17">
        <f>VLOOKUP(B17,[1]Brokers!$B$9:$X$66,23,0)</f>
        <v>145620400</v>
      </c>
      <c r="I17" s="17">
        <v>0</v>
      </c>
      <c r="J17" s="17">
        <f>VLOOKUP(B17,[1]Brokers!$B$9:$Q$66,16,0)</f>
        <v>100000000</v>
      </c>
      <c r="K17" s="17">
        <f>VLOOKUP(B17,[1]Brokers!$B$9:$S$66,18,0)</f>
        <v>0</v>
      </c>
      <c r="L17" s="18">
        <f t="shared" si="0"/>
        <v>483096530.56</v>
      </c>
      <c r="M17" s="17">
        <f>VLOOKUP(B17,[2]Sheet4!$B$9:$AA$67,26,0)</f>
        <v>24029011397.700005</v>
      </c>
      <c r="N17" s="20">
        <f t="shared" si="1"/>
        <v>0.22871380297833055</v>
      </c>
      <c r="O17" s="19"/>
    </row>
    <row r="18" spans="1:16" x14ac:dyDescent="0.2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VLOOKUP(B18,[1]Brokers!$B$9:$H$66,7,0)</f>
        <v>12407464368.779999</v>
      </c>
      <c r="H18" s="17">
        <f>VLOOKUP(B18,[1]Brokers!$B$9:$X$66,23,0)</f>
        <v>0</v>
      </c>
      <c r="I18" s="17">
        <v>0</v>
      </c>
      <c r="J18" s="17">
        <f>VLOOKUP(B18,[1]Brokers!$B$9:$Q$66,16,0)</f>
        <v>0</v>
      </c>
      <c r="K18" s="17">
        <f>VLOOKUP(B18,[1]Brokers!$B$9:$S$66,18,0)</f>
        <v>0</v>
      </c>
      <c r="L18" s="18">
        <f>G18+H18+I18+J18+K18</f>
        <v>12407464368.779999</v>
      </c>
      <c r="M18" s="17">
        <f>VLOOKUP(B18,[2]Sheet4!$B$9:$AA$67,26,0)</f>
        <v>13391602375.289999</v>
      </c>
      <c r="N18" s="20">
        <f t="shared" si="1"/>
        <v>0.12746443274480232</v>
      </c>
      <c r="O18" s="19"/>
    </row>
    <row r="19" spans="1:16" x14ac:dyDescent="0.25">
      <c r="A19" s="12">
        <v>4</v>
      </c>
      <c r="B19" s="13" t="s">
        <v>18</v>
      </c>
      <c r="C19" s="14" t="s">
        <v>81</v>
      </c>
      <c r="D19" s="15" t="s">
        <v>2</v>
      </c>
      <c r="E19" s="16"/>
      <c r="F19" s="16"/>
      <c r="G19" s="17">
        <f>VLOOKUP(B19,[1]Brokers!$B$9:$H$66,7,0)</f>
        <v>1503188755</v>
      </c>
      <c r="H19" s="17">
        <f>VLOOKUP(B19,[1]Brokers!$B$9:$X$66,23,0)</f>
        <v>0</v>
      </c>
      <c r="I19" s="17">
        <v>0</v>
      </c>
      <c r="J19" s="17">
        <f>VLOOKUP(B19,[1]Brokers!$B$9:$Q$66,16,0)</f>
        <v>0</v>
      </c>
      <c r="K19" s="17">
        <f>VLOOKUP(B19,[1]Brokers!$B$9:$S$66,18,0)</f>
        <v>0</v>
      </c>
      <c r="L19" s="18">
        <f t="shared" si="0"/>
        <v>1503188755</v>
      </c>
      <c r="M19" s="17">
        <f>VLOOKUP(B19,[2]Sheet4!$B$9:$AA$67,26,0)</f>
        <v>7601382550.8500004</v>
      </c>
      <c r="N19" s="20">
        <f t="shared" si="1"/>
        <v>7.2351753566708754E-2</v>
      </c>
      <c r="O19" s="19"/>
    </row>
    <row r="20" spans="1:16" x14ac:dyDescent="0.25">
      <c r="A20" s="12">
        <v>5</v>
      </c>
      <c r="B20" s="13" t="s">
        <v>1</v>
      </c>
      <c r="C20" s="14" t="s">
        <v>66</v>
      </c>
      <c r="D20" s="15" t="s">
        <v>2</v>
      </c>
      <c r="E20" s="16" t="s">
        <v>2</v>
      </c>
      <c r="F20" s="16" t="s">
        <v>2</v>
      </c>
      <c r="G20" s="17">
        <f>VLOOKUP(B20,[1]Brokers!$B$9:$H$66,7,0)</f>
        <v>942498494.48000002</v>
      </c>
      <c r="H20" s="17">
        <f>VLOOKUP(B20,[1]Brokers!$B$9:$X$66,23,0)</f>
        <v>0</v>
      </c>
      <c r="I20" s="17">
        <v>0</v>
      </c>
      <c r="J20" s="17">
        <f>VLOOKUP(B20,[1]Brokers!$B$9:$Q$66,16,0)</f>
        <v>0</v>
      </c>
      <c r="K20" s="17">
        <f>VLOOKUP(B20,[1]Brokers!$B$9:$S$66,18,0)</f>
        <v>0</v>
      </c>
      <c r="L20" s="18">
        <f t="shared" si="0"/>
        <v>942498494.48000002</v>
      </c>
      <c r="M20" s="17">
        <f>VLOOKUP(B20,[2]Sheet4!$B$9:$AA$67,26,0)</f>
        <v>5147542238.1100006</v>
      </c>
      <c r="N20" s="20">
        <f t="shared" si="1"/>
        <v>4.8995522195408127E-2</v>
      </c>
      <c r="O20" s="19"/>
    </row>
    <row r="21" spans="1:16" x14ac:dyDescent="0.25">
      <c r="A21" s="12">
        <v>6</v>
      </c>
      <c r="B21" s="13" t="s">
        <v>5</v>
      </c>
      <c r="C21" s="14" t="s">
        <v>69</v>
      </c>
      <c r="D21" s="15" t="s">
        <v>2</v>
      </c>
      <c r="E21" s="16" t="s">
        <v>2</v>
      </c>
      <c r="F21" s="16" t="s">
        <v>2</v>
      </c>
      <c r="G21" s="17">
        <f>VLOOKUP(B21,[1]Brokers!$B$9:$H$66,7,0)</f>
        <v>491355352.68000001</v>
      </c>
      <c r="H21" s="17">
        <f>VLOOKUP(B21,[1]Brokers!$B$9:$X$66,23,0)</f>
        <v>495500000</v>
      </c>
      <c r="I21" s="17">
        <v>0</v>
      </c>
      <c r="J21" s="17">
        <f>VLOOKUP(B21,[1]Brokers!$B$9:$Q$66,16,0)</f>
        <v>100000000</v>
      </c>
      <c r="K21" s="17">
        <f>VLOOKUP(B21,[1]Brokers!$B$9:$S$66,18,0)</f>
        <v>0</v>
      </c>
      <c r="L21" s="18">
        <f t="shared" si="0"/>
        <v>1086855352.6800001</v>
      </c>
      <c r="M21" s="17">
        <f>VLOOKUP(B21,[2]Sheet4!$B$9:$AA$67,26,0)</f>
        <v>4177763380.6500006</v>
      </c>
      <c r="N21" s="20">
        <f t="shared" si="1"/>
        <v>3.9764938095769004E-2</v>
      </c>
      <c r="O21" s="19"/>
    </row>
    <row r="22" spans="1:16" s="8" customFormat="1" x14ac:dyDescent="0.2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VLOOKUP(B22,[1]Brokers!$B$9:$H$66,7,0)</f>
        <v>636185289.37</v>
      </c>
      <c r="H22" s="17">
        <f>VLOOKUP(B22,[1]Brokers!$B$9:$X$66,23,0)</f>
        <v>0</v>
      </c>
      <c r="I22" s="17">
        <v>0</v>
      </c>
      <c r="J22" s="17">
        <f>VLOOKUP(B22,[1]Brokers!$B$9:$Q$66,16,0)</f>
        <v>0</v>
      </c>
      <c r="K22" s="17">
        <f>VLOOKUP(B22,[1]Brokers!$B$9:$S$66,18,0)</f>
        <v>0</v>
      </c>
      <c r="L22" s="18">
        <f t="shared" si="0"/>
        <v>636185289.37</v>
      </c>
      <c r="M22" s="17">
        <f>VLOOKUP(B22,[2]Sheet4!$B$9:$AA$67,26,0)</f>
        <v>2595458294.7799997</v>
      </c>
      <c r="N22" s="20">
        <f t="shared" si="1"/>
        <v>2.4704184755915765E-2</v>
      </c>
      <c r="O22" s="19"/>
      <c r="P22" s="10"/>
    </row>
    <row r="23" spans="1:16" x14ac:dyDescent="0.2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VLOOKUP(B23,[1]Brokers!$B$9:$H$66,7,0)</f>
        <v>366221902.23000002</v>
      </c>
      <c r="H23" s="17">
        <f>VLOOKUP(B23,[1]Brokers!$B$9:$X$66,23,0)</f>
        <v>48825000</v>
      </c>
      <c r="I23" s="17">
        <v>0</v>
      </c>
      <c r="J23" s="17">
        <f>VLOOKUP(B23,[1]Brokers!$B$9:$Q$66,16,0)</f>
        <v>0</v>
      </c>
      <c r="K23" s="17">
        <f>VLOOKUP(B23,[1]Brokers!$B$9:$S$66,18,0)</f>
        <v>0</v>
      </c>
      <c r="L23" s="18">
        <f t="shared" si="0"/>
        <v>415046902.23000002</v>
      </c>
      <c r="M23" s="17">
        <f>VLOOKUP(B23,[2]Sheet4!$B$9:$AA$67,26,0)</f>
        <v>2220941309.4099998</v>
      </c>
      <c r="N23" s="20">
        <f t="shared" si="1"/>
        <v>2.1139443677464599E-2</v>
      </c>
      <c r="O23" s="19"/>
    </row>
    <row r="24" spans="1:16" x14ac:dyDescent="0.2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VLOOKUP(B24,[1]Brokers!$B$9:$H$66,7,0)</f>
        <v>603319359.21000004</v>
      </c>
      <c r="H24" s="17">
        <f>VLOOKUP(B24,[1]Brokers!$B$9:$X$66,23,0)</f>
        <v>495500000</v>
      </c>
      <c r="I24" s="17">
        <v>0</v>
      </c>
      <c r="J24" s="17">
        <f>VLOOKUP(B24,[1]Brokers!$B$9:$Q$66,16,0)</f>
        <v>0</v>
      </c>
      <c r="K24" s="17">
        <f>VLOOKUP(B24,[1]Brokers!$B$9:$S$66,18,0)</f>
        <v>0</v>
      </c>
      <c r="L24" s="18">
        <f>G24+H24+I24+J24+K24</f>
        <v>1098819359.21</v>
      </c>
      <c r="M24" s="17">
        <f>VLOOKUP(B24,[2]Sheet4!$B$9:$AA$67,26,0)</f>
        <v>2154175785.1800003</v>
      </c>
      <c r="N24" s="20">
        <f t="shared" si="1"/>
        <v>2.0503953656599794E-2</v>
      </c>
      <c r="O24" s="19"/>
      <c r="P24" s="1"/>
    </row>
    <row r="25" spans="1:16" x14ac:dyDescent="0.25">
      <c r="A25" s="12">
        <v>10</v>
      </c>
      <c r="B25" s="13" t="s">
        <v>16</v>
      </c>
      <c r="C25" s="14" t="s">
        <v>79</v>
      </c>
      <c r="D25" s="15" t="s">
        <v>2</v>
      </c>
      <c r="E25" s="15" t="s">
        <v>2</v>
      </c>
      <c r="F25" s="16" t="s">
        <v>2</v>
      </c>
      <c r="G25" s="17">
        <f>VLOOKUP(B25,[1]Brokers!$B$9:$H$66,7,0)</f>
        <v>503388778.28999996</v>
      </c>
      <c r="H25" s="17">
        <f>VLOOKUP(B25,[1]Brokers!$B$9:$X$66,23,0)</f>
        <v>0</v>
      </c>
      <c r="I25" s="17">
        <v>0</v>
      </c>
      <c r="J25" s="17">
        <f>VLOOKUP(B25,[1]Brokers!$B$9:$Q$66,16,0)</f>
        <v>0</v>
      </c>
      <c r="K25" s="17">
        <f>VLOOKUP(B25,[1]Brokers!$B$9:$S$66,18,0)</f>
        <v>0</v>
      </c>
      <c r="L25" s="18">
        <f t="shared" si="0"/>
        <v>503388778.28999996</v>
      </c>
      <c r="M25" s="17">
        <f>VLOOKUP(B25,[2]Sheet4!$B$9:$AA$67,26,0)</f>
        <v>2083393184.03</v>
      </c>
      <c r="N25" s="20">
        <f t="shared" si="1"/>
        <v>1.9830228149304702E-2</v>
      </c>
      <c r="O25" s="19"/>
    </row>
    <row r="26" spans="1:16" x14ac:dyDescent="0.2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VLOOKUP(B26,[1]Brokers!$B$9:$H$66,7,0)</f>
        <v>327360066.21000004</v>
      </c>
      <c r="H26" s="17">
        <f>VLOOKUP(B26,[1]Brokers!$B$9:$X$66,23,0)</f>
        <v>0</v>
      </c>
      <c r="I26" s="17">
        <v>0</v>
      </c>
      <c r="J26" s="17">
        <f>VLOOKUP(B26,[1]Brokers!$B$9:$Q$66,16,0)</f>
        <v>0</v>
      </c>
      <c r="K26" s="17">
        <f>VLOOKUP(B26,[1]Brokers!$B$9:$S$66,18,0)</f>
        <v>0</v>
      </c>
      <c r="L26" s="18">
        <f t="shared" si="0"/>
        <v>327360066.21000004</v>
      </c>
      <c r="M26" s="17">
        <f>VLOOKUP(B26,[2]Sheet4!$B$9:$AA$67,26,0)</f>
        <v>1731390952.8200002</v>
      </c>
      <c r="N26" s="20">
        <f t="shared" si="1"/>
        <v>1.647978781597486E-2</v>
      </c>
      <c r="O26" s="19"/>
    </row>
    <row r="27" spans="1:16" x14ac:dyDescent="0.2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VLOOKUP(B27,[1]Brokers!$B$9:$H$66,7,0)</f>
        <v>170646480.31999999</v>
      </c>
      <c r="H27" s="17">
        <f>VLOOKUP(B27,[1]Brokers!$B$9:$X$66,23,0)</f>
        <v>0</v>
      </c>
      <c r="I27" s="17">
        <v>0</v>
      </c>
      <c r="J27" s="17">
        <f>VLOOKUP(B27,[1]Brokers!$B$9:$Q$66,16,0)</f>
        <v>0</v>
      </c>
      <c r="K27" s="17">
        <f>VLOOKUP(B27,[1]Brokers!$B$9:$S$66,18,0)</f>
        <v>0</v>
      </c>
      <c r="L27" s="18">
        <f t="shared" si="0"/>
        <v>170646480.31999999</v>
      </c>
      <c r="M27" s="17">
        <f>VLOOKUP(B27,[2]Sheet4!$B$9:$AA$67,26,0)</f>
        <v>982321406.90999985</v>
      </c>
      <c r="N27" s="20">
        <f t="shared" si="1"/>
        <v>9.3499670462062808E-3</v>
      </c>
      <c r="O27" s="19"/>
    </row>
    <row r="28" spans="1:16" x14ac:dyDescent="0.2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VLOOKUP(B28,[1]Brokers!$B$9:$H$66,7,0)</f>
        <v>107160457.86</v>
      </c>
      <c r="H28" s="17">
        <f>VLOOKUP(B28,[1]Brokers!$B$9:$X$66,23,0)</f>
        <v>0</v>
      </c>
      <c r="I28" s="17">
        <v>0</v>
      </c>
      <c r="J28" s="17">
        <f>VLOOKUP(B28,[1]Brokers!$B$9:$Q$66,16,0)</f>
        <v>0</v>
      </c>
      <c r="K28" s="17">
        <f>VLOOKUP(B28,[1]Brokers!$B$9:$S$66,18,0)</f>
        <v>0</v>
      </c>
      <c r="L28" s="18">
        <f t="shared" si="0"/>
        <v>107160457.86</v>
      </c>
      <c r="M28" s="17">
        <f>VLOOKUP(B28,[2]Sheet4!$B$9:$AA$67,26,0)</f>
        <v>596761846.99000001</v>
      </c>
      <c r="N28" s="20">
        <f t="shared" si="1"/>
        <v>5.6801201363831291E-3</v>
      </c>
      <c r="O28" s="19"/>
    </row>
    <row r="29" spans="1:16" x14ac:dyDescent="0.25">
      <c r="A29" s="12">
        <v>14</v>
      </c>
      <c r="B29" s="13" t="s">
        <v>37</v>
      </c>
      <c r="C29" s="14" t="s">
        <v>100</v>
      </c>
      <c r="D29" s="15" t="s">
        <v>2</v>
      </c>
      <c r="E29" s="16"/>
      <c r="F29" s="16"/>
      <c r="G29" s="17">
        <f>VLOOKUP(B29,[1]Brokers!$B$9:$H$66,7,0)</f>
        <v>37927844.600000001</v>
      </c>
      <c r="H29" s="17">
        <f>VLOOKUP(B29,[1]Brokers!$B$9:$X$66,23,0)</f>
        <v>0</v>
      </c>
      <c r="I29" s="17">
        <v>0</v>
      </c>
      <c r="J29" s="17">
        <f>VLOOKUP(B29,[1]Brokers!$B$9:$Q$66,16,0)</f>
        <v>0</v>
      </c>
      <c r="K29" s="17">
        <f>VLOOKUP(B29,[1]Brokers!$B$9:$S$66,18,0)</f>
        <v>0</v>
      </c>
      <c r="L29" s="18">
        <f t="shared" si="0"/>
        <v>37927844.600000001</v>
      </c>
      <c r="M29" s="17">
        <f>VLOOKUP(B29,[2]Sheet4!$B$9:$AA$67,26,0)</f>
        <v>372153999.88999999</v>
      </c>
      <c r="N29" s="20">
        <f t="shared" si="1"/>
        <v>3.5422496248258581E-3</v>
      </c>
      <c r="O29" s="21"/>
    </row>
    <row r="30" spans="1:16" x14ac:dyDescent="0.25">
      <c r="A30" s="12">
        <v>15</v>
      </c>
      <c r="B30" s="13" t="s">
        <v>17</v>
      </c>
      <c r="C30" s="14" t="s">
        <v>80</v>
      </c>
      <c r="D30" s="15" t="s">
        <v>2</v>
      </c>
      <c r="E30" s="16" t="s">
        <v>2</v>
      </c>
      <c r="F30" s="16"/>
      <c r="G30" s="17">
        <f>VLOOKUP(B30,[1]Brokers!$B$9:$H$66,7,0)</f>
        <v>94688562.099999994</v>
      </c>
      <c r="H30" s="17">
        <f>VLOOKUP(B30,[1]Brokers!$B$9:$X$66,23,0)</f>
        <v>0</v>
      </c>
      <c r="I30" s="17">
        <v>0</v>
      </c>
      <c r="J30" s="17">
        <f>VLOOKUP(B30,[1]Brokers!$B$9:$Q$66,16,0)</f>
        <v>0</v>
      </c>
      <c r="K30" s="17">
        <f>VLOOKUP(B30,[1]Brokers!$B$9:$S$66,18,0)</f>
        <v>0</v>
      </c>
      <c r="L30" s="18">
        <f>G30+H30+I30+J30+K30</f>
        <v>94688562.099999994</v>
      </c>
      <c r="M30" s="17">
        <f>VLOOKUP(B30,[2]Sheet4!$B$9:$AA$67,26,0)</f>
        <v>370017470.22000003</v>
      </c>
      <c r="N30" s="20">
        <f t="shared" si="1"/>
        <v>3.5219136310592355E-3</v>
      </c>
      <c r="O30" s="21"/>
    </row>
    <row r="31" spans="1:16" x14ac:dyDescent="0.25">
      <c r="A31" s="12">
        <v>16</v>
      </c>
      <c r="B31" s="13" t="s">
        <v>25</v>
      </c>
      <c r="C31" s="14" t="s">
        <v>88</v>
      </c>
      <c r="D31" s="15" t="s">
        <v>2</v>
      </c>
      <c r="E31" s="16"/>
      <c r="F31" s="16"/>
      <c r="G31" s="17">
        <f>VLOOKUP(B31,[1]Brokers!$B$9:$H$66,7,0)</f>
        <v>8072265</v>
      </c>
      <c r="H31" s="17">
        <f>VLOOKUP(B31,[1]Brokers!$B$9:$X$66,23,0)</f>
        <v>0</v>
      </c>
      <c r="I31" s="17">
        <v>0</v>
      </c>
      <c r="J31" s="17">
        <f>VLOOKUP(B31,[1]Brokers!$B$9:$Q$66,16,0)</f>
        <v>0</v>
      </c>
      <c r="K31" s="17">
        <f>VLOOKUP(B31,[1]Brokers!$B$9:$S$66,18,0)</f>
        <v>0</v>
      </c>
      <c r="L31" s="18">
        <f t="shared" si="0"/>
        <v>8072265</v>
      </c>
      <c r="M31" s="17">
        <f>VLOOKUP(B31,[2]Sheet4!$B$9:$AA$67,26,0)</f>
        <v>332875554.98000002</v>
      </c>
      <c r="N31" s="20">
        <f t="shared" si="1"/>
        <v>3.1683881137650732E-3</v>
      </c>
      <c r="O31" s="19"/>
    </row>
    <row r="32" spans="1:16" x14ac:dyDescent="0.25">
      <c r="A32" s="12">
        <v>17</v>
      </c>
      <c r="B32" s="13" t="s">
        <v>26</v>
      </c>
      <c r="C32" s="14" t="s">
        <v>89</v>
      </c>
      <c r="D32" s="15" t="s">
        <v>2</v>
      </c>
      <c r="E32" s="16" t="s">
        <v>2</v>
      </c>
      <c r="F32" s="16" t="s">
        <v>2</v>
      </c>
      <c r="G32" s="17">
        <f>VLOOKUP(B32,[1]Brokers!$B$9:$H$66,7,0)</f>
        <v>76653052</v>
      </c>
      <c r="H32" s="17">
        <f>VLOOKUP(B32,[1]Brokers!$B$9:$X$66,23,0)</f>
        <v>0</v>
      </c>
      <c r="I32" s="17">
        <v>0</v>
      </c>
      <c r="J32" s="17">
        <f>VLOOKUP(B32,[1]Brokers!$B$9:$Q$66,16,0)</f>
        <v>0</v>
      </c>
      <c r="K32" s="17">
        <f>VLOOKUP(B32,[1]Brokers!$B$9:$S$66,18,0)</f>
        <v>0</v>
      </c>
      <c r="L32" s="18">
        <f>G32+H32+I32+J32+K32</f>
        <v>76653052</v>
      </c>
      <c r="M32" s="17">
        <f>VLOOKUP(B32,[2]Sheet4!$B$9:$AA$67,26,0)</f>
        <v>248889269.58999997</v>
      </c>
      <c r="N32" s="20">
        <f t="shared" si="1"/>
        <v>2.3689868228984447E-3</v>
      </c>
      <c r="O32" s="19"/>
    </row>
    <row r="33" spans="1:15" x14ac:dyDescent="0.25">
      <c r="A33" s="12">
        <v>18</v>
      </c>
      <c r="B33" s="13" t="s">
        <v>4</v>
      </c>
      <c r="C33" s="14" t="s">
        <v>68</v>
      </c>
      <c r="D33" s="15" t="s">
        <v>2</v>
      </c>
      <c r="E33" s="16" t="s">
        <v>2</v>
      </c>
      <c r="F33" s="16" t="s">
        <v>2</v>
      </c>
      <c r="G33" s="17">
        <f>VLOOKUP(B33,[1]Brokers!$B$9:$H$66,7,0)</f>
        <v>54325095.219999999</v>
      </c>
      <c r="H33" s="17">
        <f>VLOOKUP(B33,[1]Brokers!$B$9:$X$66,23,0)</f>
        <v>0</v>
      </c>
      <c r="I33" s="17">
        <v>0</v>
      </c>
      <c r="J33" s="17">
        <f>VLOOKUP(B33,[1]Brokers!$B$9:$Q$66,16,0)</f>
        <v>0</v>
      </c>
      <c r="K33" s="17">
        <f>VLOOKUP(B33,[1]Brokers!$B$9:$S$66,18,0)</f>
        <v>0</v>
      </c>
      <c r="L33" s="18">
        <f>G33+H33+I33+J33+K33</f>
        <v>54325095.219999999</v>
      </c>
      <c r="M33" s="17">
        <f>VLOOKUP(B33,[2]Sheet4!$B$9:$AA$67,26,0)</f>
        <v>246994919.32000002</v>
      </c>
      <c r="N33" s="20">
        <f t="shared" si="1"/>
        <v>2.3509559498319735E-3</v>
      </c>
      <c r="O33" s="19"/>
    </row>
    <row r="34" spans="1:15" x14ac:dyDescent="0.25">
      <c r="A34" s="12">
        <v>19</v>
      </c>
      <c r="B34" s="13" t="s">
        <v>13</v>
      </c>
      <c r="C34" s="14" t="s">
        <v>76</v>
      </c>
      <c r="D34" s="15" t="s">
        <v>2</v>
      </c>
      <c r="E34" s="16" t="s">
        <v>2</v>
      </c>
      <c r="F34" s="16"/>
      <c r="G34" s="17">
        <f>VLOOKUP(B34,[1]Brokers!$B$9:$H$66,7,0)</f>
        <v>28104687.289999999</v>
      </c>
      <c r="H34" s="17">
        <f>VLOOKUP(B34,[1]Brokers!$B$9:$X$66,23,0)</f>
        <v>0</v>
      </c>
      <c r="I34" s="17">
        <v>0</v>
      </c>
      <c r="J34" s="17">
        <f>VLOOKUP(B34,[1]Brokers!$B$9:$Q$66,16,0)</f>
        <v>0</v>
      </c>
      <c r="K34" s="17">
        <f>VLOOKUP(B34,[1]Brokers!$B$9:$S$66,18,0)</f>
        <v>0</v>
      </c>
      <c r="L34" s="18">
        <f t="shared" si="0"/>
        <v>28104687.289999999</v>
      </c>
      <c r="M34" s="17">
        <f>VLOOKUP(B34,[2]Sheet4!$B$9:$AA$67,26,0)</f>
        <v>246390074.33000001</v>
      </c>
      <c r="N34" s="20">
        <f t="shared" si="1"/>
        <v>2.345198892432245E-3</v>
      </c>
      <c r="O34" s="22"/>
    </row>
    <row r="35" spans="1:15" x14ac:dyDescent="0.25">
      <c r="A35" s="12">
        <v>20</v>
      </c>
      <c r="B35" s="13" t="s">
        <v>34</v>
      </c>
      <c r="C35" s="14" t="s">
        <v>97</v>
      </c>
      <c r="D35" s="15" t="s">
        <v>2</v>
      </c>
      <c r="E35" s="16"/>
      <c r="F35" s="16"/>
      <c r="G35" s="17">
        <f>VLOOKUP(B35,[1]Brokers!$B$9:$H$66,7,0)</f>
        <v>100570611.17</v>
      </c>
      <c r="H35" s="17">
        <f>VLOOKUP(B35,[1]Brokers!$B$9:$X$66,23,0)</f>
        <v>0</v>
      </c>
      <c r="I35" s="17">
        <v>0</v>
      </c>
      <c r="J35" s="17">
        <f>VLOOKUP(B35,[1]Brokers!$B$9:$Q$66,16,0)</f>
        <v>0</v>
      </c>
      <c r="K35" s="17">
        <f>VLOOKUP(B35,[1]Brokers!$B$9:$S$66,18,0)</f>
        <v>0</v>
      </c>
      <c r="L35" s="18">
        <f>G35+H35+I35+J35+K35</f>
        <v>100570611.17</v>
      </c>
      <c r="M35" s="17">
        <f>VLOOKUP(B35,[2]Sheet4!$B$9:$AA$67,26,0)</f>
        <v>237124250.46000004</v>
      </c>
      <c r="N35" s="20">
        <f t="shared" si="1"/>
        <v>2.257004593467539E-3</v>
      </c>
      <c r="O35" s="19"/>
    </row>
    <row r="36" spans="1:15" x14ac:dyDescent="0.25">
      <c r="A36" s="12">
        <v>21</v>
      </c>
      <c r="B36" s="13" t="s">
        <v>29</v>
      </c>
      <c r="C36" s="14" t="s">
        <v>92</v>
      </c>
      <c r="D36" s="15" t="s">
        <v>2</v>
      </c>
      <c r="E36" s="16"/>
      <c r="F36" s="16"/>
      <c r="G36" s="17">
        <f>VLOOKUP(B36,[1]Brokers!$B$9:$H$66,7,0)</f>
        <v>118852338</v>
      </c>
      <c r="H36" s="17">
        <f>VLOOKUP(B36,[1]Brokers!$B$9:$X$66,23,0)</f>
        <v>0</v>
      </c>
      <c r="I36" s="17">
        <v>0</v>
      </c>
      <c r="J36" s="17">
        <f>VLOOKUP(B36,[1]Brokers!$B$9:$Q$66,16,0)</f>
        <v>0</v>
      </c>
      <c r="K36" s="17">
        <f>VLOOKUP(B36,[1]Brokers!$B$9:$S$66,18,0)</f>
        <v>0</v>
      </c>
      <c r="L36" s="18">
        <f>G36+H36+I36+J36+K36</f>
        <v>118852338</v>
      </c>
      <c r="M36" s="17">
        <f>VLOOKUP(B36,[2]Sheet4!$B$9:$AA$67,26,0)</f>
        <v>230149640</v>
      </c>
      <c r="N36" s="20">
        <f t="shared" si="1"/>
        <v>2.1906186046227486E-3</v>
      </c>
      <c r="O36" s="19"/>
    </row>
    <row r="37" spans="1:15" x14ac:dyDescent="0.25">
      <c r="A37" s="12">
        <v>22</v>
      </c>
      <c r="B37" s="13" t="s">
        <v>19</v>
      </c>
      <c r="C37" s="14" t="s">
        <v>82</v>
      </c>
      <c r="D37" s="15" t="s">
        <v>2</v>
      </c>
      <c r="E37" s="16"/>
      <c r="F37" s="16"/>
      <c r="G37" s="17">
        <f>VLOOKUP(B37,[1]Brokers!$B$9:$H$66,7,0)</f>
        <v>48163698</v>
      </c>
      <c r="H37" s="17">
        <f>VLOOKUP(B37,[1]Brokers!$B$9:$X$66,23,0)</f>
        <v>0</v>
      </c>
      <c r="I37" s="17">
        <v>0</v>
      </c>
      <c r="J37" s="17">
        <f>VLOOKUP(B37,[1]Brokers!$B$9:$Q$66,16,0)</f>
        <v>0</v>
      </c>
      <c r="K37" s="17">
        <f>VLOOKUP(B37,[1]Brokers!$B$9:$S$66,18,0)</f>
        <v>0</v>
      </c>
      <c r="L37" s="18">
        <f t="shared" si="0"/>
        <v>48163698</v>
      </c>
      <c r="M37" s="17">
        <f>VLOOKUP(B37,[2]Sheet4!$B$9:$AA$67,26,0)</f>
        <v>211086852.63</v>
      </c>
      <c r="N37" s="20">
        <f t="shared" si="1"/>
        <v>2.0091744943096083E-3</v>
      </c>
      <c r="O37" s="19"/>
    </row>
    <row r="38" spans="1:15" x14ac:dyDescent="0.25">
      <c r="A38" s="12">
        <v>23</v>
      </c>
      <c r="B38" s="13" t="s">
        <v>23</v>
      </c>
      <c r="C38" s="14" t="s">
        <v>86</v>
      </c>
      <c r="D38" s="15" t="s">
        <v>2</v>
      </c>
      <c r="E38" s="16"/>
      <c r="F38" s="16"/>
      <c r="G38" s="17">
        <f>VLOOKUP(B38,[1]Brokers!$B$9:$H$66,7,0)</f>
        <v>39524370.719999999</v>
      </c>
      <c r="H38" s="17">
        <f>VLOOKUP(B38,[1]Brokers!$B$9:$X$66,23,0)</f>
        <v>0</v>
      </c>
      <c r="I38" s="17">
        <v>0</v>
      </c>
      <c r="J38" s="17">
        <f>VLOOKUP(B38,[1]Brokers!$B$9:$Q$66,16,0)</f>
        <v>0</v>
      </c>
      <c r="K38" s="17">
        <f>VLOOKUP(B38,[1]Brokers!$B$9:$S$66,18,0)</f>
        <v>0</v>
      </c>
      <c r="L38" s="18">
        <f t="shared" si="0"/>
        <v>39524370.719999999</v>
      </c>
      <c r="M38" s="17">
        <f>VLOOKUP(B38,[2]Sheet4!$B$9:$AA$67,26,0)</f>
        <v>198536181.03999999</v>
      </c>
      <c r="N38" s="20">
        <f t="shared" si="1"/>
        <v>1.889714239296547E-3</v>
      </c>
      <c r="O38" s="19"/>
    </row>
    <row r="39" spans="1:15" x14ac:dyDescent="0.25">
      <c r="A39" s="12">
        <v>24</v>
      </c>
      <c r="B39" s="13" t="s">
        <v>35</v>
      </c>
      <c r="C39" s="14" t="s">
        <v>98</v>
      </c>
      <c r="D39" s="15" t="s">
        <v>2</v>
      </c>
      <c r="E39" s="16"/>
      <c r="F39" s="16"/>
      <c r="G39" s="17">
        <f>VLOOKUP(B39,[1]Brokers!$B$9:$H$66,7,0)</f>
        <v>50071256.719999999</v>
      </c>
      <c r="H39" s="17">
        <f>VLOOKUP(B39,[1]Brokers!$B$9:$X$66,23,0)</f>
        <v>0</v>
      </c>
      <c r="I39" s="17">
        <v>0</v>
      </c>
      <c r="J39" s="17">
        <f>VLOOKUP(B39,[1]Brokers!$B$9:$Q$66,16,0)</f>
        <v>0</v>
      </c>
      <c r="K39" s="17">
        <f>VLOOKUP(B39,[1]Brokers!$B$9:$S$66,18,0)</f>
        <v>0</v>
      </c>
      <c r="L39" s="18">
        <f>G39+H39+I39+J39+K39</f>
        <v>50071256.719999999</v>
      </c>
      <c r="M39" s="17">
        <f>VLOOKUP(B39,[2]Sheet4!$B$9:$AA$67,26,0)</f>
        <v>158627260.71000001</v>
      </c>
      <c r="N39" s="20">
        <f t="shared" si="1"/>
        <v>1.509851714352754E-3</v>
      </c>
      <c r="O39" s="19"/>
    </row>
    <row r="40" spans="1:15" x14ac:dyDescent="0.2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VLOOKUP(B40,[1]Brokers!$B$9:$H$66,7,0)</f>
        <v>21449245.43</v>
      </c>
      <c r="H40" s="17">
        <f>VLOOKUP(B40,[1]Brokers!$B$9:$X$66,23,0)</f>
        <v>0</v>
      </c>
      <c r="I40" s="17">
        <v>0</v>
      </c>
      <c r="J40" s="17">
        <f>VLOOKUP(B40,[1]Brokers!$B$9:$Q$66,16,0)</f>
        <v>0</v>
      </c>
      <c r="K40" s="17">
        <f>VLOOKUP(B40,[1]Brokers!$B$9:$S$66,18,0)</f>
        <v>0</v>
      </c>
      <c r="L40" s="18">
        <f t="shared" si="0"/>
        <v>21449245.43</v>
      </c>
      <c r="M40" s="17">
        <f>VLOOKUP(B40,[2]Sheet4!$B$9:$AA$67,26,0)</f>
        <v>143273950.72999999</v>
      </c>
      <c r="N40" s="20">
        <f t="shared" si="1"/>
        <v>1.3637152855287586E-3</v>
      </c>
      <c r="O40" s="19"/>
    </row>
    <row r="41" spans="1:15" x14ac:dyDescent="0.2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VLOOKUP(B41,[1]Brokers!$B$9:$H$66,7,0)</f>
        <v>41703740.93</v>
      </c>
      <c r="H41" s="17">
        <f>VLOOKUP(B41,[1]Brokers!$B$9:$X$66,23,0)</f>
        <v>0</v>
      </c>
      <c r="I41" s="17">
        <v>0</v>
      </c>
      <c r="J41" s="17">
        <f>VLOOKUP(B41,[1]Brokers!$B$9:$Q$66,16,0)</f>
        <v>0</v>
      </c>
      <c r="K41" s="17">
        <f>VLOOKUP(B41,[1]Brokers!$B$9:$S$66,18,0)</f>
        <v>0</v>
      </c>
      <c r="L41" s="18">
        <f>G41+H41+I41+J41+K41</f>
        <v>41703740.93</v>
      </c>
      <c r="M41" s="17">
        <f>VLOOKUP(B41,[2]Sheet4!$B$9:$AA$67,26,0)</f>
        <v>123349742.72</v>
      </c>
      <c r="N41" s="20">
        <f t="shared" si="1"/>
        <v>1.174071970209736E-3</v>
      </c>
      <c r="O41" s="19"/>
    </row>
    <row r="42" spans="1:15" x14ac:dyDescent="0.2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VLOOKUP(B42,[1]Brokers!$B$9:$H$66,7,0)</f>
        <v>5565927</v>
      </c>
      <c r="H42" s="17">
        <f>VLOOKUP(B42,[1]Brokers!$B$9:$X$66,23,0)</f>
        <v>0</v>
      </c>
      <c r="I42" s="17">
        <v>0</v>
      </c>
      <c r="J42" s="17">
        <f>VLOOKUP(B42,[1]Brokers!$B$9:$Q$66,16,0)</f>
        <v>0</v>
      </c>
      <c r="K42" s="17">
        <f>VLOOKUP(B42,[1]Brokers!$B$9:$S$66,18,0)</f>
        <v>0</v>
      </c>
      <c r="L42" s="18">
        <f t="shared" si="0"/>
        <v>5565927</v>
      </c>
      <c r="M42" s="17">
        <f>VLOOKUP(B42,[2]Sheet4!$B$9:$AA$67,26,0)</f>
        <v>92202546.060000002</v>
      </c>
      <c r="N42" s="20">
        <f t="shared" si="1"/>
        <v>8.7760559952482177E-4</v>
      </c>
      <c r="O42" s="19"/>
    </row>
    <row r="43" spans="1:15" x14ac:dyDescent="0.2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VLOOKUP(B43,[1]Brokers!$B$9:$H$66,7,0)</f>
        <v>30564135.850000001</v>
      </c>
      <c r="H43" s="17">
        <f>VLOOKUP(B43,[1]Brokers!$B$9:$X$66,23,0)</f>
        <v>0</v>
      </c>
      <c r="I43" s="17">
        <v>0</v>
      </c>
      <c r="J43" s="17">
        <f>VLOOKUP(B43,[1]Brokers!$B$9:$Q$66,16,0)</f>
        <v>0</v>
      </c>
      <c r="K43" s="17">
        <f>VLOOKUP(B43,[1]Brokers!$B$9:$S$66,18,0)</f>
        <v>0</v>
      </c>
      <c r="L43" s="18">
        <f>G43+H43+I43+J43+K43</f>
        <v>30564135.850000001</v>
      </c>
      <c r="M43" s="17">
        <f>VLOOKUP(B43,[2]Sheet4!$B$9:$AA$67,26,0)</f>
        <v>70248713.00999999</v>
      </c>
      <c r="N43" s="20">
        <f t="shared" si="1"/>
        <v>6.6864383394434209E-4</v>
      </c>
      <c r="O43" s="19"/>
    </row>
    <row r="44" spans="1:15" x14ac:dyDescent="0.25">
      <c r="A44" s="12">
        <v>29</v>
      </c>
      <c r="B44" s="13" t="s">
        <v>28</v>
      </c>
      <c r="C44" s="14" t="s">
        <v>91</v>
      </c>
      <c r="D44" s="15" t="s">
        <v>2</v>
      </c>
      <c r="E44" s="16"/>
      <c r="F44" s="16"/>
      <c r="G44" s="17">
        <f>VLOOKUP(B44,[1]Brokers!$B$9:$H$66,7,0)</f>
        <v>3108092.8</v>
      </c>
      <c r="H44" s="17">
        <f>VLOOKUP(B44,[1]Brokers!$B$9:$X$66,23,0)</f>
        <v>0</v>
      </c>
      <c r="I44" s="17">
        <v>0</v>
      </c>
      <c r="J44" s="17">
        <f>VLOOKUP(B44,[1]Brokers!$B$9:$Q$66,16,0)</f>
        <v>0</v>
      </c>
      <c r="K44" s="17">
        <f>VLOOKUP(B44,[1]Brokers!$B$9:$S$66,18,0)</f>
        <v>0</v>
      </c>
      <c r="L44" s="18">
        <f t="shared" si="0"/>
        <v>3108092.8</v>
      </c>
      <c r="M44" s="17">
        <f>VLOOKUP(B44,[2]Sheet4!$B$9:$AA$67,26,0)</f>
        <v>62641923.419999994</v>
      </c>
      <c r="N44" s="20">
        <f t="shared" si="1"/>
        <v>5.9624061490257151E-4</v>
      </c>
      <c r="O44" s="19"/>
    </row>
    <row r="45" spans="1:15" x14ac:dyDescent="0.25">
      <c r="A45" s="12">
        <v>30</v>
      </c>
      <c r="B45" s="13" t="s">
        <v>40</v>
      </c>
      <c r="C45" s="14" t="s">
        <v>102</v>
      </c>
      <c r="D45" s="15" t="s">
        <v>2</v>
      </c>
      <c r="E45" s="16"/>
      <c r="F45" s="16"/>
      <c r="G45" s="17">
        <f>VLOOKUP(B45,[1]Brokers!$B$9:$H$66,7,0)</f>
        <v>5919539.7999999998</v>
      </c>
      <c r="H45" s="17">
        <f>VLOOKUP(B45,[1]Brokers!$B$9:$X$66,23,0)</f>
        <v>0</v>
      </c>
      <c r="I45" s="17">
        <v>0</v>
      </c>
      <c r="J45" s="17">
        <f>VLOOKUP(B45,[1]Brokers!$B$9:$Q$66,16,0)</f>
        <v>0</v>
      </c>
      <c r="K45" s="17">
        <f>VLOOKUP(B45,[1]Brokers!$B$9:$S$66,18,0)</f>
        <v>0</v>
      </c>
      <c r="L45" s="18">
        <f>G45+H45+I45+J45+K45</f>
        <v>5919539.7999999998</v>
      </c>
      <c r="M45" s="17">
        <f>VLOOKUP(B45,[2]Sheet4!$B$9:$AA$67,26,0)</f>
        <v>56129487.799999997</v>
      </c>
      <c r="N45" s="20">
        <f t="shared" si="1"/>
        <v>5.3425371528986786E-4</v>
      </c>
      <c r="O45" s="19"/>
    </row>
    <row r="46" spans="1:15" x14ac:dyDescent="0.25">
      <c r="A46" s="12">
        <v>31</v>
      </c>
      <c r="B46" s="13" t="s">
        <v>22</v>
      </c>
      <c r="C46" s="14" t="s">
        <v>85</v>
      </c>
      <c r="D46" s="15" t="s">
        <v>2</v>
      </c>
      <c r="E46" s="16"/>
      <c r="F46" s="16"/>
      <c r="G46" s="17">
        <f>VLOOKUP(B46,[1]Brokers!$B$9:$H$66,7,0)</f>
        <v>1823486</v>
      </c>
      <c r="H46" s="17">
        <f>VLOOKUP(B46,[1]Brokers!$B$9:$X$66,23,0)</f>
        <v>0</v>
      </c>
      <c r="I46" s="17">
        <v>0</v>
      </c>
      <c r="J46" s="17">
        <f>VLOOKUP(B46,[1]Brokers!$B$9:$Q$66,16,0)</f>
        <v>0</v>
      </c>
      <c r="K46" s="17">
        <f>VLOOKUP(B46,[1]Brokers!$B$9:$S$66,18,0)</f>
        <v>0</v>
      </c>
      <c r="L46" s="18">
        <f t="shared" si="0"/>
        <v>1823486</v>
      </c>
      <c r="M46" s="17">
        <f>VLOOKUP(B46,[2]Sheet4!$B$9:$AA$67,26,0)</f>
        <v>52612873.640000001</v>
      </c>
      <c r="N46" s="20">
        <f t="shared" si="1"/>
        <v>5.0078175155281494E-4</v>
      </c>
      <c r="O46" s="19"/>
    </row>
    <row r="47" spans="1:15" x14ac:dyDescent="0.25">
      <c r="A47" s="12">
        <v>32</v>
      </c>
      <c r="B47" s="13" t="s">
        <v>27</v>
      </c>
      <c r="C47" s="14" t="s">
        <v>90</v>
      </c>
      <c r="D47" s="15" t="s">
        <v>2</v>
      </c>
      <c r="E47" s="16"/>
      <c r="F47" s="16"/>
      <c r="G47" s="17">
        <f>VLOOKUP(B47,[1]Brokers!$B$9:$H$66,7,0)</f>
        <v>51296804.119999997</v>
      </c>
      <c r="H47" s="17">
        <f>VLOOKUP(B47,[1]Brokers!$B$9:$X$66,23,0)</f>
        <v>0</v>
      </c>
      <c r="I47" s="17">
        <v>0</v>
      </c>
      <c r="J47" s="17">
        <f>VLOOKUP(B47,[1]Brokers!$B$9:$Q$66,16,0)</f>
        <v>0</v>
      </c>
      <c r="K47" s="17">
        <f>VLOOKUP(B47,[1]Brokers!$B$9:$S$66,18,0)</f>
        <v>0</v>
      </c>
      <c r="L47" s="18">
        <f>G47+H47+I47+J47+K47</f>
        <v>51296804.119999997</v>
      </c>
      <c r="M47" s="17">
        <f>VLOOKUP(B47,[2]Sheet4!$B$9:$AA$67,26,0)</f>
        <v>51296804.119999997</v>
      </c>
      <c r="N47" s="20">
        <f t="shared" si="1"/>
        <v>4.8825509117876896E-4</v>
      </c>
      <c r="O47" s="19"/>
    </row>
    <row r="48" spans="1:15" x14ac:dyDescent="0.25">
      <c r="A48" s="12">
        <v>33</v>
      </c>
      <c r="B48" s="13" t="s">
        <v>36</v>
      </c>
      <c r="C48" s="14" t="s">
        <v>99</v>
      </c>
      <c r="D48" s="15" t="s">
        <v>2</v>
      </c>
      <c r="E48" s="16"/>
      <c r="F48" s="16"/>
      <c r="G48" s="17">
        <f>VLOOKUP(B48,[1]Brokers!$B$9:$H$66,7,0)</f>
        <v>7621753.3000000007</v>
      </c>
      <c r="H48" s="17">
        <f>VLOOKUP(B48,[1]Brokers!$B$9:$X$66,23,0)</f>
        <v>0</v>
      </c>
      <c r="I48" s="17">
        <v>0</v>
      </c>
      <c r="J48" s="17">
        <f>VLOOKUP(B48,[1]Brokers!$B$9:$Q$66,16,0)</f>
        <v>0</v>
      </c>
      <c r="K48" s="17">
        <f>VLOOKUP(B48,[1]Brokers!$B$9:$S$66,18,0)</f>
        <v>0</v>
      </c>
      <c r="L48" s="18">
        <f t="shared" si="0"/>
        <v>7621753.3000000007</v>
      </c>
      <c r="M48" s="17">
        <f>VLOOKUP(B48,[2]Sheet4!$B$9:$AA$67,26,0)</f>
        <v>45472184.040000007</v>
      </c>
      <c r="N48" s="20">
        <f t="shared" ref="N48:N73" si="2">M48/$M$74</f>
        <v>4.328149822474353E-4</v>
      </c>
      <c r="O48" s="19"/>
    </row>
    <row r="49" spans="1:16" x14ac:dyDescent="0.25">
      <c r="A49" s="12">
        <v>34</v>
      </c>
      <c r="B49" s="13" t="s">
        <v>20</v>
      </c>
      <c r="C49" s="14" t="s">
        <v>83</v>
      </c>
      <c r="D49" s="15" t="s">
        <v>2</v>
      </c>
      <c r="E49" s="16"/>
      <c r="F49" s="16"/>
      <c r="G49" s="17">
        <f>VLOOKUP(B49,[1]Brokers!$B$9:$H$66,7,0)</f>
        <v>11893273</v>
      </c>
      <c r="H49" s="17">
        <f>VLOOKUP(B49,[1]Brokers!$B$9:$X$66,23,0)</f>
        <v>0</v>
      </c>
      <c r="I49" s="17">
        <v>0</v>
      </c>
      <c r="J49" s="17">
        <f>VLOOKUP(B49,[1]Brokers!$B$9:$Q$66,16,0)</f>
        <v>0</v>
      </c>
      <c r="K49" s="17">
        <f>VLOOKUP(B49,[1]Brokers!$B$9:$S$66,18,0)</f>
        <v>0</v>
      </c>
      <c r="L49" s="18">
        <f t="shared" ref="L49:L73" si="3">G49+H49+I49+J49+K49</f>
        <v>11893273</v>
      </c>
      <c r="M49" s="17">
        <f>VLOOKUP(B49,[2]Sheet4!$B$9:$AA$67,26,0)</f>
        <v>45260555.5</v>
      </c>
      <c r="N49" s="20">
        <f t="shared" si="2"/>
        <v>4.308006518448626E-4</v>
      </c>
      <c r="O49" s="19"/>
    </row>
    <row r="50" spans="1:16" x14ac:dyDescent="0.25">
      <c r="A50" s="12">
        <v>35</v>
      </c>
      <c r="B50" s="13" t="s">
        <v>24</v>
      </c>
      <c r="C50" s="14" t="s">
        <v>87</v>
      </c>
      <c r="D50" s="15" t="s">
        <v>2</v>
      </c>
      <c r="E50" s="16" t="s">
        <v>2</v>
      </c>
      <c r="F50" s="16"/>
      <c r="G50" s="17">
        <f>VLOOKUP(B50,[1]Brokers!$B$9:$H$66,7,0)</f>
        <v>8685374</v>
      </c>
      <c r="H50" s="17">
        <f>VLOOKUP(B50,[1]Brokers!$B$9:$X$66,23,0)</f>
        <v>0</v>
      </c>
      <c r="I50" s="17">
        <v>0</v>
      </c>
      <c r="J50" s="17">
        <f>VLOOKUP(B50,[1]Brokers!$B$9:$Q$66,16,0)</f>
        <v>0</v>
      </c>
      <c r="K50" s="17">
        <f>VLOOKUP(B50,[1]Brokers!$B$9:$S$66,18,0)</f>
        <v>0</v>
      </c>
      <c r="L50" s="18">
        <f t="shared" si="3"/>
        <v>8685374</v>
      </c>
      <c r="M50" s="17">
        <f>VLOOKUP(B50,[2]Sheet4!$B$9:$AA$67,26,0)</f>
        <v>28053903.02</v>
      </c>
      <c r="N50" s="20">
        <f t="shared" si="2"/>
        <v>2.6702367158990258E-4</v>
      </c>
      <c r="O50" s="19"/>
    </row>
    <row r="51" spans="1:16" s="24" customFormat="1" x14ac:dyDescent="0.25">
      <c r="A51" s="12">
        <v>36</v>
      </c>
      <c r="B51" s="13" t="s">
        <v>12</v>
      </c>
      <c r="C51" s="14" t="s">
        <v>12</v>
      </c>
      <c r="D51" s="15" t="s">
        <v>2</v>
      </c>
      <c r="E51" s="16" t="s">
        <v>2</v>
      </c>
      <c r="F51" s="16"/>
      <c r="G51" s="17">
        <f>VLOOKUP(B51,[1]Brokers!$B$9:$H$66,7,0)</f>
        <v>879480</v>
      </c>
      <c r="H51" s="17">
        <f>VLOOKUP(B51,[1]Brokers!$B$9:$X$66,23,0)</f>
        <v>0</v>
      </c>
      <c r="I51" s="17">
        <v>0</v>
      </c>
      <c r="J51" s="17">
        <f>VLOOKUP(B51,[1]Brokers!$B$9:$Q$66,16,0)</f>
        <v>0</v>
      </c>
      <c r="K51" s="17">
        <f>VLOOKUP(B51,[1]Brokers!$B$9:$S$66,18,0)</f>
        <v>0</v>
      </c>
      <c r="L51" s="18">
        <f t="shared" si="3"/>
        <v>879480</v>
      </c>
      <c r="M51" s="17">
        <f>VLOOKUP(B51,[2]Sheet4!$B$9:$AA$67,26,0)</f>
        <v>18744249</v>
      </c>
      <c r="N51" s="20">
        <f t="shared" si="2"/>
        <v>1.7841218691057415E-4</v>
      </c>
      <c r="O51" s="19"/>
      <c r="P51" s="23"/>
    </row>
    <row r="52" spans="1:16" x14ac:dyDescent="0.25">
      <c r="A52" s="12">
        <v>37</v>
      </c>
      <c r="B52" s="13" t="s">
        <v>38</v>
      </c>
      <c r="C52" s="14" t="s">
        <v>38</v>
      </c>
      <c r="D52" s="15" t="s">
        <v>2</v>
      </c>
      <c r="E52" s="16" t="s">
        <v>2</v>
      </c>
      <c r="F52" s="16"/>
      <c r="G52" s="17">
        <f>VLOOKUP(B52,[1]Brokers!$B$9:$H$66,7,0)</f>
        <v>2902257.21</v>
      </c>
      <c r="H52" s="17">
        <f>VLOOKUP(B52,[1]Brokers!$B$9:$X$66,23,0)</f>
        <v>0</v>
      </c>
      <c r="I52" s="17">
        <v>0</v>
      </c>
      <c r="J52" s="17">
        <f>VLOOKUP(B52,[1]Brokers!$B$9:$Q$66,16,0)</f>
        <v>0</v>
      </c>
      <c r="K52" s="17">
        <f>VLOOKUP(B52,[1]Brokers!$B$9:$S$66,18,0)</f>
        <v>0</v>
      </c>
      <c r="L52" s="18">
        <f t="shared" si="3"/>
        <v>2902257.21</v>
      </c>
      <c r="M52" s="17">
        <f>VLOOKUP(B52,[2]Sheet4!$B$9:$AA$67,26,0)</f>
        <v>17178491.469999999</v>
      </c>
      <c r="N52" s="20">
        <f t="shared" si="2"/>
        <v>1.6350893711384988E-4</v>
      </c>
      <c r="O52" s="19"/>
    </row>
    <row r="53" spans="1:16" x14ac:dyDescent="0.25">
      <c r="A53" s="12">
        <v>38</v>
      </c>
      <c r="B53" s="13" t="s">
        <v>15</v>
      </c>
      <c r="C53" s="14" t="s">
        <v>78</v>
      </c>
      <c r="D53" s="15" t="s">
        <v>2</v>
      </c>
      <c r="E53" s="16"/>
      <c r="F53" s="16"/>
      <c r="G53" s="17">
        <f>VLOOKUP(B53,[1]Brokers!$B$9:$H$66,7,0)</f>
        <v>885880</v>
      </c>
      <c r="H53" s="17">
        <f>VLOOKUP(B53,[1]Brokers!$B$9:$X$66,23,0)</f>
        <v>0</v>
      </c>
      <c r="I53" s="17">
        <v>0</v>
      </c>
      <c r="J53" s="17">
        <f>VLOOKUP(B53,[1]Brokers!$B$9:$Q$66,16,0)</f>
        <v>0</v>
      </c>
      <c r="K53" s="17">
        <f>VLOOKUP(B53,[1]Brokers!$B$9:$S$66,18,0)</f>
        <v>0</v>
      </c>
      <c r="L53" s="18">
        <f t="shared" si="3"/>
        <v>885880</v>
      </c>
      <c r="M53" s="17">
        <f>VLOOKUP(B53,[2]Sheet4!$B$9:$AA$67,26,0)</f>
        <v>9247538.4000000004</v>
      </c>
      <c r="N53" s="20">
        <f t="shared" si="2"/>
        <v>8.8020253544621172E-5</v>
      </c>
      <c r="O53" s="19"/>
    </row>
    <row r="54" spans="1:16" x14ac:dyDescent="0.25">
      <c r="A54" s="12">
        <v>39</v>
      </c>
      <c r="B54" s="13" t="s">
        <v>33</v>
      </c>
      <c r="C54" s="14" t="s">
        <v>96</v>
      </c>
      <c r="D54" s="15" t="s">
        <v>2</v>
      </c>
      <c r="E54" s="16"/>
      <c r="F54" s="16"/>
      <c r="G54" s="17">
        <f>VLOOKUP(B54,[1]Brokers!$B$9:$H$66,7,0)</f>
        <v>3559795</v>
      </c>
      <c r="H54" s="17">
        <f>VLOOKUP(B54,[1]Brokers!$B$9:$X$66,23,0)</f>
        <v>0</v>
      </c>
      <c r="I54" s="17">
        <v>0</v>
      </c>
      <c r="J54" s="17">
        <f>VLOOKUP(B54,[1]Brokers!$B$9:$Q$66,16,0)</f>
        <v>0</v>
      </c>
      <c r="K54" s="17">
        <f>VLOOKUP(B54,[1]Brokers!$B$9:$S$66,18,0)</f>
        <v>0</v>
      </c>
      <c r="L54" s="18">
        <f>G54+H54+I54+J54+K54</f>
        <v>3559795</v>
      </c>
      <c r="M54" s="17">
        <f>VLOOKUP(B54,[2]Sheet4!$B$9:$AA$67,26,0)</f>
        <v>8479205</v>
      </c>
      <c r="N54" s="20">
        <f t="shared" si="2"/>
        <v>8.0707074864032953E-5</v>
      </c>
      <c r="O54" s="19"/>
    </row>
    <row r="55" spans="1:16" x14ac:dyDescent="0.25">
      <c r="A55" s="12">
        <v>40</v>
      </c>
      <c r="B55" s="13" t="s">
        <v>14</v>
      </c>
      <c r="C55" s="14" t="s">
        <v>77</v>
      </c>
      <c r="D55" s="15" t="s">
        <v>2</v>
      </c>
      <c r="E55" s="16" t="s">
        <v>2</v>
      </c>
      <c r="F55" s="16" t="s">
        <v>2</v>
      </c>
      <c r="G55" s="17">
        <f>VLOOKUP(B55,[1]Brokers!$B$9:$H$66,7,0)</f>
        <v>446051.9</v>
      </c>
      <c r="H55" s="17">
        <f>VLOOKUP(B55,[1]Brokers!$B$9:$X$66,23,0)</f>
        <v>0</v>
      </c>
      <c r="I55" s="17">
        <v>0</v>
      </c>
      <c r="J55" s="17">
        <f>VLOOKUP(B55,[1]Brokers!$B$9:$Q$66,16,0)</f>
        <v>0</v>
      </c>
      <c r="K55" s="17">
        <f>VLOOKUP(B55,[1]Brokers!$B$9:$S$66,18,0)</f>
        <v>0</v>
      </c>
      <c r="L55" s="18">
        <f t="shared" si="3"/>
        <v>446051.9</v>
      </c>
      <c r="M55" s="17">
        <f>VLOOKUP(B55,[2]Sheet4!$B$9:$AA$67,26,0)</f>
        <v>7487951.5</v>
      </c>
      <c r="N55" s="20">
        <f t="shared" si="2"/>
        <v>7.1272090047209358E-5</v>
      </c>
      <c r="O55" s="19"/>
    </row>
    <row r="56" spans="1:16" x14ac:dyDescent="0.25">
      <c r="A56" s="12">
        <v>41</v>
      </c>
      <c r="B56" s="13" t="s">
        <v>41</v>
      </c>
      <c r="C56" s="14" t="s">
        <v>103</v>
      </c>
      <c r="D56" s="15" t="s">
        <v>2</v>
      </c>
      <c r="E56" s="16"/>
      <c r="F56" s="16"/>
      <c r="G56" s="17">
        <f>VLOOKUP(B56,[1]Brokers!$B$9:$H$66,7,0)</f>
        <v>1117251.8999999999</v>
      </c>
      <c r="H56" s="17">
        <f>VLOOKUP(B56,[1]Brokers!$B$9:$X$66,23,0)</f>
        <v>0</v>
      </c>
      <c r="I56" s="17">
        <v>0</v>
      </c>
      <c r="J56" s="17">
        <f>VLOOKUP(B56,[1]Brokers!$B$9:$Q$66,16,0)</f>
        <v>0</v>
      </c>
      <c r="K56" s="17">
        <f>VLOOKUP(B56,[1]Brokers!$B$9:$S$66,18,0)</f>
        <v>0</v>
      </c>
      <c r="L56" s="18">
        <f t="shared" si="3"/>
        <v>1117251.8999999999</v>
      </c>
      <c r="M56" s="17">
        <f>VLOOKUP(B56,[2]Sheet4!$B$9:$AA$67,26,0)</f>
        <v>7365807.0299999993</v>
      </c>
      <c r="N56" s="20">
        <f t="shared" si="2"/>
        <v>7.010949014727562E-5</v>
      </c>
      <c r="O56" s="19"/>
    </row>
    <row r="57" spans="1:16" x14ac:dyDescent="0.2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VLOOKUP(B57,[1]Brokers!$B$9:$H$66,7,0)</f>
        <v>0</v>
      </c>
      <c r="H57" s="17">
        <f>VLOOKUP(B57,[1]Brokers!$B$9:$X$66,23,0)</f>
        <v>0</v>
      </c>
      <c r="I57" s="17">
        <v>0</v>
      </c>
      <c r="J57" s="17">
        <f>VLOOKUP(B57,[1]Brokers!$B$9:$Q$66,16,0)</f>
        <v>0</v>
      </c>
      <c r="K57" s="17">
        <f>VLOOKUP(B57,[1]Brokers!$B$9:$S$66,18,0)</f>
        <v>0</v>
      </c>
      <c r="L57" s="18">
        <f t="shared" si="3"/>
        <v>0</v>
      </c>
      <c r="M57" s="17">
        <f>VLOOKUP(B57,[2]Sheet4!$B$9:$AA$67,26,0)</f>
        <v>0</v>
      </c>
      <c r="N57" s="20">
        <f t="shared" si="2"/>
        <v>0</v>
      </c>
      <c r="O57" s="19"/>
    </row>
    <row r="58" spans="1:16" x14ac:dyDescent="0.2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VLOOKUP(B58,[1]Brokers!$B$9:$H$66,7,0)</f>
        <v>0</v>
      </c>
      <c r="H58" s="17">
        <f>VLOOKUP(B58,[1]Brokers!$B$9:$X$66,23,0)</f>
        <v>0</v>
      </c>
      <c r="I58" s="17">
        <v>0</v>
      </c>
      <c r="J58" s="17">
        <f>VLOOKUP(B58,[1]Brokers!$B$9:$Q$66,16,0)</f>
        <v>0</v>
      </c>
      <c r="K58" s="17">
        <f>VLOOKUP(B58,[1]Brokers!$B$9:$S$66,18,0)</f>
        <v>0</v>
      </c>
      <c r="L58" s="18">
        <f t="shared" si="3"/>
        <v>0</v>
      </c>
      <c r="M58" s="17">
        <f>VLOOKUP(B58,[2]Sheet4!$B$9:$AA$67,26,0)</f>
        <v>0</v>
      </c>
      <c r="N58" s="20">
        <f t="shared" si="2"/>
        <v>0</v>
      </c>
      <c r="O58" s="19"/>
    </row>
    <row r="59" spans="1:16" x14ac:dyDescent="0.2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VLOOKUP(B59,[1]Brokers!$B$9:$H$66,7,0)</f>
        <v>0</v>
      </c>
      <c r="H59" s="17">
        <f>VLOOKUP(B59,[1]Brokers!$B$9:$X$66,23,0)</f>
        <v>0</v>
      </c>
      <c r="I59" s="17">
        <v>0</v>
      </c>
      <c r="J59" s="17">
        <f>VLOOKUP(B59,[1]Brokers!$B$9:$Q$66,16,0)</f>
        <v>0</v>
      </c>
      <c r="K59" s="17">
        <f>VLOOKUP(B59,[1]Brokers!$B$9:$S$66,18,0)</f>
        <v>0</v>
      </c>
      <c r="L59" s="18">
        <f t="shared" si="3"/>
        <v>0</v>
      </c>
      <c r="M59" s="17">
        <f>VLOOKUP(B59,[2]Sheet4!$B$9:$AA$67,26,0)</f>
        <v>0</v>
      </c>
      <c r="N59" s="20">
        <f t="shared" si="2"/>
        <v>0</v>
      </c>
      <c r="O59" s="19"/>
    </row>
    <row r="60" spans="1:16" x14ac:dyDescent="0.2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VLOOKUP(B60,[1]Brokers!$B$9:$H$66,7,0)</f>
        <v>0</v>
      </c>
      <c r="H60" s="17">
        <f>VLOOKUP(B60,[1]Brokers!$B$9:$X$66,23,0)</f>
        <v>0</v>
      </c>
      <c r="I60" s="17">
        <v>0</v>
      </c>
      <c r="J60" s="17">
        <f>VLOOKUP(B60,[1]Brokers!$B$9:$Q$66,16,0)</f>
        <v>0</v>
      </c>
      <c r="K60" s="17">
        <f>VLOOKUP(B60,[1]Brokers!$B$9:$S$66,18,0)</f>
        <v>0</v>
      </c>
      <c r="L60" s="18">
        <f t="shared" si="3"/>
        <v>0</v>
      </c>
      <c r="M60" s="17">
        <f>VLOOKUP(B60,[2]Sheet4!$B$9:$AA$67,26,0)</f>
        <v>0</v>
      </c>
      <c r="N60" s="20">
        <f t="shared" si="2"/>
        <v>0</v>
      </c>
      <c r="O60" s="19"/>
    </row>
    <row r="61" spans="1:16" x14ac:dyDescent="0.2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VLOOKUP(B61,[1]Brokers!$B$9:$H$66,7,0)</f>
        <v>0</v>
      </c>
      <c r="H61" s="17">
        <f>VLOOKUP(B61,[1]Brokers!$B$9:$X$66,23,0)</f>
        <v>0</v>
      </c>
      <c r="I61" s="17">
        <v>0</v>
      </c>
      <c r="J61" s="17">
        <f>VLOOKUP(B61,[1]Brokers!$B$9:$Q$66,16,0)</f>
        <v>0</v>
      </c>
      <c r="K61" s="17">
        <f>VLOOKUP(B61,[1]Brokers!$B$9:$S$66,18,0)</f>
        <v>0</v>
      </c>
      <c r="L61" s="18">
        <f t="shared" si="3"/>
        <v>0</v>
      </c>
      <c r="M61" s="17">
        <f>VLOOKUP(B61,[2]Sheet4!$B$9:$AA$67,26,0)</f>
        <v>0</v>
      </c>
      <c r="N61" s="20">
        <f t="shared" si="2"/>
        <v>0</v>
      </c>
      <c r="O61" s="19"/>
    </row>
    <row r="62" spans="1:16" x14ac:dyDescent="0.2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VLOOKUP(B62,[1]Brokers!$B$9:$H$66,7,0)</f>
        <v>0</v>
      </c>
      <c r="H62" s="17">
        <f>VLOOKUP(B62,[1]Brokers!$B$9:$X$66,23,0)</f>
        <v>0</v>
      </c>
      <c r="I62" s="17">
        <v>0</v>
      </c>
      <c r="J62" s="17">
        <f>VLOOKUP(B62,[1]Brokers!$B$9:$Q$66,16,0)</f>
        <v>0</v>
      </c>
      <c r="K62" s="17">
        <f>VLOOKUP(B62,[1]Brokers!$B$9:$S$66,18,0)</f>
        <v>0</v>
      </c>
      <c r="L62" s="18">
        <f t="shared" si="3"/>
        <v>0</v>
      </c>
      <c r="M62" s="17">
        <f>VLOOKUP(B62,[2]Sheet4!$B$9:$AA$67,26,0)</f>
        <v>0</v>
      </c>
      <c r="N62" s="20">
        <f t="shared" si="2"/>
        <v>0</v>
      </c>
      <c r="O62" s="19"/>
    </row>
    <row r="63" spans="1:16" x14ac:dyDescent="0.2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VLOOKUP(B63,[1]Brokers!$B$9:$H$66,7,0)</f>
        <v>0</v>
      </c>
      <c r="H63" s="17">
        <f>VLOOKUP(B63,[1]Brokers!$B$9:$X$66,23,0)</f>
        <v>0</v>
      </c>
      <c r="I63" s="17">
        <v>0</v>
      </c>
      <c r="J63" s="17">
        <f>VLOOKUP(B63,[1]Brokers!$B$9:$Q$66,16,0)</f>
        <v>0</v>
      </c>
      <c r="K63" s="17">
        <f>VLOOKUP(B63,[1]Brokers!$B$9:$S$66,18,0)</f>
        <v>0</v>
      </c>
      <c r="L63" s="18">
        <f t="shared" si="3"/>
        <v>0</v>
      </c>
      <c r="M63" s="17">
        <f>VLOOKUP(B63,[2]Sheet4!$B$9:$AA$67,26,0)</f>
        <v>0</v>
      </c>
      <c r="N63" s="20">
        <f t="shared" si="2"/>
        <v>0</v>
      </c>
      <c r="O63" s="19"/>
    </row>
    <row r="64" spans="1:16" x14ac:dyDescent="0.2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VLOOKUP(B64,[1]Brokers!$B$9:$H$66,7,0)</f>
        <v>0</v>
      </c>
      <c r="H64" s="17">
        <f>VLOOKUP(B64,[1]Brokers!$B$9:$X$66,23,0)</f>
        <v>0</v>
      </c>
      <c r="I64" s="17">
        <v>0</v>
      </c>
      <c r="J64" s="17">
        <f>VLOOKUP(B64,[1]Brokers!$B$9:$Q$66,16,0)</f>
        <v>0</v>
      </c>
      <c r="K64" s="17">
        <f>VLOOKUP(B64,[1]Brokers!$B$9:$S$66,18,0)</f>
        <v>0</v>
      </c>
      <c r="L64" s="18">
        <f t="shared" si="3"/>
        <v>0</v>
      </c>
      <c r="M64" s="17">
        <f>VLOOKUP(B64,[2]Sheet4!$B$9:$AA$67,26,0)</f>
        <v>0</v>
      </c>
      <c r="N64" s="20">
        <f t="shared" si="2"/>
        <v>0</v>
      </c>
      <c r="O64" s="19"/>
    </row>
    <row r="65" spans="1:16" x14ac:dyDescent="0.25">
      <c r="A65" s="12">
        <v>50</v>
      </c>
      <c r="B65" s="13" t="s">
        <v>55</v>
      </c>
      <c r="C65" s="14" t="s">
        <v>111</v>
      </c>
      <c r="D65" s="15"/>
      <c r="E65" s="16"/>
      <c r="F65" s="16"/>
      <c r="G65" s="17">
        <f>VLOOKUP(B65,[1]Brokers!$B$9:$H$66,7,0)</f>
        <v>0</v>
      </c>
      <c r="H65" s="17">
        <f>VLOOKUP(B65,[1]Brokers!$B$9:$X$66,23,0)</f>
        <v>0</v>
      </c>
      <c r="I65" s="17">
        <v>0</v>
      </c>
      <c r="J65" s="17">
        <f>VLOOKUP(B65,[1]Brokers!$B$9:$Q$66,16,0)</f>
        <v>0</v>
      </c>
      <c r="K65" s="17">
        <f>VLOOKUP(B65,[1]Brokers!$B$9:$S$66,18,0)</f>
        <v>0</v>
      </c>
      <c r="L65" s="18">
        <f t="shared" si="3"/>
        <v>0</v>
      </c>
      <c r="M65" s="17">
        <f>VLOOKUP(B65,[2]Sheet4!$B$9:$AA$67,26,0)</f>
        <v>0</v>
      </c>
      <c r="N65" s="20">
        <f t="shared" si="2"/>
        <v>0</v>
      </c>
      <c r="O65" s="19"/>
      <c r="P65" s="25"/>
    </row>
    <row r="66" spans="1:16" x14ac:dyDescent="0.2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VLOOKUP(B66,[1]Brokers!$B$9:$H$66,7,0)</f>
        <v>0</v>
      </c>
      <c r="H66" s="17">
        <f>VLOOKUP(B66,[1]Brokers!$B$9:$X$66,23,0)</f>
        <v>0</v>
      </c>
      <c r="I66" s="17">
        <v>0</v>
      </c>
      <c r="J66" s="17">
        <f>VLOOKUP(B66,[1]Brokers!$B$9:$Q$66,16,0)</f>
        <v>0</v>
      </c>
      <c r="K66" s="17">
        <f>VLOOKUP(B66,[1]Brokers!$B$9:$S$66,18,0)</f>
        <v>0</v>
      </c>
      <c r="L66" s="18">
        <f t="shared" si="3"/>
        <v>0</v>
      </c>
      <c r="M66" s="17">
        <f>VLOOKUP(B66,[2]Sheet4!$B$9:$AA$67,26,0)</f>
        <v>0</v>
      </c>
      <c r="N66" s="20">
        <f t="shared" si="2"/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VLOOKUP(B67,[1]Brokers!$B$9:$H$66,7,0)</f>
        <v>0</v>
      </c>
      <c r="H67" s="17">
        <f>VLOOKUP(B67,[1]Brokers!$B$9:$X$66,23,0)</f>
        <v>0</v>
      </c>
      <c r="I67" s="17">
        <v>0</v>
      </c>
      <c r="J67" s="17">
        <f>VLOOKUP(B67,[1]Brokers!$B$9:$Q$66,16,0)</f>
        <v>0</v>
      </c>
      <c r="K67" s="17">
        <f>VLOOKUP(B67,[1]Brokers!$B$9:$S$66,18,0)</f>
        <v>0</v>
      </c>
      <c r="L67" s="18">
        <f t="shared" si="3"/>
        <v>0</v>
      </c>
      <c r="M67" s="17">
        <f>VLOOKUP(B67,[2]Sheet4!$B$9:$AA$67,26,0)</f>
        <v>0</v>
      </c>
      <c r="N67" s="20">
        <f t="shared" si="2"/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VLOOKUP(B68,[1]Brokers!$B$9:$H$66,7,0)</f>
        <v>0</v>
      </c>
      <c r="H68" s="17">
        <f>VLOOKUP(B68,[1]Brokers!$B$9:$X$66,23,0)</f>
        <v>0</v>
      </c>
      <c r="I68" s="17">
        <v>0</v>
      </c>
      <c r="J68" s="17">
        <f>VLOOKUP(B68,[1]Brokers!$B$9:$Q$66,16,0)</f>
        <v>0</v>
      </c>
      <c r="K68" s="17">
        <f>VLOOKUP(B68,[1]Brokers!$B$9:$S$66,18,0)</f>
        <v>0</v>
      </c>
      <c r="L68" s="18">
        <f t="shared" si="3"/>
        <v>0</v>
      </c>
      <c r="M68" s="17">
        <f>VLOOKUP(B68,[2]Sheet4!$B$9:$AA$67,26,0)</f>
        <v>0</v>
      </c>
      <c r="N68" s="20">
        <f t="shared" si="2"/>
        <v>0</v>
      </c>
      <c r="O68" s="19"/>
    </row>
    <row r="69" spans="1:16" x14ac:dyDescent="0.2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VLOOKUP(B69,[1]Brokers!$B$9:$H$66,7,0)</f>
        <v>0</v>
      </c>
      <c r="H69" s="17">
        <f>VLOOKUP(B69,[1]Brokers!$B$9:$X$66,23,0)</f>
        <v>0</v>
      </c>
      <c r="I69" s="17">
        <v>0</v>
      </c>
      <c r="J69" s="17">
        <f>VLOOKUP(B69,[1]Brokers!$B$9:$Q$66,16,0)</f>
        <v>0</v>
      </c>
      <c r="K69" s="17">
        <f>VLOOKUP(B69,[1]Brokers!$B$9:$S$66,18,0)</f>
        <v>0</v>
      </c>
      <c r="L69" s="18">
        <f t="shared" si="3"/>
        <v>0</v>
      </c>
      <c r="M69" s="17">
        <f>VLOOKUP(B69,[2]Sheet4!$B$9:$AA$67,26,0)</f>
        <v>0</v>
      </c>
      <c r="N69" s="20">
        <f t="shared" si="2"/>
        <v>0</v>
      </c>
      <c r="O69" s="19"/>
    </row>
    <row r="70" spans="1:16" x14ac:dyDescent="0.2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VLOOKUP(B70,[1]Brokers!$B$9:$H$66,7,0)</f>
        <v>0</v>
      </c>
      <c r="H70" s="17">
        <f>VLOOKUP(B70,[1]Brokers!$B$9:$X$66,23,0)</f>
        <v>0</v>
      </c>
      <c r="I70" s="17">
        <v>0</v>
      </c>
      <c r="J70" s="17">
        <f>VLOOKUP(B70,[1]Brokers!$B$9:$Q$66,16,0)</f>
        <v>0</v>
      </c>
      <c r="K70" s="17">
        <f>VLOOKUP(B70,[1]Brokers!$B$9:$S$66,18,0)</f>
        <v>0</v>
      </c>
      <c r="L70" s="18">
        <f t="shared" si="3"/>
        <v>0</v>
      </c>
      <c r="M70" s="17">
        <f>VLOOKUP(B70,[2]Sheet4!$B$9:$AA$67,26,0)</f>
        <v>0</v>
      </c>
      <c r="N70" s="20">
        <f t="shared" si="2"/>
        <v>0</v>
      </c>
      <c r="O70" s="19"/>
    </row>
    <row r="71" spans="1:16" x14ac:dyDescent="0.2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VLOOKUP(B71,[1]Brokers!$B$9:$H$66,7,0)</f>
        <v>0</v>
      </c>
      <c r="H71" s="17">
        <f>VLOOKUP(B71,[1]Brokers!$B$9:$X$66,23,0)</f>
        <v>0</v>
      </c>
      <c r="I71" s="17">
        <v>0</v>
      </c>
      <c r="J71" s="17">
        <f>VLOOKUP(B71,[1]Brokers!$B$9:$Q$66,16,0)</f>
        <v>0</v>
      </c>
      <c r="K71" s="17">
        <f>VLOOKUP(B71,[1]Brokers!$B$9:$S$66,18,0)</f>
        <v>0</v>
      </c>
      <c r="L71" s="18">
        <f t="shared" si="3"/>
        <v>0</v>
      </c>
      <c r="M71" s="17">
        <f>VLOOKUP(B71,[2]Sheet4!$B$9:$AA$67,26,0)</f>
        <v>0</v>
      </c>
      <c r="N71" s="20">
        <f t="shared" si="2"/>
        <v>0</v>
      </c>
      <c r="O71" s="19"/>
    </row>
    <row r="72" spans="1:16" x14ac:dyDescent="0.2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VLOOKUP(B72,[1]Brokers!$B$9:$H$66,7,0)</f>
        <v>0</v>
      </c>
      <c r="H72" s="17">
        <f>VLOOKUP(B72,[1]Brokers!$B$9:$X$66,23,0)</f>
        <v>0</v>
      </c>
      <c r="I72" s="17">
        <v>0</v>
      </c>
      <c r="J72" s="17">
        <f>VLOOKUP(B72,[1]Brokers!$B$9:$Q$66,16,0)</f>
        <v>0</v>
      </c>
      <c r="K72" s="17">
        <f>VLOOKUP(B72,[1]Brokers!$B$9:$S$66,18,0)</f>
        <v>0</v>
      </c>
      <c r="L72" s="18">
        <f t="shared" si="3"/>
        <v>0</v>
      </c>
      <c r="M72" s="17">
        <f>VLOOKUP(B72,[2]Sheet4!$B$9:$AA$67,26,0)</f>
        <v>0</v>
      </c>
      <c r="N72" s="20">
        <f t="shared" si="2"/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VLOOKUP(B73,[1]Brokers!$B$9:$H$66,7,0)</f>
        <v>0</v>
      </c>
      <c r="H73" s="17">
        <f>VLOOKUP(B73,[1]Brokers!$B$9:$X$66,23,0)</f>
        <v>0</v>
      </c>
      <c r="I73" s="17">
        <v>0</v>
      </c>
      <c r="J73" s="17">
        <f>VLOOKUP(B73,[1]Brokers!$B$9:$Q$66,16,0)</f>
        <v>0</v>
      </c>
      <c r="K73" s="17">
        <f>VLOOKUP(B73,[1]Brokers!$B$9:$S$66,18,0)</f>
        <v>0</v>
      </c>
      <c r="L73" s="18">
        <f t="shared" si="3"/>
        <v>0</v>
      </c>
      <c r="M73" s="17">
        <f>VLOOKUP(B73,[2]Sheet4!$B$9:$AA$67,26,0)</f>
        <v>0</v>
      </c>
      <c r="N73" s="20">
        <f t="shared" si="2"/>
        <v>0</v>
      </c>
      <c r="O73" s="19"/>
      <c r="P73" s="25"/>
    </row>
    <row r="74" spans="1:16" ht="16.5" customHeight="1" thickBot="1" x14ac:dyDescent="0.3">
      <c r="A74" s="38" t="s">
        <v>116</v>
      </c>
      <c r="B74" s="39"/>
      <c r="C74" s="40"/>
      <c r="D74" s="26">
        <f>COUNTA(D16:D73)</f>
        <v>49</v>
      </c>
      <c r="E74" s="26">
        <f>COUNTA(E16:E73)</f>
        <v>23</v>
      </c>
      <c r="F74" s="26">
        <f>COUNTA(F16:F73)</f>
        <v>13</v>
      </c>
      <c r="G74" s="27">
        <f t="shared" ref="G74:N74" si="4">SUM(G16:G73)</f>
        <v>19679005733.139996</v>
      </c>
      <c r="H74" s="27">
        <f t="shared" si="4"/>
        <v>1185445400</v>
      </c>
      <c r="I74" s="27">
        <f t="shared" si="4"/>
        <v>0</v>
      </c>
      <c r="J74" s="27">
        <f t="shared" si="4"/>
        <v>200000000</v>
      </c>
      <c r="K74" s="27">
        <f t="shared" si="4"/>
        <v>0</v>
      </c>
      <c r="L74" s="27">
        <f t="shared" si="4"/>
        <v>21064451133.139996</v>
      </c>
      <c r="M74" s="27">
        <f t="shared" si="4"/>
        <v>105061483324.54001</v>
      </c>
      <c r="N74" s="34">
        <f t="shared" si="4"/>
        <v>0.99999999999999989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1:16" ht="27.6" customHeight="1" x14ac:dyDescent="0.25">
      <c r="C77" s="54"/>
      <c r="D77" s="54"/>
      <c r="E77" s="54"/>
      <c r="F77" s="54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sortState ref="B16:N73">
    <sortCondition descending="1" ref="N73"/>
  </sortState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Шинэболд</cp:lastModifiedBy>
  <cp:lastPrinted>2018-08-14T03:24:03Z</cp:lastPrinted>
  <dcterms:created xsi:type="dcterms:W3CDTF">2017-06-09T07:51:20Z</dcterms:created>
  <dcterms:modified xsi:type="dcterms:W3CDTF">2018-08-14T03:24:04Z</dcterms:modified>
</cp:coreProperties>
</file>