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<sst xmlns="http://schemas.openxmlformats.org/spreadsheetml/2006/main" count="457" uniqueCount="205">
  <si>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</si>
  <si>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</si>
  <si>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</si>
  <si>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</si>
  <si>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</si>
  <si>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</si>
  <si>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</si>
  <si>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</si>
  <si>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</si>
  <si>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</si>
  <si>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</si>
  <si>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</si>
  <si>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</si>
  <si>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</si>
  <si>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</si>
  <si>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</si>
  <si>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</si>
  <si>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</si>
  <si>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</si>
  <si>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</si>
  <si>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</si>
  <si>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</si>
  <si>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</si>
  <si>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</si>
  <si>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</si>
  <si>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</si>
  <si>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</si>
  <si>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</si>
  <si>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</si>
  <si>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</si>
  <si>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</si>
  <si>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</si>
  <si>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</si>
  <si>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</si>
  <si>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</si>
  <si>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</si>
  <si>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</si>
  <si>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</si>
  <si>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</si>
  <si>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</si>
  <si>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</si>
  <si>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</si>
  <si>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</si>
  <si>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</si>
  <si>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</si>
  <si>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</si>
  <si>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</si>
  <si>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</si>
  <si>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</si>
  <si>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</si>
  <si>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</si>
  <si>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</si>
  <si>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</si>
  <si>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</si>
  <si>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</si>
  <si>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</si>
  <si>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</si>
  <si>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</si>
  <si>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</si>
  <si>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</si>
  <si>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</si>
  <si>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</si>
  <si>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</si>
  <si>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</si>
  <si>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</si>
  <si>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</si>
  <si>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</si>
  <si>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</si>
  <si>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</si>
  <si>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</si>
  <si>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</si>
  <si>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</si>
  <si>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</si>
  <si>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</si>
  <si>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</si>
  <si>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</si>
  <si>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</si>
  <si>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</si>
  <si>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</si>
  <si>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</si>
  <si>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</si>
  <si>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</si>
  <si>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</si>
  <si>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</si>
  <si>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</si>
  <si>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</si>
  <si>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</si>
  <si>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</si>
  <si>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</si>
  <si>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</si>
  <si>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</si>
  <si>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</si>
  <si>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</si>
  <si>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</si>
  <si>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</si>
  <si>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</si>
  <si>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</si>
  <si>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</si>
  <si>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</si>
  <si>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</si>
  <si>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</si>
  <si>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</si>
  <si>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</si>
  <si>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</si>
  <si>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</si>
  <si>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</si>
  <si>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</si>
  <si>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</si>
  <si>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</si>
  <si>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</si>
  <si>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</si>
  <si>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</si>
  <si>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</si>
  <si>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</si>
  <si>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</si>
  <si>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</si>
  <si>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</si>
  <si>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</si>
  <si>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</si>
  <si>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</si>
  <si>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</si>
  <si>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</si>
  <si>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</si>
  <si>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</si>
  <si>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</si>
  <si>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</si>
  <si>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</si>
  <si>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</si>
  <si>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</si>
  <si>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</si>
  <si>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</si>
  <si>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</si>
  <si>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</si>
  <si>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</si>
  <si>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</si>
  <si>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</si>
  <si>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</si>
  <si>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</si>
  <si>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</si>
  <si>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</si>
  <si>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</si>
  <si>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</si>
  <si>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</si>
  <si>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</si>
  <si>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ХУВЬЦААНЫ АНХДАГЧ</t>
  </si>
  <si>
    <t>"ТЭНГЭР КАПИТАЛ  ҮЦК" ХХК</t>
  </si>
  <si>
    <t>"АРД СЕКЬЮРИТИЗ ҮЦК" ХХК</t>
  </si>
  <si>
    <t>"ГАҮЛИ ҮЦК" ХХК</t>
  </si>
  <si>
    <t>"БИ ДИ СЕК ҮЦК" ХК</t>
  </si>
  <si>
    <t>"НОВЕЛ ИНВЕСТМЕНТ ҮЦК" ХХК</t>
  </si>
  <si>
    <t>"СТАНДАРТ ИНВЕСТМЕНТ ҮЦК" ХХК</t>
  </si>
  <si>
    <t>"ГОЛОМТ СЕКЮРИТИЗ ҮЦК" ХХК</t>
  </si>
  <si>
    <t>"ДЭҮ СЕКЬЮРИТИС МОНГОЛ ҮЦК" ХХК</t>
  </si>
  <si>
    <t>"ЭМ АЙ БИ ЖИ ХХК ҮЦК"</t>
  </si>
  <si>
    <t>"ТИ ДИ БИ КАПИТАЛ ҮЦК" ХХК</t>
  </si>
  <si>
    <t>"ГЕНДЕКС ҮЦК" ХХК</t>
  </si>
  <si>
    <t>"ЛАЙФТАЙМ ИНВЕСТМЕНТ ҮЦК" ХХК</t>
  </si>
  <si>
    <t>"НЭЙШНЛ СЕКЮРИТИС ҮЦК" ХХК</t>
  </si>
  <si>
    <t>"ДЭЛГЭРХАНГАЙ СЕКЮРИТИЗ ҮЦК" ХХК</t>
  </si>
  <si>
    <t>"ЗЭРГЭД ҮЦК" ХХК</t>
  </si>
  <si>
    <t>"МОНСЕК ҮЦК" ХХК</t>
  </si>
  <si>
    <t>"СИКАП  ҮЦК" ХХК</t>
  </si>
  <si>
    <t>"ДАРХАН БРОКЕР ҮЦК" ХХК</t>
  </si>
  <si>
    <t>"САНАР ҮЦК" ХХК</t>
  </si>
  <si>
    <t>"АЗИА ПАСИФИК СЕКЬЮРИТИС ҮЦК" ХХК</t>
  </si>
  <si>
    <t>"ГҮҮДСЕК ҮЦК" ХХК</t>
  </si>
  <si>
    <t>"АРД КАПИТАЛ ГРУПП ҮЦК" ХХК</t>
  </si>
  <si>
    <t>"КАПИТАЛ МАРКЕТ КОРПОРАЦИ ҮЦК" ХХК</t>
  </si>
  <si>
    <t>"АСЕ ЭНД Т КАПИТАЛ ҮЦК" ХХК</t>
  </si>
  <si>
    <t>"ӨНДӨРХААН ИНВЕСТ ҮЦК" ХХК</t>
  </si>
  <si>
    <t>"БУМБАТ-АЛТАЙ ҮЦК" ХХК</t>
  </si>
  <si>
    <t>"АРГАЙ БЭСТ ҮЦК" ХХК</t>
  </si>
  <si>
    <t>"ТАВАН БОГД ҮЦК" ХХК</t>
  </si>
  <si>
    <t>"АЛТАН ХОРОМСОГ ҮЦК" ХХК</t>
  </si>
  <si>
    <t>"ЕВРАЗИА КАПИТАЛ ХОЛДИНГ ҮЦК" ХК</t>
  </si>
  <si>
    <t>"БУЛГАН БРОКЕР ҮЦК" ХХК</t>
  </si>
  <si>
    <t>"ТУЛГАТ ЧАНДМАНЬ БАЯН  ҮЦК" ХХК</t>
  </si>
  <si>
    <t xml:space="preserve">"БЛҮМСБЮРИ СЕКЮРИТИЕС ҮЦК" ХХК </t>
  </si>
  <si>
    <t>"МЭРГЭН САНАА ҮЦК" ХХК</t>
  </si>
  <si>
    <t>"МАСДАК ҮНЭТ ЦААСНЫ КОМПАНИ" ХХК</t>
  </si>
  <si>
    <t>"ЭМ АЙ СИ СИ  ҮЦК" ХХК</t>
  </si>
  <si>
    <t>"МОНГОЛ СЕКЮРИТИЕС ҮЦК" ХК</t>
  </si>
  <si>
    <t>"ГАЦУУРТ ТРЕЙД ҮЦК" ХХК</t>
  </si>
  <si>
    <t>"ГРАНДДЕВЕЛОПМЕНТ ҮЦК" ХХК</t>
  </si>
  <si>
    <t>"БЛЮСКАЙ СЕКЬЮРИТИЗ ҮЦК" ХК</t>
  </si>
  <si>
    <t>ГОВИЙН НОЁН НУРУУ ХХК</t>
  </si>
  <si>
    <t>"ФРОНТИЕР ҮЦК" ХХК</t>
  </si>
  <si>
    <t>"ЭМ ДАБЛЬЮ ТИ ЭС ҮЦК" ХХК</t>
  </si>
  <si>
    <t>"ЗЭТ ЖИ БИ ҮЦК" ХХК</t>
  </si>
  <si>
    <t>"ЭС ЖИ КАПИТАЛ ҮЦК" ХХК</t>
  </si>
  <si>
    <t>"ЭФ СИ ИКС ҮЦК" ХХК</t>
  </si>
  <si>
    <t>"БЛЭКСТОУН ИНТЕРНЭЙШНЛ ҮЦК" ХХК</t>
  </si>
  <si>
    <t>"БАТС ҮЦК" ХХК</t>
  </si>
  <si>
    <t>ФИНАНС ЛИНК ГРУПП ХХК</t>
  </si>
  <si>
    <t>ДИ СИ ЭФ ХХК</t>
  </si>
  <si>
    <t>БАГА ХЭЭР ХХК</t>
  </si>
  <si>
    <t>БИ БИ ЭС ЭС ХХК</t>
  </si>
  <si>
    <t>ДОГСОН ХХК</t>
  </si>
  <si>
    <t>АЙ ТРЕЙД ХХК</t>
  </si>
  <si>
    <t>"ХҮННҮ ЭМПАЙР ҮЦК" ХХК</t>
  </si>
  <si>
    <t>ПРЕВАЛЕНТ ХХК</t>
  </si>
  <si>
    <t>"ТЭСО ИНВЕСТМЕНТ ҮЦК" ХХК</t>
  </si>
  <si>
    <t>ЗЮС КАПИТАЛ ХХК</t>
  </si>
  <si>
    <t xml:space="preserve">2016 оны 6 дугаар сарын 30-ны байдлаар </t>
  </si>
  <si>
    <t>6-р сарын арилжааны дүн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</si>
</sst>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3" fillId="34" borderId="14" xfId="59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34" borderId="0" xfId="42" applyFont="1" applyFill="1" applyBorder="1" applyAlignment="1">
      <alignment horizontal="center" vertical="center" wrapText="1"/>
    </xf>
    <xf numFmtId="165" fontId="44" fillId="34" borderId="15" xfId="59" applyNumberFormat="1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38287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4345</v>
          </cell>
          <cell r="E9">
            <v>2301106</v>
          </cell>
          <cell r="F9">
            <v>8</v>
          </cell>
          <cell r="G9">
            <v>10400</v>
          </cell>
          <cell r="H9">
            <v>2311506</v>
          </cell>
          <cell r="M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672</v>
          </cell>
          <cell r="E10">
            <v>219280</v>
          </cell>
          <cell r="F10">
            <v>434</v>
          </cell>
          <cell r="G10">
            <v>318400</v>
          </cell>
          <cell r="H10">
            <v>537680</v>
          </cell>
          <cell r="M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5223</v>
          </cell>
          <cell r="E11">
            <v>3204000</v>
          </cell>
          <cell r="F11">
            <v>2124</v>
          </cell>
          <cell r="G11">
            <v>5797419</v>
          </cell>
          <cell r="H11">
            <v>9001419</v>
          </cell>
          <cell r="M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4681</v>
          </cell>
          <cell r="E12">
            <v>6415922.54</v>
          </cell>
          <cell r="F12">
            <v>634</v>
          </cell>
          <cell r="G12">
            <v>1293220</v>
          </cell>
          <cell r="H12">
            <v>7709142.54</v>
          </cell>
          <cell r="M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13460</v>
          </cell>
          <cell r="F13">
            <v>629</v>
          </cell>
          <cell r="G13">
            <v>12033653</v>
          </cell>
          <cell r="H13">
            <v>12047113</v>
          </cell>
          <cell r="M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444463</v>
          </cell>
          <cell r="E16">
            <v>268077952.7</v>
          </cell>
          <cell r="F16">
            <v>693926</v>
          </cell>
          <cell r="G16">
            <v>617165781.1</v>
          </cell>
          <cell r="H16">
            <v>885243733.8</v>
          </cell>
          <cell r="K16">
            <v>1440954</v>
          </cell>
          <cell r="L16">
            <v>360238500</v>
          </cell>
          <cell r="M16">
            <v>360238500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</v>
          </cell>
          <cell r="E19">
            <v>2237000</v>
          </cell>
          <cell r="F19">
            <v>3172</v>
          </cell>
          <cell r="G19">
            <v>7454200</v>
          </cell>
          <cell r="H19">
            <v>9691200</v>
          </cell>
          <cell r="M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16</v>
          </cell>
          <cell r="E20">
            <v>24000</v>
          </cell>
          <cell r="F20">
            <v>0</v>
          </cell>
          <cell r="G20">
            <v>0</v>
          </cell>
          <cell r="H20">
            <v>24000</v>
          </cell>
          <cell r="M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9286</v>
          </cell>
          <cell r="E21">
            <v>13543425</v>
          </cell>
          <cell r="F21">
            <v>5083</v>
          </cell>
          <cell r="G21">
            <v>5507160</v>
          </cell>
          <cell r="H21">
            <v>19050585</v>
          </cell>
          <cell r="M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901</v>
          </cell>
          <cell r="E22">
            <v>1729300</v>
          </cell>
          <cell r="F22">
            <v>1604</v>
          </cell>
          <cell r="G22">
            <v>5188493</v>
          </cell>
          <cell r="H22">
            <v>6917793</v>
          </cell>
          <cell r="M22">
            <v>0</v>
          </cell>
          <cell r="R22">
            <v>0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43129</v>
          </cell>
          <cell r="G23">
            <v>5173556</v>
          </cell>
          <cell r="H23">
            <v>5173556</v>
          </cell>
          <cell r="M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7739</v>
          </cell>
          <cell r="E24">
            <v>9016300</v>
          </cell>
          <cell r="F24">
            <v>5160</v>
          </cell>
          <cell r="G24">
            <v>2947096</v>
          </cell>
          <cell r="H24">
            <v>11963396</v>
          </cell>
          <cell r="M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403</v>
          </cell>
          <cell r="E26">
            <v>4822800</v>
          </cell>
          <cell r="F26">
            <v>2130</v>
          </cell>
          <cell r="G26">
            <v>4078797</v>
          </cell>
          <cell r="H26">
            <v>8901597</v>
          </cell>
          <cell r="M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2105</v>
          </cell>
          <cell r="E28">
            <v>369500</v>
          </cell>
          <cell r="F28">
            <v>2940</v>
          </cell>
          <cell r="G28">
            <v>2070735</v>
          </cell>
          <cell r="H28">
            <v>2440235</v>
          </cell>
          <cell r="M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9</v>
          </cell>
          <cell r="E29">
            <v>1215000</v>
          </cell>
          <cell r="F29">
            <v>801222</v>
          </cell>
          <cell r="G29">
            <v>77299348</v>
          </cell>
          <cell r="H29">
            <v>78514348</v>
          </cell>
          <cell r="K29">
            <v>80600</v>
          </cell>
          <cell r="L29">
            <v>250021200</v>
          </cell>
          <cell r="M29">
            <v>250021200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1644</v>
          </cell>
          <cell r="E33">
            <v>501685</v>
          </cell>
          <cell r="F33">
            <v>1280</v>
          </cell>
          <cell r="G33">
            <v>532310</v>
          </cell>
          <cell r="H33">
            <v>1033995</v>
          </cell>
          <cell r="M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9441</v>
          </cell>
          <cell r="E34">
            <v>22062204</v>
          </cell>
          <cell r="F34">
            <v>41278</v>
          </cell>
          <cell r="G34">
            <v>20670273</v>
          </cell>
          <cell r="H34">
            <v>42732477</v>
          </cell>
          <cell r="K34">
            <v>6320320</v>
          </cell>
          <cell r="L34">
            <v>1915056960</v>
          </cell>
          <cell r="M34">
            <v>1915056960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1012</v>
          </cell>
          <cell r="G36">
            <v>5992080</v>
          </cell>
          <cell r="H36">
            <v>5992080</v>
          </cell>
          <cell r="M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846015</v>
          </cell>
          <cell r="E37">
            <v>297286887.5</v>
          </cell>
          <cell r="F37">
            <v>57550</v>
          </cell>
          <cell r="G37">
            <v>216089791.2</v>
          </cell>
          <cell r="H37">
            <v>513376678.7</v>
          </cell>
          <cell r="I37">
            <v>80600</v>
          </cell>
          <cell r="J37">
            <v>250021200</v>
          </cell>
          <cell r="M37">
            <v>250021200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53899</v>
          </cell>
          <cell r="E38">
            <v>200769488</v>
          </cell>
          <cell r="F38">
            <v>4145</v>
          </cell>
          <cell r="G38">
            <v>8175636</v>
          </cell>
          <cell r="H38">
            <v>208945124</v>
          </cell>
          <cell r="M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182861</v>
          </cell>
          <cell r="E42">
            <v>159089070</v>
          </cell>
          <cell r="F42">
            <v>28</v>
          </cell>
          <cell r="G42">
            <v>12740</v>
          </cell>
          <cell r="H42">
            <v>159101810</v>
          </cell>
          <cell r="M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250</v>
          </cell>
          <cell r="E43">
            <v>19500</v>
          </cell>
          <cell r="F43">
            <v>244</v>
          </cell>
          <cell r="G43">
            <v>851599</v>
          </cell>
          <cell r="H43">
            <v>871099</v>
          </cell>
          <cell r="M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36</v>
          </cell>
          <cell r="G44">
            <v>291600</v>
          </cell>
          <cell r="H44">
            <v>291600</v>
          </cell>
          <cell r="M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500</v>
          </cell>
          <cell r="E45">
            <v>450000</v>
          </cell>
          <cell r="F45">
            <v>0</v>
          </cell>
          <cell r="G45">
            <v>0</v>
          </cell>
          <cell r="H45">
            <v>450000</v>
          </cell>
          <cell r="M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1432</v>
          </cell>
          <cell r="E46">
            <v>2256670</v>
          </cell>
          <cell r="F46">
            <v>231</v>
          </cell>
          <cell r="G46">
            <v>338317</v>
          </cell>
          <cell r="H46">
            <v>2594987</v>
          </cell>
          <cell r="M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3297</v>
          </cell>
          <cell r="G47">
            <v>5864980</v>
          </cell>
          <cell r="H47">
            <v>5864980</v>
          </cell>
          <cell r="M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</v>
          </cell>
          <cell r="E48">
            <v>137700</v>
          </cell>
          <cell r="F48">
            <v>344</v>
          </cell>
          <cell r="G48">
            <v>345510</v>
          </cell>
          <cell r="H48">
            <v>483210</v>
          </cell>
          <cell r="M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22675</v>
          </cell>
          <cell r="E49">
            <v>4937568</v>
          </cell>
          <cell r="F49">
            <v>5641</v>
          </cell>
          <cell r="G49">
            <v>4979773.7</v>
          </cell>
          <cell r="H49">
            <v>9917341.7</v>
          </cell>
          <cell r="M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0</v>
          </cell>
          <cell r="E51">
            <v>0</v>
          </cell>
          <cell r="F51">
            <v>18062</v>
          </cell>
          <cell r="G51">
            <v>1293730</v>
          </cell>
          <cell r="H51">
            <v>1293730</v>
          </cell>
          <cell r="M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8836</v>
          </cell>
          <cell r="G52">
            <v>31966650</v>
          </cell>
          <cell r="H52">
            <v>31966650</v>
          </cell>
          <cell r="M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18</v>
          </cell>
          <cell r="E54">
            <v>324000</v>
          </cell>
          <cell r="F54">
            <v>2771</v>
          </cell>
          <cell r="G54">
            <v>8280666</v>
          </cell>
          <cell r="H54">
            <v>8604666</v>
          </cell>
          <cell r="M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28345</v>
          </cell>
          <cell r="E55">
            <v>8745506</v>
          </cell>
          <cell r="F55">
            <v>0</v>
          </cell>
          <cell r="G55">
            <v>0</v>
          </cell>
          <cell r="H55">
            <v>8745506</v>
          </cell>
          <cell r="I55">
            <v>7761274</v>
          </cell>
          <cell r="J55">
            <v>2275295460</v>
          </cell>
          <cell r="M55">
            <v>2275295460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11570</v>
          </cell>
          <cell r="J56">
            <v>1330550</v>
          </cell>
          <cell r="K56">
            <v>11570</v>
          </cell>
          <cell r="L56">
            <v>1330550</v>
          </cell>
          <cell r="M56">
            <v>2661100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230670</v>
          </cell>
          <cell r="E57">
            <v>163507554</v>
          </cell>
          <cell r="F57">
            <v>150537</v>
          </cell>
          <cell r="G57">
            <v>94451938</v>
          </cell>
          <cell r="H57">
            <v>257959492</v>
          </cell>
          <cell r="M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113</v>
          </cell>
          <cell r="E58">
            <v>210180</v>
          </cell>
          <cell r="F58">
            <v>3506</v>
          </cell>
          <cell r="G58">
            <v>8880832.54</v>
          </cell>
          <cell r="H58">
            <v>9091012.54</v>
          </cell>
          <cell r="M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249</v>
          </cell>
          <cell r="E59">
            <v>708715</v>
          </cell>
          <cell r="F59">
            <v>86</v>
          </cell>
          <cell r="G59">
            <v>1907475</v>
          </cell>
          <cell r="H59">
            <v>2616190</v>
          </cell>
          <cell r="M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8305</v>
          </cell>
          <cell r="E60">
            <v>10827059</v>
          </cell>
          <cell r="F60">
            <v>1407</v>
          </cell>
          <cell r="G60">
            <v>3044694</v>
          </cell>
          <cell r="H60">
            <v>13871753</v>
          </cell>
          <cell r="M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1564</v>
          </cell>
          <cell r="E61">
            <v>389811.8</v>
          </cell>
          <cell r="F61">
            <v>2</v>
          </cell>
          <cell r="G61">
            <v>2700</v>
          </cell>
          <cell r="H61">
            <v>392511.8</v>
          </cell>
          <cell r="M61">
            <v>0</v>
          </cell>
          <cell r="R61">
            <v>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5038</v>
          </cell>
          <cell r="G63">
            <v>11971857</v>
          </cell>
          <cell r="H63">
            <v>11971857</v>
          </cell>
          <cell r="M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13064</v>
          </cell>
          <cell r="E66">
            <v>25578336</v>
          </cell>
          <cell r="F66">
            <v>13419</v>
          </cell>
          <cell r="G66">
            <v>38707570</v>
          </cell>
          <cell r="H66">
            <v>64285906</v>
          </cell>
          <cell r="M66">
            <v>0</v>
          </cell>
          <cell r="R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1875</v>
          </cell>
          <cell r="E9">
            <v>952950</v>
          </cell>
          <cell r="F9">
            <v>519</v>
          </cell>
          <cell r="G9">
            <v>1453200</v>
          </cell>
          <cell r="H9">
            <v>2406150</v>
          </cell>
          <cell r="M9">
            <v>0</v>
          </cell>
          <cell r="Y9">
            <v>0</v>
          </cell>
          <cell r="Z9">
            <v>2394</v>
          </cell>
          <cell r="AA9">
            <v>2406150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20</v>
          </cell>
          <cell r="E10">
            <v>7200</v>
          </cell>
          <cell r="F10">
            <v>3184</v>
          </cell>
          <cell r="G10">
            <v>15430630</v>
          </cell>
          <cell r="H10">
            <v>15437830</v>
          </cell>
          <cell r="M10">
            <v>0</v>
          </cell>
          <cell r="Y10">
            <v>0</v>
          </cell>
          <cell r="Z10">
            <v>3204</v>
          </cell>
          <cell r="AA10">
            <v>15437830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9854</v>
          </cell>
          <cell r="G11">
            <v>7497620</v>
          </cell>
          <cell r="H11">
            <v>7497620</v>
          </cell>
          <cell r="M11">
            <v>0</v>
          </cell>
          <cell r="Y11">
            <v>0</v>
          </cell>
          <cell r="Z11">
            <v>9854</v>
          </cell>
          <cell r="AA11">
            <v>7497620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7049</v>
          </cell>
          <cell r="E12">
            <v>29323401</v>
          </cell>
          <cell r="F12">
            <v>2524</v>
          </cell>
          <cell r="G12">
            <v>5776450</v>
          </cell>
          <cell r="H12">
            <v>35099851</v>
          </cell>
          <cell r="M12">
            <v>0</v>
          </cell>
          <cell r="U12">
            <v>7700</v>
          </cell>
          <cell r="V12">
            <v>751250000</v>
          </cell>
          <cell r="W12">
            <v>2500</v>
          </cell>
          <cell r="X12">
            <v>246850000</v>
          </cell>
          <cell r="Y12">
            <v>998100000</v>
          </cell>
          <cell r="Z12">
            <v>19773</v>
          </cell>
          <cell r="AA12">
            <v>1033199851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72531</v>
          </cell>
          <cell r="E16">
            <v>63214487.8</v>
          </cell>
          <cell r="F16">
            <v>212567</v>
          </cell>
          <cell r="G16">
            <v>260138668.2</v>
          </cell>
          <cell r="H16">
            <v>323353156</v>
          </cell>
          <cell r="M16">
            <v>0</v>
          </cell>
          <cell r="Y16">
            <v>0</v>
          </cell>
          <cell r="Z16">
            <v>285098</v>
          </cell>
          <cell r="AA16">
            <v>323353156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4720</v>
          </cell>
          <cell r="E19">
            <v>2309500</v>
          </cell>
          <cell r="F19">
            <v>1387</v>
          </cell>
          <cell r="G19">
            <v>5380173</v>
          </cell>
          <cell r="H19">
            <v>7689673</v>
          </cell>
          <cell r="M19">
            <v>0</v>
          </cell>
          <cell r="Y19">
            <v>0</v>
          </cell>
          <cell r="Z19">
            <v>6107</v>
          </cell>
          <cell r="AA19">
            <v>7689673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30</v>
          </cell>
          <cell r="G20">
            <v>123000</v>
          </cell>
          <cell r="H20">
            <v>123000</v>
          </cell>
          <cell r="M20">
            <v>0</v>
          </cell>
          <cell r="Y20">
            <v>0</v>
          </cell>
          <cell r="Z20">
            <v>30</v>
          </cell>
          <cell r="AA20">
            <v>123000</v>
          </cell>
        </row>
        <row r="21">
          <cell r="B21" t="str">
            <v>BULG</v>
          </cell>
          <cell r="C21" t="str">
            <v>Булган брокер ХХК</v>
          </cell>
          <cell r="D21">
            <v>125</v>
          </cell>
          <cell r="E21">
            <v>219522</v>
          </cell>
          <cell r="F21">
            <v>710</v>
          </cell>
          <cell r="G21">
            <v>355000</v>
          </cell>
          <cell r="H21">
            <v>574522</v>
          </cell>
          <cell r="M21">
            <v>0</v>
          </cell>
          <cell r="Y21">
            <v>0</v>
          </cell>
          <cell r="Z21">
            <v>835</v>
          </cell>
          <cell r="AA21">
            <v>574522</v>
          </cell>
        </row>
        <row r="22">
          <cell r="B22" t="str">
            <v>BUMB</v>
          </cell>
          <cell r="C22" t="str">
            <v>Бумбат-Алтай ХХК</v>
          </cell>
          <cell r="D22">
            <v>38547</v>
          </cell>
          <cell r="E22">
            <v>17593092.5</v>
          </cell>
          <cell r="F22">
            <v>26007</v>
          </cell>
          <cell r="G22">
            <v>24638246.3</v>
          </cell>
          <cell r="H22">
            <v>42231338.8</v>
          </cell>
          <cell r="M22">
            <v>0</v>
          </cell>
          <cell r="Y22">
            <v>0</v>
          </cell>
          <cell r="Z22">
            <v>64554</v>
          </cell>
          <cell r="AA22">
            <v>42231338.8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3899</v>
          </cell>
          <cell r="G23">
            <v>325986.9</v>
          </cell>
          <cell r="H23">
            <v>325986.9</v>
          </cell>
          <cell r="M23">
            <v>0</v>
          </cell>
          <cell r="U23">
            <v>4661</v>
          </cell>
          <cell r="V23">
            <v>449742600</v>
          </cell>
          <cell r="W23">
            <v>441</v>
          </cell>
          <cell r="X23">
            <v>41632960</v>
          </cell>
          <cell r="Y23">
            <v>491375560</v>
          </cell>
          <cell r="Z23">
            <v>9001</v>
          </cell>
          <cell r="AA23">
            <v>491701546.9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31096</v>
          </cell>
          <cell r="E24">
            <v>28385650</v>
          </cell>
          <cell r="F24">
            <v>0</v>
          </cell>
          <cell r="G24">
            <v>0</v>
          </cell>
          <cell r="H24">
            <v>28385650</v>
          </cell>
          <cell r="M24">
            <v>0</v>
          </cell>
          <cell r="Y24">
            <v>0</v>
          </cell>
          <cell r="Z24">
            <v>31096</v>
          </cell>
          <cell r="AA24">
            <v>28385650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902</v>
          </cell>
          <cell r="E26">
            <v>14347240</v>
          </cell>
          <cell r="F26">
            <v>1889</v>
          </cell>
          <cell r="G26">
            <v>2119594</v>
          </cell>
          <cell r="H26">
            <v>16466834</v>
          </cell>
          <cell r="M26">
            <v>0</v>
          </cell>
          <cell r="Y26">
            <v>0</v>
          </cell>
          <cell r="Z26">
            <v>2791</v>
          </cell>
          <cell r="AA26">
            <v>16466834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2475</v>
          </cell>
          <cell r="E28">
            <v>126225</v>
          </cell>
          <cell r="F28">
            <v>2556</v>
          </cell>
          <cell r="G28">
            <v>944925</v>
          </cell>
          <cell r="H28">
            <v>1071150</v>
          </cell>
          <cell r="M28">
            <v>0</v>
          </cell>
          <cell r="Y28">
            <v>0</v>
          </cell>
          <cell r="Z28">
            <v>5031</v>
          </cell>
          <cell r="AA28">
            <v>1071150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10651</v>
          </cell>
          <cell r="E29">
            <v>15490960</v>
          </cell>
          <cell r="F29">
            <v>70</v>
          </cell>
          <cell r="G29">
            <v>185500</v>
          </cell>
          <cell r="H29">
            <v>15676460</v>
          </cell>
          <cell r="M29">
            <v>0</v>
          </cell>
          <cell r="Y29">
            <v>0</v>
          </cell>
          <cell r="Z29">
            <v>10721</v>
          </cell>
          <cell r="AA29">
            <v>15676460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403</v>
          </cell>
          <cell r="E33">
            <v>20553</v>
          </cell>
          <cell r="F33">
            <v>159</v>
          </cell>
          <cell r="G33">
            <v>209200</v>
          </cell>
          <cell r="H33">
            <v>229753</v>
          </cell>
          <cell r="M33">
            <v>0</v>
          </cell>
          <cell r="Y33">
            <v>0</v>
          </cell>
          <cell r="Z33">
            <v>562</v>
          </cell>
          <cell r="AA33">
            <v>229753</v>
          </cell>
        </row>
        <row r="34">
          <cell r="B34" t="str">
            <v>GAUL</v>
          </cell>
          <cell r="C34" t="str">
            <v>Гаүли ХХК</v>
          </cell>
          <cell r="D34">
            <v>4513</v>
          </cell>
          <cell r="E34">
            <v>13972276</v>
          </cell>
          <cell r="F34">
            <v>48577</v>
          </cell>
          <cell r="G34">
            <v>17269820</v>
          </cell>
          <cell r="H34">
            <v>31242096</v>
          </cell>
          <cell r="M34">
            <v>0</v>
          </cell>
          <cell r="Y34">
            <v>0</v>
          </cell>
          <cell r="Z34">
            <v>53090</v>
          </cell>
          <cell r="AA34">
            <v>31242096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4850</v>
          </cell>
          <cell r="G36">
            <v>17660620</v>
          </cell>
          <cell r="H36">
            <v>17660620</v>
          </cell>
          <cell r="M36">
            <v>0</v>
          </cell>
          <cell r="Y36">
            <v>0</v>
          </cell>
          <cell r="Z36">
            <v>4850</v>
          </cell>
          <cell r="AA36">
            <v>17660620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6787</v>
          </cell>
          <cell r="E37">
            <v>11868709</v>
          </cell>
          <cell r="F37">
            <v>13479</v>
          </cell>
          <cell r="G37">
            <v>9570961</v>
          </cell>
          <cell r="H37">
            <v>21439670</v>
          </cell>
          <cell r="M37">
            <v>0</v>
          </cell>
          <cell r="Y37">
            <v>0</v>
          </cell>
          <cell r="Z37">
            <v>20266</v>
          </cell>
          <cell r="AA37">
            <v>21439670</v>
          </cell>
        </row>
        <row r="38">
          <cell r="B38" t="str">
            <v>GNDX</v>
          </cell>
          <cell r="C38" t="str">
            <v>Гендекс ХХК</v>
          </cell>
          <cell r="D38">
            <v>33172</v>
          </cell>
          <cell r="E38">
            <v>127463983</v>
          </cell>
          <cell r="F38">
            <v>0</v>
          </cell>
          <cell r="G38">
            <v>0</v>
          </cell>
          <cell r="H38">
            <v>127463983</v>
          </cell>
          <cell r="M38">
            <v>0</v>
          </cell>
          <cell r="Y38">
            <v>0</v>
          </cell>
          <cell r="Z38">
            <v>33172</v>
          </cell>
          <cell r="AA38">
            <v>127463983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2800</v>
          </cell>
          <cell r="E43">
            <v>9884000</v>
          </cell>
          <cell r="F43">
            <v>3259</v>
          </cell>
          <cell r="G43">
            <v>12762320</v>
          </cell>
          <cell r="H43">
            <v>22646320</v>
          </cell>
          <cell r="M43">
            <v>0</v>
          </cell>
          <cell r="Y43">
            <v>0</v>
          </cell>
          <cell r="Z43">
            <v>6059</v>
          </cell>
          <cell r="AA43">
            <v>22646320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160005</v>
          </cell>
          <cell r="E46">
            <v>45885322</v>
          </cell>
          <cell r="F46">
            <v>100</v>
          </cell>
          <cell r="G46">
            <v>10500</v>
          </cell>
          <cell r="H46">
            <v>45895822</v>
          </cell>
          <cell r="M46">
            <v>0</v>
          </cell>
          <cell r="W46">
            <v>9312</v>
          </cell>
          <cell r="X46">
            <v>902030400</v>
          </cell>
          <cell r="Y46">
            <v>902030400</v>
          </cell>
          <cell r="Z46">
            <v>169417</v>
          </cell>
          <cell r="AA46">
            <v>947926222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20682</v>
          </cell>
          <cell r="G47">
            <v>5388939</v>
          </cell>
          <cell r="H47">
            <v>5388939</v>
          </cell>
          <cell r="M47">
            <v>0</v>
          </cell>
          <cell r="Y47">
            <v>0</v>
          </cell>
          <cell r="Z47">
            <v>20682</v>
          </cell>
          <cell r="AA47">
            <v>5388939</v>
          </cell>
        </row>
        <row r="48">
          <cell r="B48" t="str">
            <v>MSDQ</v>
          </cell>
          <cell r="C48" t="str">
            <v>Масдак ХХК</v>
          </cell>
          <cell r="D48">
            <v>225</v>
          </cell>
          <cell r="E48">
            <v>487005</v>
          </cell>
          <cell r="F48">
            <v>1287</v>
          </cell>
          <cell r="G48">
            <v>2962845</v>
          </cell>
          <cell r="H48">
            <v>3449850</v>
          </cell>
          <cell r="M48">
            <v>0</v>
          </cell>
          <cell r="Y48">
            <v>0</v>
          </cell>
          <cell r="Z48">
            <v>1512</v>
          </cell>
          <cell r="AA48">
            <v>3449850</v>
          </cell>
        </row>
        <row r="49">
          <cell r="B49" t="str">
            <v>MSEC</v>
          </cell>
          <cell r="C49" t="str">
            <v>Монсек ХХК</v>
          </cell>
          <cell r="D49">
            <v>19153</v>
          </cell>
          <cell r="E49">
            <v>150432799</v>
          </cell>
          <cell r="F49">
            <v>36303</v>
          </cell>
          <cell r="G49">
            <v>150933245.3</v>
          </cell>
          <cell r="H49">
            <v>301366044.3</v>
          </cell>
          <cell r="M49">
            <v>0</v>
          </cell>
          <cell r="Y49">
            <v>0</v>
          </cell>
          <cell r="Z49">
            <v>55456</v>
          </cell>
          <cell r="AA49">
            <v>301366044.3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13509</v>
          </cell>
          <cell r="E51">
            <v>58553935</v>
          </cell>
          <cell r="F51">
            <v>696</v>
          </cell>
          <cell r="G51">
            <v>1507234</v>
          </cell>
          <cell r="H51">
            <v>60061169</v>
          </cell>
          <cell r="I51">
            <v>15176</v>
          </cell>
          <cell r="J51">
            <v>30048480</v>
          </cell>
          <cell r="K51">
            <v>15176</v>
          </cell>
          <cell r="L51">
            <v>30048480</v>
          </cell>
          <cell r="M51">
            <v>60096960</v>
          </cell>
          <cell r="W51">
            <v>108</v>
          </cell>
          <cell r="X51">
            <v>10479240</v>
          </cell>
          <cell r="Y51">
            <v>10479240</v>
          </cell>
          <cell r="Z51">
            <v>44665</v>
          </cell>
          <cell r="AA51">
            <v>130637369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50</v>
          </cell>
          <cell r="E52">
            <v>68000</v>
          </cell>
          <cell r="F52">
            <v>6153</v>
          </cell>
          <cell r="G52">
            <v>19308724</v>
          </cell>
          <cell r="H52">
            <v>19376724</v>
          </cell>
          <cell r="M52">
            <v>0</v>
          </cell>
          <cell r="Y52">
            <v>0</v>
          </cell>
          <cell r="Z52">
            <v>6203</v>
          </cell>
          <cell r="AA52">
            <v>19376724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3817</v>
          </cell>
          <cell r="E54">
            <v>1052755</v>
          </cell>
          <cell r="F54">
            <v>2466</v>
          </cell>
          <cell r="G54">
            <v>10018190</v>
          </cell>
          <cell r="H54">
            <v>11070945</v>
          </cell>
          <cell r="M54">
            <v>0</v>
          </cell>
          <cell r="Y54">
            <v>0</v>
          </cell>
          <cell r="Z54">
            <v>6283</v>
          </cell>
          <cell r="AA54">
            <v>11070945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10000</v>
          </cell>
          <cell r="G55">
            <v>2800000</v>
          </cell>
          <cell r="H55">
            <v>2800000</v>
          </cell>
          <cell r="M55">
            <v>0</v>
          </cell>
          <cell r="Y55">
            <v>0</v>
          </cell>
          <cell r="Z55">
            <v>10000</v>
          </cell>
          <cell r="AA55">
            <v>2800000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495</v>
          </cell>
          <cell r="E57">
            <v>2290140</v>
          </cell>
          <cell r="F57">
            <v>310</v>
          </cell>
          <cell r="G57">
            <v>1123000</v>
          </cell>
          <cell r="H57">
            <v>3413140</v>
          </cell>
          <cell r="M57">
            <v>0</v>
          </cell>
          <cell r="Y57">
            <v>0</v>
          </cell>
          <cell r="Z57">
            <v>805</v>
          </cell>
          <cell r="AA57">
            <v>3413140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10636</v>
          </cell>
          <cell r="G58">
            <v>19389335</v>
          </cell>
          <cell r="H58">
            <v>19389335</v>
          </cell>
          <cell r="M58">
            <v>0</v>
          </cell>
          <cell r="Y58">
            <v>0</v>
          </cell>
          <cell r="Z58">
            <v>10636</v>
          </cell>
          <cell r="AA58">
            <v>19389335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2730</v>
          </cell>
          <cell r="E59">
            <v>8272350</v>
          </cell>
          <cell r="F59">
            <v>3716</v>
          </cell>
          <cell r="G59">
            <v>13176712</v>
          </cell>
          <cell r="H59">
            <v>21449062</v>
          </cell>
          <cell r="M59">
            <v>0</v>
          </cell>
          <cell r="Y59">
            <v>0</v>
          </cell>
          <cell r="Z59">
            <v>6446</v>
          </cell>
          <cell r="AA59">
            <v>21449062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18459</v>
          </cell>
          <cell r="E60">
            <v>15406470.5</v>
          </cell>
          <cell r="F60">
            <v>9404</v>
          </cell>
          <cell r="G60">
            <v>17461949.1</v>
          </cell>
          <cell r="H60">
            <v>32868419.6</v>
          </cell>
          <cell r="M60">
            <v>0</v>
          </cell>
          <cell r="Y60">
            <v>0</v>
          </cell>
          <cell r="Z60">
            <v>27863</v>
          </cell>
          <cell r="AA60">
            <v>32868419.6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2549</v>
          </cell>
          <cell r="E61">
            <v>5853230</v>
          </cell>
          <cell r="F61">
            <v>1575</v>
          </cell>
          <cell r="G61">
            <v>2760800</v>
          </cell>
          <cell r="H61">
            <v>8614030</v>
          </cell>
          <cell r="M61">
            <v>0</v>
          </cell>
          <cell r="Y61">
            <v>0</v>
          </cell>
          <cell r="Z61">
            <v>4124</v>
          </cell>
          <cell r="AA61">
            <v>8614030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78</v>
          </cell>
          <cell r="E62">
            <v>10896000</v>
          </cell>
          <cell r="F62">
            <v>0</v>
          </cell>
          <cell r="G62">
            <v>0</v>
          </cell>
          <cell r="H62">
            <v>10896000</v>
          </cell>
          <cell r="M62">
            <v>0</v>
          </cell>
          <cell r="Y62">
            <v>0</v>
          </cell>
          <cell r="Z62">
            <v>78</v>
          </cell>
          <cell r="AA62">
            <v>10896000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233</v>
          </cell>
          <cell r="E63">
            <v>233000</v>
          </cell>
          <cell r="F63">
            <v>2885</v>
          </cell>
          <cell r="G63">
            <v>5531929</v>
          </cell>
          <cell r="H63">
            <v>5764929</v>
          </cell>
          <cell r="M63">
            <v>0</v>
          </cell>
          <cell r="Y63">
            <v>0</v>
          </cell>
          <cell r="Z63">
            <v>3118</v>
          </cell>
          <cell r="AA63">
            <v>5764929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16672</v>
          </cell>
          <cell r="E66">
            <v>25030669</v>
          </cell>
          <cell r="F66">
            <v>13908</v>
          </cell>
          <cell r="G66">
            <v>25426108</v>
          </cell>
          <cell r="H66">
            <v>50456777</v>
          </cell>
          <cell r="M66">
            <v>0</v>
          </cell>
          <cell r="Y66">
            <v>0</v>
          </cell>
          <cell r="Z66">
            <v>30580</v>
          </cell>
          <cell r="AA66">
            <v>50456777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314</v>
          </cell>
          <cell r="E9">
            <v>1312427.5</v>
          </cell>
          <cell r="F9">
            <v>0</v>
          </cell>
          <cell r="G9">
            <v>0</v>
          </cell>
          <cell r="H9">
            <v>1312427.5</v>
          </cell>
          <cell r="W9">
            <v>0</v>
          </cell>
          <cell r="X9">
            <v>314</v>
          </cell>
          <cell r="Y9">
            <v>1312427.5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1191</v>
          </cell>
          <cell r="E10">
            <v>2858400</v>
          </cell>
          <cell r="F10">
            <v>500</v>
          </cell>
          <cell r="G10">
            <v>2000000</v>
          </cell>
          <cell r="H10">
            <v>4858400</v>
          </cell>
          <cell r="W10">
            <v>0</v>
          </cell>
          <cell r="X10">
            <v>1691</v>
          </cell>
          <cell r="Y10">
            <v>4858400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17812</v>
          </cell>
          <cell r="E11">
            <v>5459282.5</v>
          </cell>
          <cell r="F11">
            <v>2749</v>
          </cell>
          <cell r="G11">
            <v>1445783</v>
          </cell>
          <cell r="H11">
            <v>6905065.5</v>
          </cell>
          <cell r="W11">
            <v>0</v>
          </cell>
          <cell r="X11">
            <v>20561</v>
          </cell>
          <cell r="Y11">
            <v>6905065.5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23182</v>
          </cell>
          <cell r="E12">
            <v>16112961</v>
          </cell>
          <cell r="F12">
            <v>8535</v>
          </cell>
          <cell r="G12">
            <v>6582047</v>
          </cell>
          <cell r="H12">
            <v>22695008</v>
          </cell>
          <cell r="W12">
            <v>0</v>
          </cell>
          <cell r="X12">
            <v>31717</v>
          </cell>
          <cell r="Y12">
            <v>22695008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154007</v>
          </cell>
          <cell r="E16">
            <v>132921908.5</v>
          </cell>
          <cell r="F16">
            <v>577975</v>
          </cell>
          <cell r="G16">
            <v>197361148.44</v>
          </cell>
          <cell r="H16">
            <v>330283056.94</v>
          </cell>
          <cell r="W16">
            <v>0</v>
          </cell>
          <cell r="X16">
            <v>731982</v>
          </cell>
          <cell r="Y16">
            <v>330283056.94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7073</v>
          </cell>
          <cell r="E19">
            <v>1977970</v>
          </cell>
          <cell r="F19">
            <v>1930</v>
          </cell>
          <cell r="G19">
            <v>951490</v>
          </cell>
          <cell r="H19">
            <v>2929460</v>
          </cell>
          <cell r="W19">
            <v>0</v>
          </cell>
          <cell r="X19">
            <v>9003</v>
          </cell>
          <cell r="Y19">
            <v>2929460</v>
          </cell>
        </row>
        <row r="20">
          <cell r="B20" t="str">
            <v>BSK</v>
          </cell>
          <cell r="C20" t="str">
            <v>BLUE SKY</v>
          </cell>
          <cell r="D20">
            <v>171</v>
          </cell>
          <cell r="E20">
            <v>192958</v>
          </cell>
          <cell r="F20">
            <v>29</v>
          </cell>
          <cell r="G20">
            <v>138911</v>
          </cell>
          <cell r="H20">
            <v>331869</v>
          </cell>
          <cell r="W20">
            <v>0</v>
          </cell>
          <cell r="X20">
            <v>200</v>
          </cell>
          <cell r="Y20">
            <v>331869</v>
          </cell>
        </row>
        <row r="21">
          <cell r="B21" t="str">
            <v>BULG</v>
          </cell>
          <cell r="C21" t="str">
            <v>Булган брокер ХХК</v>
          </cell>
          <cell r="D21">
            <v>375</v>
          </cell>
          <cell r="E21">
            <v>157038</v>
          </cell>
          <cell r="F21">
            <v>3567</v>
          </cell>
          <cell r="G21">
            <v>2828102.2</v>
          </cell>
          <cell r="H21">
            <v>2985140.2</v>
          </cell>
          <cell r="W21">
            <v>0</v>
          </cell>
          <cell r="X21">
            <v>3942</v>
          </cell>
          <cell r="Y21">
            <v>2985140.2</v>
          </cell>
        </row>
        <row r="22">
          <cell r="B22" t="str">
            <v>BUMB</v>
          </cell>
          <cell r="C22" t="str">
            <v>Бумбат-Алтай ХХК</v>
          </cell>
          <cell r="D22">
            <v>58837</v>
          </cell>
          <cell r="E22">
            <v>25103269.85</v>
          </cell>
          <cell r="F22">
            <v>17585</v>
          </cell>
          <cell r="G22">
            <v>16707388.6</v>
          </cell>
          <cell r="H22">
            <v>41810658.45</v>
          </cell>
          <cell r="W22">
            <v>0</v>
          </cell>
          <cell r="X22">
            <v>76422</v>
          </cell>
          <cell r="Y22">
            <v>41810658.45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32700</v>
          </cell>
          <cell r="G23">
            <v>12568618</v>
          </cell>
          <cell r="H23">
            <v>12568618</v>
          </cell>
          <cell r="S23">
            <v>578</v>
          </cell>
          <cell r="T23">
            <v>55082050</v>
          </cell>
          <cell r="U23">
            <v>578</v>
          </cell>
          <cell r="V23">
            <v>55082050</v>
          </cell>
          <cell r="W23">
            <v>110164100</v>
          </cell>
          <cell r="X23">
            <v>33856</v>
          </cell>
          <cell r="Y23">
            <v>122732718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14512</v>
          </cell>
          <cell r="E24">
            <v>18514029</v>
          </cell>
          <cell r="F24">
            <v>43382</v>
          </cell>
          <cell r="G24">
            <v>10779003</v>
          </cell>
          <cell r="H24">
            <v>29293032</v>
          </cell>
          <cell r="W24">
            <v>0</v>
          </cell>
          <cell r="X24">
            <v>57894</v>
          </cell>
          <cell r="Y24">
            <v>29293032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363</v>
          </cell>
          <cell r="E26">
            <v>5890800</v>
          </cell>
          <cell r="F26">
            <v>2427</v>
          </cell>
          <cell r="G26">
            <v>6428454</v>
          </cell>
          <cell r="H26">
            <v>12319254</v>
          </cell>
          <cell r="W26">
            <v>0</v>
          </cell>
          <cell r="X26">
            <v>2790</v>
          </cell>
          <cell r="Y26">
            <v>12319254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711</v>
          </cell>
          <cell r="G29">
            <v>554231</v>
          </cell>
          <cell r="H29">
            <v>554231</v>
          </cell>
          <cell r="W29">
            <v>0</v>
          </cell>
          <cell r="X29">
            <v>711</v>
          </cell>
          <cell r="Y29">
            <v>554231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2540</v>
          </cell>
          <cell r="E33">
            <v>1393990</v>
          </cell>
          <cell r="F33">
            <v>0</v>
          </cell>
          <cell r="G33">
            <v>0</v>
          </cell>
          <cell r="H33">
            <v>1393990</v>
          </cell>
          <cell r="W33">
            <v>0</v>
          </cell>
          <cell r="X33">
            <v>2540</v>
          </cell>
          <cell r="Y33">
            <v>1393990</v>
          </cell>
        </row>
        <row r="34">
          <cell r="B34" t="str">
            <v>GAUL</v>
          </cell>
          <cell r="C34" t="str">
            <v>Гаүли ХХК</v>
          </cell>
          <cell r="D34">
            <v>212245</v>
          </cell>
          <cell r="E34">
            <v>42084377.5</v>
          </cell>
          <cell r="F34">
            <v>12649</v>
          </cell>
          <cell r="G34">
            <v>5444717</v>
          </cell>
          <cell r="H34">
            <v>47529094.5</v>
          </cell>
          <cell r="W34">
            <v>0</v>
          </cell>
          <cell r="X34">
            <v>224894</v>
          </cell>
          <cell r="Y34">
            <v>47529094.5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591</v>
          </cell>
          <cell r="E35">
            <v>99879</v>
          </cell>
          <cell r="F35">
            <v>70</v>
          </cell>
          <cell r="G35">
            <v>1155000</v>
          </cell>
          <cell r="H35">
            <v>1254879</v>
          </cell>
          <cell r="W35">
            <v>0</v>
          </cell>
          <cell r="X35">
            <v>661</v>
          </cell>
          <cell r="Y35">
            <v>1254879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140789</v>
          </cell>
          <cell r="E37">
            <v>29762271.6</v>
          </cell>
          <cell r="F37">
            <v>20260</v>
          </cell>
          <cell r="G37">
            <v>7881220.2</v>
          </cell>
          <cell r="H37">
            <v>37643491.800000004</v>
          </cell>
          <cell r="W37">
            <v>0</v>
          </cell>
          <cell r="X37">
            <v>161049</v>
          </cell>
          <cell r="Y37">
            <v>37643491.800000004</v>
          </cell>
        </row>
        <row r="38">
          <cell r="B38" t="str">
            <v>GNDX</v>
          </cell>
          <cell r="C38" t="str">
            <v>Гендекс ХХК</v>
          </cell>
          <cell r="D38">
            <v>5282</v>
          </cell>
          <cell r="E38">
            <v>10762582.5</v>
          </cell>
          <cell r="F38">
            <v>3715</v>
          </cell>
          <cell r="G38">
            <v>14801060</v>
          </cell>
          <cell r="H38">
            <v>25563642.5</v>
          </cell>
          <cell r="W38">
            <v>0</v>
          </cell>
          <cell r="X38">
            <v>8997</v>
          </cell>
          <cell r="Y38">
            <v>25563642.5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885</v>
          </cell>
          <cell r="E42">
            <v>323520</v>
          </cell>
          <cell r="F42">
            <v>262</v>
          </cell>
          <cell r="G42">
            <v>104800</v>
          </cell>
          <cell r="H42">
            <v>428320</v>
          </cell>
          <cell r="W42">
            <v>0</v>
          </cell>
          <cell r="X42">
            <v>1147</v>
          </cell>
          <cell r="Y42">
            <v>428320</v>
          </cell>
        </row>
        <row r="43">
          <cell r="B43" t="str">
            <v>MERG</v>
          </cell>
          <cell r="C43" t="str">
            <v>Мэргэн санаа ХХК</v>
          </cell>
          <cell r="D43">
            <v>398</v>
          </cell>
          <cell r="E43">
            <v>398160</v>
          </cell>
          <cell r="F43">
            <v>518</v>
          </cell>
          <cell r="G43">
            <v>2675430</v>
          </cell>
          <cell r="H43">
            <v>3073590</v>
          </cell>
          <cell r="W43">
            <v>0</v>
          </cell>
          <cell r="X43">
            <v>916</v>
          </cell>
          <cell r="Y43">
            <v>3073590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1341</v>
          </cell>
          <cell r="E45">
            <v>5538330</v>
          </cell>
          <cell r="F45">
            <v>400</v>
          </cell>
          <cell r="G45">
            <v>1550000</v>
          </cell>
          <cell r="H45">
            <v>7088330</v>
          </cell>
          <cell r="W45">
            <v>0</v>
          </cell>
          <cell r="X45">
            <v>1741</v>
          </cell>
          <cell r="Y45">
            <v>7088330</v>
          </cell>
        </row>
        <row r="46">
          <cell r="B46" t="str">
            <v>MNET</v>
          </cell>
          <cell r="C46" t="str">
            <v>Ард секюритиз ХХК</v>
          </cell>
          <cell r="D46">
            <v>20304</v>
          </cell>
          <cell r="E46">
            <v>7638212</v>
          </cell>
          <cell r="F46">
            <v>0</v>
          </cell>
          <cell r="G46">
            <v>0</v>
          </cell>
          <cell r="H46">
            <v>7638212</v>
          </cell>
          <cell r="W46">
            <v>0</v>
          </cell>
          <cell r="X46">
            <v>20304</v>
          </cell>
          <cell r="Y46">
            <v>7638212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655</v>
          </cell>
          <cell r="E47">
            <v>295950</v>
          </cell>
          <cell r="F47">
            <v>7419</v>
          </cell>
          <cell r="G47">
            <v>4063300</v>
          </cell>
          <cell r="H47">
            <v>4359250</v>
          </cell>
          <cell r="W47">
            <v>0</v>
          </cell>
          <cell r="X47">
            <v>8074</v>
          </cell>
          <cell r="Y47">
            <v>4359250</v>
          </cell>
        </row>
        <row r="48">
          <cell r="B48" t="str">
            <v>MSDQ</v>
          </cell>
          <cell r="C48" t="str">
            <v>Масдак ХХК</v>
          </cell>
          <cell r="D48">
            <v>17370</v>
          </cell>
          <cell r="E48">
            <v>2895391</v>
          </cell>
          <cell r="F48">
            <v>2440</v>
          </cell>
          <cell r="G48">
            <v>5885686</v>
          </cell>
          <cell r="H48">
            <v>8781077</v>
          </cell>
          <cell r="W48">
            <v>0</v>
          </cell>
          <cell r="X48">
            <v>19810</v>
          </cell>
          <cell r="Y48">
            <v>8781077</v>
          </cell>
        </row>
        <row r="49">
          <cell r="B49" t="str">
            <v>MSEC</v>
          </cell>
          <cell r="C49" t="str">
            <v>Монсек ХХК</v>
          </cell>
          <cell r="D49">
            <v>31196</v>
          </cell>
          <cell r="E49">
            <v>14346188.7</v>
          </cell>
          <cell r="F49">
            <v>7029</v>
          </cell>
          <cell r="G49">
            <v>3661113.7</v>
          </cell>
          <cell r="H49">
            <v>18007302.4</v>
          </cell>
          <cell r="W49">
            <v>0</v>
          </cell>
          <cell r="X49">
            <v>38225</v>
          </cell>
          <cell r="Y49">
            <v>18007302.4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138188</v>
          </cell>
          <cell r="E51">
            <v>45054961.06</v>
          </cell>
          <cell r="F51">
            <v>45281</v>
          </cell>
          <cell r="G51">
            <v>24907645.91</v>
          </cell>
          <cell r="H51">
            <v>69962606.97</v>
          </cell>
          <cell r="S51">
            <v>49</v>
          </cell>
          <cell r="T51">
            <v>4846100</v>
          </cell>
          <cell r="U51">
            <v>49</v>
          </cell>
          <cell r="V51">
            <v>4846100</v>
          </cell>
          <cell r="W51">
            <v>9692200</v>
          </cell>
          <cell r="X51">
            <v>183567</v>
          </cell>
          <cell r="Y51">
            <v>79654806.97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5280</v>
          </cell>
          <cell r="G52">
            <v>5332224</v>
          </cell>
          <cell r="H52">
            <v>5332224</v>
          </cell>
          <cell r="W52">
            <v>0</v>
          </cell>
          <cell r="X52">
            <v>5280</v>
          </cell>
          <cell r="Y52">
            <v>5332224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15968</v>
          </cell>
          <cell r="G54">
            <v>10175729</v>
          </cell>
          <cell r="H54">
            <v>10175729</v>
          </cell>
          <cell r="W54">
            <v>0</v>
          </cell>
          <cell r="X54">
            <v>15968</v>
          </cell>
          <cell r="Y54">
            <v>10175729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127765</v>
          </cell>
          <cell r="E57">
            <v>46631102.55</v>
          </cell>
          <cell r="F57">
            <v>115553</v>
          </cell>
          <cell r="G57">
            <v>24393114.71</v>
          </cell>
          <cell r="H57">
            <v>71024217.25999999</v>
          </cell>
          <cell r="W57">
            <v>0</v>
          </cell>
          <cell r="X57">
            <v>243318</v>
          </cell>
          <cell r="Y57">
            <v>71024217.25999999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929</v>
          </cell>
          <cell r="G58">
            <v>8996235</v>
          </cell>
          <cell r="H58">
            <v>8996235</v>
          </cell>
          <cell r="W58">
            <v>0</v>
          </cell>
          <cell r="X58">
            <v>929</v>
          </cell>
          <cell r="Y58">
            <v>8996235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84</v>
          </cell>
          <cell r="E59">
            <v>191440</v>
          </cell>
          <cell r="F59">
            <v>1848</v>
          </cell>
          <cell r="G59">
            <v>2372375</v>
          </cell>
          <cell r="H59">
            <v>2563815</v>
          </cell>
          <cell r="W59">
            <v>0</v>
          </cell>
          <cell r="X59">
            <v>1932</v>
          </cell>
          <cell r="Y59">
            <v>2563815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67817</v>
          </cell>
          <cell r="E60">
            <v>21361088.23</v>
          </cell>
          <cell r="F60">
            <v>14831</v>
          </cell>
          <cell r="G60">
            <v>13442002</v>
          </cell>
          <cell r="H60">
            <v>34803090.230000004</v>
          </cell>
          <cell r="W60">
            <v>0</v>
          </cell>
          <cell r="X60">
            <v>82648</v>
          </cell>
          <cell r="Y60">
            <v>34803090.230000004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5742</v>
          </cell>
          <cell r="E61">
            <v>1559437.5</v>
          </cell>
          <cell r="F61">
            <v>0</v>
          </cell>
          <cell r="G61">
            <v>0</v>
          </cell>
          <cell r="H61">
            <v>1559437.5</v>
          </cell>
          <cell r="S61">
            <v>20</v>
          </cell>
          <cell r="T61">
            <v>2110000</v>
          </cell>
          <cell r="U61">
            <v>20</v>
          </cell>
          <cell r="V61">
            <v>2110000</v>
          </cell>
          <cell r="W61">
            <v>4220000</v>
          </cell>
          <cell r="X61">
            <v>5782</v>
          </cell>
          <cell r="Y61">
            <v>5779437.5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42960</v>
          </cell>
          <cell r="E62">
            <v>6909960</v>
          </cell>
          <cell r="F62">
            <v>45004</v>
          </cell>
          <cell r="G62">
            <v>7362400</v>
          </cell>
          <cell r="H62">
            <v>14272360</v>
          </cell>
          <cell r="W62">
            <v>0</v>
          </cell>
          <cell r="X62">
            <v>87964</v>
          </cell>
          <cell r="Y62">
            <v>14272360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1242</v>
          </cell>
          <cell r="E63">
            <v>211426</v>
          </cell>
          <cell r="F63">
            <v>12023</v>
          </cell>
          <cell r="G63">
            <v>15326629.82</v>
          </cell>
          <cell r="H63">
            <v>15538055.82</v>
          </cell>
          <cell r="W63">
            <v>0</v>
          </cell>
          <cell r="X63">
            <v>13265</v>
          </cell>
          <cell r="Y63">
            <v>15538055.82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23534</v>
          </cell>
          <cell r="E66">
            <v>6071800</v>
          </cell>
          <cell r="F66">
            <v>115196</v>
          </cell>
          <cell r="G66">
            <v>36155253.41</v>
          </cell>
          <cell r="H66">
            <v>42227053.41</v>
          </cell>
          <cell r="W66">
            <v>0</v>
          </cell>
          <cell r="X66">
            <v>138730</v>
          </cell>
          <cell r="Y66">
            <v>42227053.41</v>
          </cell>
        </row>
        <row r="67">
          <cell r="B67" t="str">
            <v>нийт</v>
          </cell>
          <cell r="D67">
            <v>1118765</v>
          </cell>
          <cell r="E67">
            <v>454031111.99</v>
          </cell>
          <cell r="F67">
            <v>1118765</v>
          </cell>
          <cell r="G67">
            <v>454031111.99</v>
          </cell>
          <cell r="H67">
            <v>908062223.98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647</v>
          </cell>
          <cell r="T67">
            <v>62038150</v>
          </cell>
          <cell r="U67">
            <v>647</v>
          </cell>
          <cell r="V67">
            <v>62038150</v>
          </cell>
          <cell r="W67">
            <v>124076300</v>
          </cell>
          <cell r="X67">
            <v>2238824</v>
          </cell>
          <cell r="Y67">
            <v>1032138523.9799999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77"/>
  <sheetViews>
    <sheetView tabSelected="1" view="pageBreakPreview" zoomScale="80" zoomScaleSheetLayoutView="80" workbookViewId="0" topLeftCell="A7">
      <selection activeCell="B16" sqref="B16:N73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18" customWidth="1"/>
    <col min="8" max="8" width="21.00390625" style="22" customWidth="1"/>
    <col min="9" max="10" width="21.28125" style="1" customWidth="1"/>
    <col min="11" max="12" width="21.00390625" style="1" bestFit="1" customWidth="1"/>
    <col min="13" max="13" width="22.28125" style="1" bestFit="1" customWidth="1"/>
    <col min="14" max="14" width="8.7109375" style="1" bestFit="1" customWidth="1"/>
    <col min="15" max="15" width="19.57421875" style="1" bestFit="1" customWidth="1"/>
    <col min="16" max="16" width="23.57421875" style="1" customWidth="1"/>
    <col min="17" max="17" width="22.28125" style="28" bestFit="1" customWidth="1"/>
    <col min="18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3"/>
      <c r="I8" s="3"/>
      <c r="J8" s="3"/>
      <c r="K8" s="3"/>
      <c r="L8" s="3"/>
    </row>
    <row r="9" spans="1:12" ht="15" customHeight="1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ht="15.75"/>
    <row r="11" spans="11:14" ht="15" customHeight="1" thickBot="1">
      <c r="K11" s="48" t="s">
        <v>203</v>
      </c>
      <c r="L11" s="48"/>
      <c r="M11" s="48"/>
      <c r="N11" s="48"/>
    </row>
    <row r="12" spans="1:14" ht="14.25" customHeight="1">
      <c r="A12" s="40" t="s">
        <v>0</v>
      </c>
      <c r="B12" s="42" t="s">
        <v>11</v>
      </c>
      <c r="C12" s="42" t="s">
        <v>1</v>
      </c>
      <c r="D12" s="42" t="s">
        <v>2</v>
      </c>
      <c r="E12" s="42"/>
      <c r="F12" s="42"/>
      <c r="G12" s="46" t="s">
        <v>204</v>
      </c>
      <c r="H12" s="46"/>
      <c r="I12" s="46"/>
      <c r="J12" s="46"/>
      <c r="K12" s="46"/>
      <c r="L12" s="46"/>
      <c r="M12" s="33" t="s">
        <v>6</v>
      </c>
      <c r="N12" s="34"/>
    </row>
    <row r="13" spans="1:17" s="10" customFormat="1" ht="15.75" customHeight="1">
      <c r="A13" s="41"/>
      <c r="B13" s="43"/>
      <c r="C13" s="43"/>
      <c r="D13" s="43"/>
      <c r="E13" s="43"/>
      <c r="F13" s="43"/>
      <c r="G13" s="47"/>
      <c r="H13" s="47"/>
      <c r="I13" s="47"/>
      <c r="J13" s="47"/>
      <c r="K13" s="47"/>
      <c r="L13" s="47"/>
      <c r="M13" s="35"/>
      <c r="N13" s="36"/>
      <c r="Q13" s="29"/>
    </row>
    <row r="14" spans="1:17" s="10" customFormat="1" ht="33.75" customHeight="1">
      <c r="A14" s="41"/>
      <c r="B14" s="43"/>
      <c r="C14" s="43"/>
      <c r="D14" s="43"/>
      <c r="E14" s="43"/>
      <c r="F14" s="43"/>
      <c r="G14" s="47" t="s">
        <v>141</v>
      </c>
      <c r="H14" s="47"/>
      <c r="I14" s="47" t="s">
        <v>8</v>
      </c>
      <c r="J14" s="44" t="s">
        <v>144</v>
      </c>
      <c r="K14" s="44" t="s">
        <v>140</v>
      </c>
      <c r="L14" s="44" t="s">
        <v>10</v>
      </c>
      <c r="M14" s="50" t="s">
        <v>12</v>
      </c>
      <c r="N14" s="37" t="s">
        <v>139</v>
      </c>
      <c r="Q14" s="29"/>
    </row>
    <row r="15" spans="1:17" s="10" customFormat="1" ht="55.5" customHeight="1">
      <c r="A15" s="41"/>
      <c r="B15" s="43"/>
      <c r="C15" s="43"/>
      <c r="D15" s="11" t="s">
        <v>3</v>
      </c>
      <c r="E15" s="11" t="s">
        <v>4</v>
      </c>
      <c r="F15" s="11" t="s">
        <v>5</v>
      </c>
      <c r="G15" s="19" t="s">
        <v>142</v>
      </c>
      <c r="H15" s="24" t="s">
        <v>143</v>
      </c>
      <c r="I15" s="47"/>
      <c r="J15" s="45"/>
      <c r="K15" s="45"/>
      <c r="L15" s="45"/>
      <c r="M15" s="51"/>
      <c r="N15" s="38"/>
      <c r="O15" s="27"/>
      <c r="Q15" s="29"/>
    </row>
    <row r="16" spans="1:17" s="10" customFormat="1" ht="15.75">
      <c r="A16" s="7">
        <v>1</v>
      </c>
      <c r="B16" s="14" t="s">
        <v>35</v>
      </c>
      <c r="C16" s="14" t="s">
        <v>145</v>
      </c>
      <c r="D16" s="6" t="s">
        <v>9</v>
      </c>
      <c r="E16" s="5" t="s">
        <v>9</v>
      </c>
      <c r="F16" s="5" t="s">
        <v>9</v>
      </c>
      <c r="G16" s="20">
        <f>VLOOKUP(B16,'[3]Brokers'!$B$9:$Z$71,7,0)</f>
        <v>1559437.5</v>
      </c>
      <c r="H16" s="20">
        <f>VLOOKUP($B16,'[3]Brokers'!$B$9:$W$66,22,0)</f>
        <v>4220000</v>
      </c>
      <c r="I16" s="20">
        <f>VLOOKUP($B16,'[3]Brokers'!$B$9:$M$66,12,0)</f>
        <v>0</v>
      </c>
      <c r="J16" s="20">
        <f>VLOOKUP($B16,'[1]Brokers'!$B$9:$R$66,16,0)</f>
        <v>0</v>
      </c>
      <c r="K16" s="20">
        <f>VLOOKUP($B16,'[2]Brokers'!$B$9:$AJ$66,19,0)</f>
        <v>0</v>
      </c>
      <c r="L16" s="12">
        <f aca="true" t="shared" si="0" ref="L16:L47">G16+H16+J16+K16+I16</f>
        <v>5779437.5</v>
      </c>
      <c r="M16" s="15">
        <v>19212369456.3</v>
      </c>
      <c r="N16" s="32">
        <v>0.2885230459701117</v>
      </c>
      <c r="P16" s="31"/>
      <c r="Q16" s="29"/>
    </row>
    <row r="17" spans="1:17" ht="15.75">
      <c r="A17" s="7">
        <v>2</v>
      </c>
      <c r="B17" s="14" t="s">
        <v>73</v>
      </c>
      <c r="C17" s="14" t="s">
        <v>146</v>
      </c>
      <c r="D17" s="6" t="s">
        <v>9</v>
      </c>
      <c r="E17" s="5" t="s">
        <v>9</v>
      </c>
      <c r="F17" s="5" t="s">
        <v>9</v>
      </c>
      <c r="G17" s="20">
        <f>VLOOKUP(B17,'[3]Brokers'!$B$9:$Z$71,7,0)</f>
        <v>7638212</v>
      </c>
      <c r="H17" s="20">
        <f>VLOOKUP($B17,'[3]Brokers'!$B$9:$W$66,22,0)</f>
        <v>0</v>
      </c>
      <c r="I17" s="20">
        <f>VLOOKUP($B17,'[3]Brokers'!$B$9:$M$66,12,0)</f>
        <v>0</v>
      </c>
      <c r="J17" s="20">
        <f>VLOOKUP($B17,'[1]Brokers'!$B$9:$R$66,16,0)</f>
        <v>0</v>
      </c>
      <c r="K17" s="20">
        <f>VLOOKUP($B17,'[2]Brokers'!$B$9:$AJ$66,19,0)</f>
        <v>0</v>
      </c>
      <c r="L17" s="12">
        <f t="shared" si="0"/>
        <v>7638212</v>
      </c>
      <c r="M17" s="15">
        <v>11214557024</v>
      </c>
      <c r="N17" s="32">
        <v>0.16841536173503965</v>
      </c>
      <c r="O17" s="30"/>
      <c r="P17" s="31"/>
      <c r="Q17" s="29"/>
    </row>
    <row r="18" spans="1:17" ht="15.75">
      <c r="A18" s="7">
        <v>3</v>
      </c>
      <c r="B18" s="14" t="s">
        <v>17</v>
      </c>
      <c r="C18" s="14" t="s">
        <v>148</v>
      </c>
      <c r="D18" s="6" t="s">
        <v>9</v>
      </c>
      <c r="E18" s="5" t="s">
        <v>9</v>
      </c>
      <c r="F18" s="5" t="s">
        <v>9</v>
      </c>
      <c r="G18" s="20">
        <f>VLOOKUP(B18,'[3]Brokers'!$B$9:$Z$71,7,0)</f>
        <v>330283056.94</v>
      </c>
      <c r="H18" s="20">
        <f>VLOOKUP($B18,'[3]Brokers'!$B$9:$W$66,22,0)</f>
        <v>0</v>
      </c>
      <c r="I18" s="20">
        <f>VLOOKUP($B18,'[3]Brokers'!$B$9:$M$66,12,0)</f>
        <v>0</v>
      </c>
      <c r="J18" s="20">
        <f>VLOOKUP($B18,'[1]Brokers'!$B$9:$R$66,16,0)</f>
        <v>0</v>
      </c>
      <c r="K18" s="20">
        <f>VLOOKUP($B18,'[2]Brokers'!$B$9:$AJ$66,19,0)</f>
        <v>0</v>
      </c>
      <c r="L18" s="12">
        <f t="shared" si="0"/>
        <v>330283056.94</v>
      </c>
      <c r="M18" s="15">
        <v>9752869568.730001</v>
      </c>
      <c r="N18" s="32">
        <v>0.14646437240964386</v>
      </c>
      <c r="O18" s="30"/>
      <c r="P18" s="31"/>
      <c r="Q18" s="29"/>
    </row>
    <row r="19" spans="1:17" ht="17.25" customHeight="1">
      <c r="A19" s="7">
        <v>4</v>
      </c>
      <c r="B19" s="14" t="s">
        <v>65</v>
      </c>
      <c r="C19" s="14" t="s">
        <v>147</v>
      </c>
      <c r="D19" s="6" t="s">
        <v>9</v>
      </c>
      <c r="E19" s="5" t="s">
        <v>9</v>
      </c>
      <c r="F19" s="5"/>
      <c r="G19" s="20">
        <f>VLOOKUP(B19,'[3]Brokers'!$B$9:$Z$71,7,0)</f>
        <v>47529094.5</v>
      </c>
      <c r="H19" s="20">
        <f>VLOOKUP($B19,'[3]Brokers'!$B$9:$W$66,22,0)</f>
        <v>0</v>
      </c>
      <c r="I19" s="20">
        <f>VLOOKUP($B19,'[3]Brokers'!$B$9:$M$66,12,0)</f>
        <v>0</v>
      </c>
      <c r="J19" s="20">
        <f>VLOOKUP($B19,'[1]Brokers'!$B$9:$R$66,16,0)</f>
        <v>0</v>
      </c>
      <c r="K19" s="20">
        <f>VLOOKUP($B19,'[2]Brokers'!$B$9:$AJ$66,19,0)</f>
        <v>0</v>
      </c>
      <c r="L19" s="12">
        <f t="shared" si="0"/>
        <v>47529094.5</v>
      </c>
      <c r="M19" s="15">
        <v>9256333761.37</v>
      </c>
      <c r="N19" s="32">
        <v>0.13900761264356729</v>
      </c>
      <c r="O19" s="30"/>
      <c r="P19" s="31"/>
      <c r="Q19" s="29"/>
    </row>
    <row r="20" spans="1:17" ht="14.25" customHeight="1">
      <c r="A20" s="7">
        <v>5</v>
      </c>
      <c r="B20" s="14" t="s">
        <v>105</v>
      </c>
      <c r="C20" s="14" t="s">
        <v>149</v>
      </c>
      <c r="D20" s="6" t="s">
        <v>9</v>
      </c>
      <c r="E20" s="5"/>
      <c r="F20" s="5" t="s">
        <v>9</v>
      </c>
      <c r="G20" s="20">
        <f>VLOOKUP(B20,'[3]Brokers'!$B$9:$Z$71,7,0)</f>
        <v>69962606.97</v>
      </c>
      <c r="H20" s="20">
        <f>VLOOKUP($B20,'[3]Brokers'!$B$9:$W$66,22,0)</f>
        <v>9692200</v>
      </c>
      <c r="I20" s="20">
        <f>VLOOKUP($B20,'[3]Brokers'!$B$9:$M$66,12,0)</f>
        <v>0</v>
      </c>
      <c r="J20" s="20">
        <f>VLOOKUP($B20,'[1]Brokers'!$B$9:$R$66,16,0)</f>
        <v>0</v>
      </c>
      <c r="K20" s="20">
        <f>VLOOKUP($B20,'[2]Brokers'!$B$9:$AJ$66,19,0)</f>
        <v>0</v>
      </c>
      <c r="L20" s="12">
        <f t="shared" si="0"/>
        <v>79654806.97</v>
      </c>
      <c r="M20" s="15">
        <v>5407602398.360001</v>
      </c>
      <c r="N20" s="32">
        <v>0.08120903144814821</v>
      </c>
      <c r="O20" s="30"/>
      <c r="P20" s="31"/>
      <c r="Q20" s="29"/>
    </row>
    <row r="21" spans="1:17" ht="15.75">
      <c r="A21" s="7">
        <v>6</v>
      </c>
      <c r="B21" s="14" t="s">
        <v>27</v>
      </c>
      <c r="C21" s="14" t="s">
        <v>150</v>
      </c>
      <c r="D21" s="6" t="s">
        <v>9</v>
      </c>
      <c r="E21" s="5" t="s">
        <v>9</v>
      </c>
      <c r="F21" s="5" t="s">
        <v>9</v>
      </c>
      <c r="G21" s="20">
        <f>VLOOKUP(B21,'[3]Brokers'!$B$9:$Z$71,7,0)</f>
        <v>71024217.25999999</v>
      </c>
      <c r="H21" s="20">
        <f>VLOOKUP($B21,'[3]Brokers'!$B$9:$W$66,22,0)</f>
        <v>0</v>
      </c>
      <c r="I21" s="20">
        <f>VLOOKUP($B21,'[3]Brokers'!$B$9:$M$66,12,0)</f>
        <v>0</v>
      </c>
      <c r="J21" s="20">
        <f>VLOOKUP($B21,'[1]Brokers'!$B$9:$R$66,16,0)</f>
        <v>0</v>
      </c>
      <c r="K21" s="20">
        <f>VLOOKUP($B21,'[2]Brokers'!$B$9:$AJ$66,19,0)</f>
        <v>0</v>
      </c>
      <c r="L21" s="12">
        <f t="shared" si="0"/>
        <v>71024217.25999999</v>
      </c>
      <c r="M21" s="15">
        <v>2210412380.7</v>
      </c>
      <c r="N21" s="32">
        <v>0.033195016074421865</v>
      </c>
      <c r="O21" s="30"/>
      <c r="P21" s="31"/>
      <c r="Q21" s="29"/>
    </row>
    <row r="22" spans="1:17" ht="15.75">
      <c r="A22" s="7">
        <v>7</v>
      </c>
      <c r="B22" s="14" t="s">
        <v>55</v>
      </c>
      <c r="C22" s="14" t="s">
        <v>152</v>
      </c>
      <c r="D22" s="6" t="s">
        <v>9</v>
      </c>
      <c r="E22" s="5" t="s">
        <v>9</v>
      </c>
      <c r="F22" s="5" t="s">
        <v>9</v>
      </c>
      <c r="G22" s="20">
        <f>VLOOKUP(B22,'[3]Brokers'!$B$9:$Z$71,7,0)</f>
        <v>12568618</v>
      </c>
      <c r="H22" s="20">
        <f>VLOOKUP($B22,'[3]Brokers'!$B$9:$W$66,22,0)</f>
        <v>110164100</v>
      </c>
      <c r="I22" s="20">
        <f>VLOOKUP($B22,'[3]Brokers'!$B$9:$M$66,12,0)</f>
        <v>0</v>
      </c>
      <c r="J22" s="20">
        <f>VLOOKUP($B22,'[1]Brokers'!$B$9:$R$66,16,0)</f>
        <v>0</v>
      </c>
      <c r="K22" s="20">
        <f>VLOOKUP($B22,'[2]Brokers'!$B$9:$AJ$66,19,0)</f>
        <v>0</v>
      </c>
      <c r="L22" s="12">
        <f t="shared" si="0"/>
        <v>122732718</v>
      </c>
      <c r="M22" s="15">
        <v>1764729548.9</v>
      </c>
      <c r="N22" s="32">
        <v>0.026501944277108776</v>
      </c>
      <c r="O22" s="30"/>
      <c r="P22" s="31"/>
      <c r="Q22" s="29"/>
    </row>
    <row r="23" spans="1:17" ht="15.75">
      <c r="A23" s="7">
        <v>8</v>
      </c>
      <c r="B23" s="14" t="s">
        <v>21</v>
      </c>
      <c r="C23" s="14" t="s">
        <v>151</v>
      </c>
      <c r="D23" s="6" t="s">
        <v>9</v>
      </c>
      <c r="E23" s="5" t="s">
        <v>9</v>
      </c>
      <c r="F23" s="5" t="s">
        <v>9</v>
      </c>
      <c r="G23" s="20">
        <f>VLOOKUP(B23,'[3]Brokers'!$B$9:$Z$71,7,0)</f>
        <v>37643491.800000004</v>
      </c>
      <c r="H23" s="20">
        <f>VLOOKUP($B23,'[3]Brokers'!$B$9:$W$66,22,0)</f>
        <v>0</v>
      </c>
      <c r="I23" s="20">
        <f>VLOOKUP($B23,'[3]Brokers'!$B$9:$M$66,12,0)</f>
        <v>0</v>
      </c>
      <c r="J23" s="20">
        <f>VLOOKUP($B23,'[1]Brokers'!$B$9:$R$66,16,0)</f>
        <v>0</v>
      </c>
      <c r="K23" s="20">
        <f>VLOOKUP($B23,'[2]Brokers'!$B$9:$AJ$66,19,0)</f>
        <v>0</v>
      </c>
      <c r="L23" s="12">
        <f t="shared" si="0"/>
        <v>37643491.800000004</v>
      </c>
      <c r="M23" s="15">
        <v>1450321640.6699998</v>
      </c>
      <c r="N23" s="32">
        <v>0.021780302442875536</v>
      </c>
      <c r="O23" s="30"/>
      <c r="P23" s="31"/>
      <c r="Q23" s="29"/>
    </row>
    <row r="24" spans="1:17" ht="15.75">
      <c r="A24" s="7">
        <v>9</v>
      </c>
      <c r="B24" s="14" t="s">
        <v>49</v>
      </c>
      <c r="C24" s="14" t="s">
        <v>166</v>
      </c>
      <c r="D24" s="6" t="s">
        <v>9</v>
      </c>
      <c r="E24" s="5" t="s">
        <v>9</v>
      </c>
      <c r="F24" s="5"/>
      <c r="G24" s="20">
        <f>VLOOKUP(B24,'[3]Brokers'!$B$9:$Z$71,7,0)</f>
        <v>22695008</v>
      </c>
      <c r="H24" s="20">
        <f>VLOOKUP($B24,'[3]Brokers'!$B$9:$W$66,22,0)</f>
        <v>0</v>
      </c>
      <c r="I24" s="20">
        <f>VLOOKUP($B24,'[3]Brokers'!$B$9:$M$66,12,0)</f>
        <v>0</v>
      </c>
      <c r="J24" s="20">
        <f>VLOOKUP($B24,'[1]Brokers'!$B$9:$R$66,16,0)</f>
        <v>0</v>
      </c>
      <c r="K24" s="20">
        <f>VLOOKUP($B24,'[2]Brokers'!$B$9:$AJ$66,19,0)</f>
        <v>0</v>
      </c>
      <c r="L24" s="12">
        <f t="shared" si="0"/>
        <v>22695008</v>
      </c>
      <c r="M24" s="15">
        <v>1092362452.5</v>
      </c>
      <c r="N24" s="32">
        <v>0.016404626343229745</v>
      </c>
      <c r="O24" s="30"/>
      <c r="P24" s="31"/>
      <c r="Q24" s="29"/>
    </row>
    <row r="25" spans="1:17" ht="15.75">
      <c r="A25" s="7">
        <v>10</v>
      </c>
      <c r="B25" s="14" t="s">
        <v>31</v>
      </c>
      <c r="C25" s="14" t="s">
        <v>155</v>
      </c>
      <c r="D25" s="6" t="s">
        <v>9</v>
      </c>
      <c r="E25" s="5"/>
      <c r="F25" s="5"/>
      <c r="G25" s="20">
        <f>VLOOKUP(B25,'[3]Brokers'!$B$9:$Z$71,7,0)</f>
        <v>25563642.5</v>
      </c>
      <c r="H25" s="20">
        <f>VLOOKUP($B25,'[3]Brokers'!$B$9:$W$66,22,0)</f>
        <v>0</v>
      </c>
      <c r="I25" s="20">
        <f>VLOOKUP($B25,'[3]Brokers'!$B$9:$M$66,12,0)</f>
        <v>0</v>
      </c>
      <c r="J25" s="20">
        <f>VLOOKUP($B25,'[1]Brokers'!$B$9:$R$66,16,0)</f>
        <v>0</v>
      </c>
      <c r="K25" s="20">
        <f>VLOOKUP($B25,'[2]Brokers'!$B$9:$AJ$66,19,0)</f>
        <v>0</v>
      </c>
      <c r="L25" s="12">
        <f t="shared" si="0"/>
        <v>25563642.5</v>
      </c>
      <c r="M25" s="15">
        <v>807820607.5</v>
      </c>
      <c r="N25" s="32">
        <v>0.012131500115249846</v>
      </c>
      <c r="O25" s="30"/>
      <c r="P25" s="31"/>
      <c r="Q25" s="29"/>
    </row>
    <row r="26" spans="1:17" ht="15.75">
      <c r="A26" s="7">
        <v>11</v>
      </c>
      <c r="B26" s="14" t="s">
        <v>29</v>
      </c>
      <c r="C26" s="14" t="s">
        <v>154</v>
      </c>
      <c r="D26" s="6" t="s">
        <v>9</v>
      </c>
      <c r="E26" s="5" t="s">
        <v>9</v>
      </c>
      <c r="F26" s="5"/>
      <c r="G26" s="20">
        <f>VLOOKUP(B26,'[3]Brokers'!$B$9:$Z$71,7,0)</f>
        <v>34803090.230000004</v>
      </c>
      <c r="H26" s="20">
        <f>VLOOKUP($B26,'[3]Brokers'!$B$9:$W$66,22,0)</f>
        <v>0</v>
      </c>
      <c r="I26" s="20">
        <f>VLOOKUP($B26,'[3]Brokers'!$B$9:$M$66,12,0)</f>
        <v>0</v>
      </c>
      <c r="J26" s="20">
        <f>VLOOKUP($B26,'[1]Brokers'!$B$9:$R$66,16,0)</f>
        <v>0</v>
      </c>
      <c r="K26" s="20">
        <f>VLOOKUP($B26,'[2]Brokers'!$B$9:$AJ$66,19,0)</f>
        <v>0</v>
      </c>
      <c r="L26" s="12">
        <f t="shared" si="0"/>
        <v>34803090.230000004</v>
      </c>
      <c r="M26" s="15">
        <v>757491412.73</v>
      </c>
      <c r="N26" s="32">
        <v>0.011375678059605288</v>
      </c>
      <c r="O26" s="30"/>
      <c r="P26" s="31"/>
      <c r="Q26" s="29"/>
    </row>
    <row r="27" spans="1:17" ht="15.75" customHeight="1">
      <c r="A27" s="7">
        <v>12</v>
      </c>
      <c r="B27" s="14" t="s">
        <v>37</v>
      </c>
      <c r="C27" s="14" t="s">
        <v>153</v>
      </c>
      <c r="D27" s="6" t="s">
        <v>9</v>
      </c>
      <c r="E27" s="5" t="s">
        <v>9</v>
      </c>
      <c r="F27" s="5"/>
      <c r="G27" s="20">
        <f>VLOOKUP(B27,'[3]Brokers'!$B$9:$Z$71,7,0)</f>
        <v>0</v>
      </c>
      <c r="H27" s="20">
        <f>VLOOKUP($B27,'[3]Brokers'!$B$9:$W$66,22,0)</f>
        <v>0</v>
      </c>
      <c r="I27" s="20">
        <f>VLOOKUP($B27,'[3]Brokers'!$B$9:$M$66,12,0)</f>
        <v>0</v>
      </c>
      <c r="J27" s="20">
        <f>VLOOKUP($B27,'[1]Brokers'!$B$9:$R$66,16,0)</f>
        <v>0</v>
      </c>
      <c r="K27" s="20">
        <f>VLOOKUP($B27,'[2]Brokers'!$B$9:$AJ$66,19,0)</f>
        <v>0</v>
      </c>
      <c r="L27" s="12">
        <f t="shared" si="0"/>
        <v>0</v>
      </c>
      <c r="M27" s="15">
        <v>700629038</v>
      </c>
      <c r="N27" s="32">
        <v>0.010521743536041682</v>
      </c>
      <c r="O27" s="30"/>
      <c r="P27" s="31"/>
      <c r="Q27" s="29"/>
    </row>
    <row r="28" spans="1:17" ht="15" customHeight="1">
      <c r="A28" s="7">
        <v>13</v>
      </c>
      <c r="B28" s="14" t="s">
        <v>107</v>
      </c>
      <c r="C28" s="14" t="s">
        <v>156</v>
      </c>
      <c r="D28" s="6" t="s">
        <v>9</v>
      </c>
      <c r="E28" s="5" t="s">
        <v>9</v>
      </c>
      <c r="F28" s="5"/>
      <c r="G28" s="20">
        <f>VLOOKUP(B28,'[3]Brokers'!$B$9:$Z$71,7,0)</f>
        <v>428320</v>
      </c>
      <c r="H28" s="20">
        <f>VLOOKUP($B28,'[3]Brokers'!$B$9:$W$66,22,0)</f>
        <v>0</v>
      </c>
      <c r="I28" s="20">
        <f>VLOOKUP($B28,'[3]Brokers'!$B$9:$M$66,12,0)</f>
        <v>0</v>
      </c>
      <c r="J28" s="20">
        <f>VLOOKUP($B28,'[1]Brokers'!$B$9:$R$66,16,0)</f>
        <v>0</v>
      </c>
      <c r="K28" s="20">
        <f>VLOOKUP($B28,'[2]Brokers'!$B$9:$AJ$66,19,0)</f>
        <v>0</v>
      </c>
      <c r="L28" s="12">
        <f t="shared" si="0"/>
        <v>428320</v>
      </c>
      <c r="M28" s="15">
        <v>622035520</v>
      </c>
      <c r="N28" s="32">
        <v>0.009341460111946325</v>
      </c>
      <c r="O28" s="30"/>
      <c r="P28" s="31"/>
      <c r="Q28" s="29"/>
    </row>
    <row r="29" spans="1:17" ht="15.75">
      <c r="A29" s="7">
        <v>14</v>
      </c>
      <c r="B29" s="14" t="s">
        <v>45</v>
      </c>
      <c r="C29" s="14" t="s">
        <v>157</v>
      </c>
      <c r="D29" s="6" t="s">
        <v>9</v>
      </c>
      <c r="E29" s="5" t="s">
        <v>9</v>
      </c>
      <c r="F29" s="5" t="s">
        <v>9</v>
      </c>
      <c r="G29" s="20">
        <f>VLOOKUP(B29,'[3]Brokers'!$B$9:$Z$71,7,0)</f>
        <v>5332224</v>
      </c>
      <c r="H29" s="20">
        <f>VLOOKUP($B29,'[3]Brokers'!$B$9:$W$66,22,0)</f>
        <v>0</v>
      </c>
      <c r="I29" s="20">
        <f>VLOOKUP($B29,'[3]Brokers'!$B$9:$M$66,12,0)</f>
        <v>0</v>
      </c>
      <c r="J29" s="20">
        <f>VLOOKUP($B29,'[1]Brokers'!$B$9:$R$66,16,0)</f>
        <v>0</v>
      </c>
      <c r="K29" s="20">
        <f>VLOOKUP($B29,'[2]Brokers'!$B$9:$AJ$66,19,0)</f>
        <v>0</v>
      </c>
      <c r="L29" s="12">
        <f t="shared" si="0"/>
        <v>5332224</v>
      </c>
      <c r="M29" s="15">
        <v>516947665.3</v>
      </c>
      <c r="N29" s="32">
        <v>0.007763296210743286</v>
      </c>
      <c r="O29" s="30"/>
      <c r="P29" s="31"/>
      <c r="Q29" s="29"/>
    </row>
    <row r="30" spans="1:17" ht="15.75">
      <c r="A30" s="7">
        <v>15</v>
      </c>
      <c r="B30" s="14" t="s">
        <v>25</v>
      </c>
      <c r="C30" s="14" t="s">
        <v>160</v>
      </c>
      <c r="D30" s="6" t="s">
        <v>9</v>
      </c>
      <c r="E30" s="5" t="s">
        <v>9</v>
      </c>
      <c r="F30" s="5"/>
      <c r="G30" s="20">
        <f>VLOOKUP(B30,'[3]Brokers'!$B$9:$Z$71,7,0)</f>
        <v>18007302.4</v>
      </c>
      <c r="H30" s="20">
        <f>VLOOKUP($B30,'[3]Brokers'!$B$9:$W$66,22,0)</f>
        <v>0</v>
      </c>
      <c r="I30" s="20">
        <f>VLOOKUP($B30,'[3]Brokers'!$B$9:$M$66,12,0)</f>
        <v>0</v>
      </c>
      <c r="J30" s="20">
        <f>VLOOKUP($B30,'[1]Brokers'!$B$9:$R$66,16,0)</f>
        <v>0</v>
      </c>
      <c r="K30" s="20">
        <f>VLOOKUP($B30,'[2]Brokers'!$B$9:$AJ$66,19,0)</f>
        <v>0</v>
      </c>
      <c r="L30" s="12">
        <f t="shared" si="0"/>
        <v>18007302.4</v>
      </c>
      <c r="M30" s="15">
        <v>427736885.99</v>
      </c>
      <c r="N30" s="32">
        <v>0.006423567353330109</v>
      </c>
      <c r="O30" s="30"/>
      <c r="P30" s="31"/>
      <c r="Q30" s="29"/>
    </row>
    <row r="31" spans="1:17" ht="15.75">
      <c r="A31" s="7">
        <v>16</v>
      </c>
      <c r="B31" s="14" t="s">
        <v>51</v>
      </c>
      <c r="C31" s="14" t="s">
        <v>159</v>
      </c>
      <c r="D31" s="6" t="s">
        <v>9</v>
      </c>
      <c r="E31" s="5"/>
      <c r="F31" s="5"/>
      <c r="G31" s="20">
        <f>VLOOKUP(B31,'[3]Brokers'!$B$9:$Z$71,7,0)</f>
        <v>42227053.41</v>
      </c>
      <c r="H31" s="20">
        <f>VLOOKUP($B31,'[3]Brokers'!$B$9:$W$66,22,0)</f>
        <v>0</v>
      </c>
      <c r="I31" s="20">
        <f>VLOOKUP($B31,'[3]Brokers'!$B$9:$M$66,12,0)</f>
        <v>0</v>
      </c>
      <c r="J31" s="20">
        <f>VLOOKUP($B31,'[1]Brokers'!$B$9:$R$66,16,0)</f>
        <v>0</v>
      </c>
      <c r="K31" s="20">
        <f>VLOOKUP($B31,'[2]Brokers'!$B$9:$AJ$66,19,0)</f>
        <v>0</v>
      </c>
      <c r="L31" s="12">
        <f t="shared" si="0"/>
        <v>42227053.41</v>
      </c>
      <c r="M31" s="15">
        <v>218600990.59</v>
      </c>
      <c r="N31" s="32">
        <v>0.003282855027359915</v>
      </c>
      <c r="O31" s="30"/>
      <c r="P31" s="31"/>
      <c r="Q31" s="29"/>
    </row>
    <row r="32" spans="1:17" ht="20.25" customHeight="1">
      <c r="A32" s="7">
        <v>17</v>
      </c>
      <c r="B32" s="14" t="s">
        <v>23</v>
      </c>
      <c r="C32" s="14" t="s">
        <v>158</v>
      </c>
      <c r="D32" s="6" t="s">
        <v>9</v>
      </c>
      <c r="E32" s="5"/>
      <c r="F32" s="5"/>
      <c r="G32" s="20">
        <f>VLOOKUP(B32,'[3]Brokers'!$B$9:$Z$71,7,0)</f>
        <v>12319254</v>
      </c>
      <c r="H32" s="20">
        <f>VLOOKUP($B32,'[3]Brokers'!$B$9:$W$66,22,0)</f>
        <v>0</v>
      </c>
      <c r="I32" s="20">
        <f>VLOOKUP($B32,'[3]Brokers'!$B$9:$M$66,12,0)</f>
        <v>0</v>
      </c>
      <c r="J32" s="20">
        <f>VLOOKUP($B32,'[1]Brokers'!$B$9:$R$66,16,0)</f>
        <v>0</v>
      </c>
      <c r="K32" s="20">
        <f>VLOOKUP($B32,'[2]Brokers'!$B$9:$AJ$66,19,0)</f>
        <v>0</v>
      </c>
      <c r="L32" s="12">
        <f t="shared" si="0"/>
        <v>12319254</v>
      </c>
      <c r="M32" s="15">
        <v>187383911</v>
      </c>
      <c r="N32" s="32">
        <v>0.0028140504423718442</v>
      </c>
      <c r="O32" s="30"/>
      <c r="P32" s="31"/>
      <c r="Q32" s="29"/>
    </row>
    <row r="33" spans="1:17" ht="15.75">
      <c r="A33" s="7">
        <v>18</v>
      </c>
      <c r="B33" s="14" t="s">
        <v>129</v>
      </c>
      <c r="C33" s="14" t="s">
        <v>161</v>
      </c>
      <c r="D33" s="6" t="s">
        <v>9</v>
      </c>
      <c r="E33" s="5"/>
      <c r="F33" s="5"/>
      <c r="G33" s="20">
        <f>VLOOKUP(B33,'[3]Brokers'!$B$9:$Z$71,7,0)</f>
        <v>0</v>
      </c>
      <c r="H33" s="20">
        <f>VLOOKUP($B33,'[3]Brokers'!$B$9:$W$66,22,0)</f>
        <v>0</v>
      </c>
      <c r="I33" s="20">
        <f>VLOOKUP($B33,'[3]Brokers'!$B$9:$M$66,12,0)</f>
        <v>0</v>
      </c>
      <c r="J33" s="20">
        <f>VLOOKUP($B33,'[1]Brokers'!$B$9:$R$66,16,0)</f>
        <v>0</v>
      </c>
      <c r="K33" s="20">
        <f>VLOOKUP($B33,'[2]Brokers'!$B$9:$AJ$66,19,0)</f>
        <v>0</v>
      </c>
      <c r="L33" s="12">
        <f t="shared" si="0"/>
        <v>0</v>
      </c>
      <c r="M33" s="15">
        <v>83322633</v>
      </c>
      <c r="N33" s="32">
        <v>0.0012513032255647436</v>
      </c>
      <c r="O33" s="30"/>
      <c r="P33" s="31"/>
      <c r="Q33" s="29"/>
    </row>
    <row r="34" spans="1:17" ht="21" customHeight="1">
      <c r="A34" s="7">
        <v>19</v>
      </c>
      <c r="B34" s="14" t="s">
        <v>59</v>
      </c>
      <c r="C34" s="14" t="s">
        <v>163</v>
      </c>
      <c r="D34" s="6" t="s">
        <v>9</v>
      </c>
      <c r="E34" s="5"/>
      <c r="F34" s="5"/>
      <c r="G34" s="20">
        <f>VLOOKUP(B34,'[3]Brokers'!$B$9:$Z$71,7,0)</f>
        <v>10175729</v>
      </c>
      <c r="H34" s="20">
        <f>VLOOKUP($B34,'[3]Brokers'!$B$9:$W$66,22,0)</f>
        <v>0</v>
      </c>
      <c r="I34" s="20">
        <f>VLOOKUP($B34,'[3]Brokers'!$B$9:$M$66,12,0)</f>
        <v>0</v>
      </c>
      <c r="J34" s="20">
        <f>VLOOKUP($B34,'[1]Brokers'!$B$9:$R$66,16,0)</f>
        <v>0</v>
      </c>
      <c r="K34" s="20">
        <f>VLOOKUP($B34,'[2]Brokers'!$B$9:$AJ$66,19,0)</f>
        <v>0</v>
      </c>
      <c r="L34" s="12">
        <f t="shared" si="0"/>
        <v>10175729</v>
      </c>
      <c r="M34" s="15">
        <v>81407496.01</v>
      </c>
      <c r="N34" s="32">
        <v>0.00122254252746024</v>
      </c>
      <c r="O34" s="30"/>
      <c r="P34" s="31"/>
      <c r="Q34" s="29"/>
    </row>
    <row r="35" spans="1:17" ht="15.75">
      <c r="A35" s="7">
        <v>20</v>
      </c>
      <c r="B35" s="14" t="s">
        <v>57</v>
      </c>
      <c r="C35" s="14" t="s">
        <v>170</v>
      </c>
      <c r="D35" s="6" t="s">
        <v>9</v>
      </c>
      <c r="E35" s="6" t="s">
        <v>9</v>
      </c>
      <c r="F35" s="5" t="s">
        <v>9</v>
      </c>
      <c r="G35" s="20">
        <f>VLOOKUP(B35,'[3]Brokers'!$B$9:$Z$71,7,0)</f>
        <v>41810658.45</v>
      </c>
      <c r="H35" s="20">
        <f>VLOOKUP($B35,'[3]Brokers'!$B$9:$W$66,22,0)</f>
        <v>0</v>
      </c>
      <c r="I35" s="20">
        <f>VLOOKUP($B35,'[3]Brokers'!$B$9:$M$66,12,0)</f>
        <v>0</v>
      </c>
      <c r="J35" s="20">
        <f>VLOOKUP($B35,'[1]Brokers'!$B$9:$R$66,16,0)</f>
        <v>0</v>
      </c>
      <c r="K35" s="20">
        <f>VLOOKUP($B35,'[2]Brokers'!$B$9:$AJ$66,19,0)</f>
        <v>0</v>
      </c>
      <c r="L35" s="12">
        <f t="shared" si="0"/>
        <v>41810658.45</v>
      </c>
      <c r="M35" s="15">
        <v>111576450</v>
      </c>
      <c r="N35" s="32">
        <v>0.0016756068160023619</v>
      </c>
      <c r="O35" s="30"/>
      <c r="P35" s="31"/>
      <c r="Q35" s="29"/>
    </row>
    <row r="36" spans="1:17" ht="15.75">
      <c r="A36" s="7">
        <v>21</v>
      </c>
      <c r="B36" s="14" t="s">
        <v>61</v>
      </c>
      <c r="C36" s="14" t="s">
        <v>164</v>
      </c>
      <c r="D36" s="6" t="s">
        <v>9</v>
      </c>
      <c r="E36" s="5" t="s">
        <v>9</v>
      </c>
      <c r="F36" s="5"/>
      <c r="G36" s="20">
        <f>VLOOKUP(B36,'[3]Brokers'!$B$9:$Z$71,7,0)</f>
        <v>6905065.5</v>
      </c>
      <c r="H36" s="20">
        <f>VLOOKUP($B36,'[3]Brokers'!$B$9:$W$66,22,0)</f>
        <v>0</v>
      </c>
      <c r="I36" s="20">
        <f>VLOOKUP($B36,'[3]Brokers'!$B$9:$M$66,12,0)</f>
        <v>0</v>
      </c>
      <c r="J36" s="20">
        <f>VLOOKUP($B36,'[1]Brokers'!$B$9:$R$66,16,0)</f>
        <v>0</v>
      </c>
      <c r="K36" s="20">
        <f>VLOOKUP($B36,'[2]Brokers'!$B$9:$AJ$66,19,0)</f>
        <v>0</v>
      </c>
      <c r="L36" s="12">
        <f t="shared" si="0"/>
        <v>6905065.5</v>
      </c>
      <c r="M36" s="15">
        <v>73124964.5</v>
      </c>
      <c r="N36" s="32">
        <v>0.0010981590553932371</v>
      </c>
      <c r="O36" s="30"/>
      <c r="P36" s="31"/>
      <c r="Q36" s="29"/>
    </row>
    <row r="37" spans="1:17" ht="15" customHeight="1">
      <c r="A37" s="7">
        <v>22</v>
      </c>
      <c r="B37" s="14" t="s">
        <v>95</v>
      </c>
      <c r="C37" s="14" t="s">
        <v>167</v>
      </c>
      <c r="D37" s="6" t="s">
        <v>9</v>
      </c>
      <c r="E37" s="5" t="s">
        <v>9</v>
      </c>
      <c r="F37" s="5"/>
      <c r="G37" s="20">
        <f>VLOOKUP(B37,'[3]Brokers'!$B$9:$Z$71,7,0)</f>
        <v>29293032</v>
      </c>
      <c r="H37" s="20">
        <f>VLOOKUP($B37,'[3]Brokers'!$B$9:$W$66,22,0)</f>
        <v>0</v>
      </c>
      <c r="I37" s="20">
        <f>VLOOKUP($B37,'[3]Brokers'!$B$9:$M$66,12,0)</f>
        <v>0</v>
      </c>
      <c r="J37" s="20">
        <f>VLOOKUP($B37,'[1]Brokers'!$B$9:$R$66,16,0)</f>
        <v>0</v>
      </c>
      <c r="K37" s="20">
        <f>VLOOKUP($B37,'[2]Brokers'!$B$9:$AJ$66,19,0)</f>
        <v>0</v>
      </c>
      <c r="L37" s="12">
        <f t="shared" si="0"/>
        <v>29293032</v>
      </c>
      <c r="M37" s="15">
        <v>92847050.8</v>
      </c>
      <c r="N37" s="32">
        <v>0.0013943368082260867</v>
      </c>
      <c r="O37" s="30"/>
      <c r="P37" s="31"/>
      <c r="Q37" s="29"/>
    </row>
    <row r="38" spans="1:17" ht="17.25" customHeight="1">
      <c r="A38" s="7">
        <v>23</v>
      </c>
      <c r="B38" s="14" t="s">
        <v>47</v>
      </c>
      <c r="C38" s="14" t="s">
        <v>162</v>
      </c>
      <c r="D38" s="6" t="s">
        <v>9</v>
      </c>
      <c r="E38" s="5"/>
      <c r="F38" s="5"/>
      <c r="G38" s="20">
        <f>VLOOKUP(B38,'[3]Brokers'!$B$9:$Z$71,7,0)</f>
        <v>0</v>
      </c>
      <c r="H38" s="20">
        <f>VLOOKUP($B38,'[3]Brokers'!$B$9:$W$66,22,0)</f>
        <v>0</v>
      </c>
      <c r="I38" s="20">
        <f>VLOOKUP($B38,'[3]Brokers'!$B$9:$M$66,12,0)</f>
        <v>0</v>
      </c>
      <c r="J38" s="20">
        <f>VLOOKUP($B38,'[1]Brokers'!$B$9:$R$66,16,0)</f>
        <v>0</v>
      </c>
      <c r="K38" s="20">
        <f>VLOOKUP($B38,'[2]Brokers'!$B$9:$AJ$66,19,0)</f>
        <v>0</v>
      </c>
      <c r="L38" s="12">
        <f t="shared" si="0"/>
        <v>0</v>
      </c>
      <c r="M38" s="15">
        <v>62783195</v>
      </c>
      <c r="N38" s="32">
        <v>0.0009428508387962282</v>
      </c>
      <c r="O38" s="30"/>
      <c r="P38" s="31"/>
      <c r="Q38" s="29"/>
    </row>
    <row r="39" spans="1:17" s="16" customFormat="1" ht="15.75">
      <c r="A39" s="7">
        <v>24</v>
      </c>
      <c r="B39" s="14" t="s">
        <v>81</v>
      </c>
      <c r="C39" s="14" t="s">
        <v>165</v>
      </c>
      <c r="D39" s="6" t="s">
        <v>9</v>
      </c>
      <c r="E39" s="5" t="s">
        <v>9</v>
      </c>
      <c r="F39" s="5" t="s">
        <v>9</v>
      </c>
      <c r="G39" s="20">
        <f>VLOOKUP(B39,'[3]Brokers'!$B$9:$Z$71,7,0)</f>
        <v>0</v>
      </c>
      <c r="H39" s="20">
        <f>VLOOKUP($B39,'[3]Brokers'!$B$9:$W$66,22,0)</f>
        <v>0</v>
      </c>
      <c r="I39" s="20">
        <f>VLOOKUP($B39,'[3]Brokers'!$B$9:$M$66,12,0)</f>
        <v>0</v>
      </c>
      <c r="J39" s="20">
        <f>VLOOKUP($B39,'[1]Brokers'!$B$9:$R$66,16,0)</f>
        <v>0</v>
      </c>
      <c r="K39" s="20">
        <f>VLOOKUP($B39,'[2]Brokers'!$B$9:$AJ$66,19,0)</f>
        <v>0</v>
      </c>
      <c r="L39" s="12">
        <f t="shared" si="0"/>
        <v>0</v>
      </c>
      <c r="M39" s="15">
        <v>56880374</v>
      </c>
      <c r="N39" s="32">
        <v>0.0008542048288071859</v>
      </c>
      <c r="O39" s="30"/>
      <c r="P39" s="31"/>
      <c r="Q39" s="29"/>
    </row>
    <row r="40" spans="1:17" ht="15.75">
      <c r="A40" s="7">
        <v>25</v>
      </c>
      <c r="B40" s="14" t="s">
        <v>75</v>
      </c>
      <c r="C40" s="14" t="s">
        <v>172</v>
      </c>
      <c r="D40" s="6" t="s">
        <v>9</v>
      </c>
      <c r="E40" s="5"/>
      <c r="F40" s="5"/>
      <c r="G40" s="20">
        <f>VLOOKUP(B40,'[3]Brokers'!$B$9:$Z$71,7,0)</f>
        <v>8996235</v>
      </c>
      <c r="H40" s="20">
        <f>VLOOKUP($B40,'[3]Brokers'!$B$9:$W$66,22,0)</f>
        <v>0</v>
      </c>
      <c r="I40" s="20">
        <f>VLOOKUP($B40,'[3]Brokers'!$B$9:$M$66,12,0)</f>
        <v>0</v>
      </c>
      <c r="J40" s="20">
        <f>VLOOKUP($B40,'[1]Brokers'!$B$9:$R$66,16,0)</f>
        <v>0</v>
      </c>
      <c r="K40" s="20">
        <f>VLOOKUP($B40,'[2]Brokers'!$B$9:$AJ$66,19,0)</f>
        <v>0</v>
      </c>
      <c r="L40" s="12">
        <f t="shared" si="0"/>
        <v>8996235</v>
      </c>
      <c r="M40" s="15">
        <v>50319566</v>
      </c>
      <c r="N40" s="32">
        <v>0.0007556774549457409</v>
      </c>
      <c r="O40" s="30"/>
      <c r="P40" s="31"/>
      <c r="Q40" s="29"/>
    </row>
    <row r="41" spans="1:17" ht="18" customHeight="1">
      <c r="A41" s="7">
        <v>26</v>
      </c>
      <c r="B41" s="14" t="s">
        <v>19</v>
      </c>
      <c r="C41" s="14" t="s">
        <v>176</v>
      </c>
      <c r="D41" s="6" t="s">
        <v>9</v>
      </c>
      <c r="E41" s="5"/>
      <c r="F41" s="5"/>
      <c r="G41" s="20">
        <f>VLOOKUP(B41,'[3]Brokers'!$B$9:$Z$71,7,0)</f>
        <v>2563815</v>
      </c>
      <c r="H41" s="20">
        <f>VLOOKUP($B41,'[3]Brokers'!$B$9:$W$66,22,0)</f>
        <v>0</v>
      </c>
      <c r="I41" s="20">
        <f>VLOOKUP($B41,'[3]Brokers'!$B$9:$M$66,12,0)</f>
        <v>0</v>
      </c>
      <c r="J41" s="20">
        <f>VLOOKUP($B41,'[1]Brokers'!$B$9:$R$66,16,0)</f>
        <v>0</v>
      </c>
      <c r="K41" s="20">
        <f>VLOOKUP($B41,'[2]Brokers'!$B$9:$AJ$66,19,0)</f>
        <v>0</v>
      </c>
      <c r="L41" s="12">
        <f t="shared" si="0"/>
        <v>2563815</v>
      </c>
      <c r="M41" s="15">
        <v>36785273</v>
      </c>
      <c r="N41" s="32">
        <v>0.0005524253027167261</v>
      </c>
      <c r="O41" s="30"/>
      <c r="P41" s="31"/>
      <c r="Q41" s="29"/>
    </row>
    <row r="42" spans="1:17" ht="15.75">
      <c r="A42" s="7">
        <v>27</v>
      </c>
      <c r="B42" s="14" t="s">
        <v>77</v>
      </c>
      <c r="C42" s="14" t="s">
        <v>173</v>
      </c>
      <c r="D42" s="6" t="s">
        <v>9</v>
      </c>
      <c r="E42" s="5"/>
      <c r="F42" s="5"/>
      <c r="G42" s="20">
        <f>VLOOKUP(B42,'[3]Brokers'!$B$9:$Z$71,7,0)</f>
        <v>4858400</v>
      </c>
      <c r="H42" s="20">
        <f>VLOOKUP($B42,'[3]Brokers'!$B$9:$W$66,22,0)</f>
        <v>0</v>
      </c>
      <c r="I42" s="20">
        <f>VLOOKUP($B42,'[3]Brokers'!$B$9:$M$66,12,0)</f>
        <v>0</v>
      </c>
      <c r="J42" s="20">
        <f>VLOOKUP($B42,'[1]Brokers'!$B$9:$R$66,16,0)</f>
        <v>0</v>
      </c>
      <c r="K42" s="20">
        <f>VLOOKUP($B42,'[2]Brokers'!$B$9:$AJ$66,19,0)</f>
        <v>0</v>
      </c>
      <c r="L42" s="12">
        <f t="shared" si="0"/>
        <v>4858400</v>
      </c>
      <c r="M42" s="15">
        <v>38555475</v>
      </c>
      <c r="N42" s="32">
        <v>0.0005790094298950062</v>
      </c>
      <c r="O42" s="30"/>
      <c r="P42" s="31"/>
      <c r="Q42" s="29"/>
    </row>
    <row r="43" spans="1:17" ht="15.75">
      <c r="A43" s="7">
        <v>28</v>
      </c>
      <c r="B43" s="14" t="s">
        <v>53</v>
      </c>
      <c r="C43" s="14" t="s">
        <v>178</v>
      </c>
      <c r="D43" s="6" t="s">
        <v>9</v>
      </c>
      <c r="E43" s="5"/>
      <c r="F43" s="5"/>
      <c r="G43" s="20">
        <f>VLOOKUP(B43,'[3]Brokers'!$B$9:$Z$71,7,0)</f>
        <v>3073590</v>
      </c>
      <c r="H43" s="20">
        <f>VLOOKUP($B43,'[3]Brokers'!$B$9:$W$66,22,0)</f>
        <v>0</v>
      </c>
      <c r="I43" s="20">
        <f>VLOOKUP($B43,'[3]Brokers'!$B$9:$M$66,12,0)</f>
        <v>0</v>
      </c>
      <c r="J43" s="20">
        <f>VLOOKUP($B43,'[1]Brokers'!$B$9:$R$66,16,0)</f>
        <v>0</v>
      </c>
      <c r="K43" s="20">
        <f>VLOOKUP($B43,'[2]Brokers'!$B$9:$AJ$66,19,0)</f>
        <v>0</v>
      </c>
      <c r="L43" s="12">
        <f t="shared" si="0"/>
        <v>3073590</v>
      </c>
      <c r="M43" s="15">
        <v>36552220</v>
      </c>
      <c r="N43" s="32">
        <v>0.0005489254136694424</v>
      </c>
      <c r="O43" s="30"/>
      <c r="P43" s="31"/>
      <c r="Q43" s="29"/>
    </row>
    <row r="44" spans="1:17" ht="15.75">
      <c r="A44" s="7">
        <v>29</v>
      </c>
      <c r="B44" s="14" t="s">
        <v>69</v>
      </c>
      <c r="C44" s="14" t="s">
        <v>169</v>
      </c>
      <c r="D44" s="6" t="s">
        <v>9</v>
      </c>
      <c r="E44" s="5"/>
      <c r="F44" s="5"/>
      <c r="G44" s="20">
        <f>VLOOKUP(B44,'[3]Brokers'!$B$9:$Z$71,7,0)</f>
        <v>15538055.82</v>
      </c>
      <c r="H44" s="20">
        <f>VLOOKUP($B44,'[3]Brokers'!$B$9:$W$66,22,0)</f>
        <v>0</v>
      </c>
      <c r="I44" s="20">
        <f>VLOOKUP($B44,'[3]Brokers'!$B$9:$M$66,12,0)</f>
        <v>0</v>
      </c>
      <c r="J44" s="20">
        <f>VLOOKUP($B44,'[1]Brokers'!$B$9:$R$66,16,0)</f>
        <v>0</v>
      </c>
      <c r="K44" s="20">
        <f>VLOOKUP($B44,'[2]Brokers'!$B$9:$AJ$66,19,0)</f>
        <v>0</v>
      </c>
      <c r="L44" s="12">
        <f t="shared" si="0"/>
        <v>15538055.82</v>
      </c>
      <c r="M44" s="15">
        <v>48843750.82</v>
      </c>
      <c r="N44" s="32">
        <v>0.0007335143015673375</v>
      </c>
      <c r="O44" s="30"/>
      <c r="P44" s="31"/>
      <c r="Q44" s="29"/>
    </row>
    <row r="45" spans="1:17" ht="15.75">
      <c r="A45" s="7">
        <v>30</v>
      </c>
      <c r="B45" s="14" t="s">
        <v>41</v>
      </c>
      <c r="C45" s="14" t="s">
        <v>174</v>
      </c>
      <c r="D45" s="6" t="s">
        <v>9</v>
      </c>
      <c r="E45" s="5" t="s">
        <v>9</v>
      </c>
      <c r="F45" s="5" t="s">
        <v>9</v>
      </c>
      <c r="G45" s="20">
        <f>VLOOKUP(B45,'[3]Brokers'!$B$9:$Z$71,7,0)</f>
        <v>554231</v>
      </c>
      <c r="H45" s="20">
        <f>VLOOKUP($B45,'[3]Brokers'!$B$9:$W$66,22,0)</f>
        <v>0</v>
      </c>
      <c r="I45" s="20">
        <f>VLOOKUP($B45,'[3]Brokers'!$B$9:$M$66,12,0)</f>
        <v>0</v>
      </c>
      <c r="J45" s="20">
        <f>VLOOKUP($B45,'[1]Brokers'!$B$9:$R$66,16,0)</f>
        <v>0</v>
      </c>
      <c r="K45" s="20">
        <f>VLOOKUP($B45,'[2]Brokers'!$B$9:$AJ$66,19,0)</f>
        <v>0</v>
      </c>
      <c r="L45" s="12">
        <f t="shared" si="0"/>
        <v>554231</v>
      </c>
      <c r="M45" s="15">
        <v>32758960.6</v>
      </c>
      <c r="N45" s="32">
        <v>0.0004919598863963931</v>
      </c>
      <c r="O45" s="30"/>
      <c r="P45" s="31"/>
      <c r="Q45" s="29"/>
    </row>
    <row r="46" spans="1:17" ht="15.75">
      <c r="A46" s="7">
        <v>31</v>
      </c>
      <c r="B46" s="14" t="s">
        <v>91</v>
      </c>
      <c r="C46" s="14" t="s">
        <v>168</v>
      </c>
      <c r="D46" s="6" t="s">
        <v>9</v>
      </c>
      <c r="E46" s="5" t="s">
        <v>9</v>
      </c>
      <c r="F46" s="5" t="s">
        <v>9</v>
      </c>
      <c r="G46" s="20">
        <f>VLOOKUP(B46,'[3]Brokers'!$B$9:$Z$71,7,0)</f>
        <v>1312427.5</v>
      </c>
      <c r="H46" s="20">
        <f>VLOOKUP($B46,'[3]Brokers'!$B$9:$W$66,22,0)</f>
        <v>0</v>
      </c>
      <c r="I46" s="20">
        <f>VLOOKUP($B46,'[3]Brokers'!$B$9:$M$66,12,0)</f>
        <v>0</v>
      </c>
      <c r="J46" s="20">
        <f>VLOOKUP($B46,'[1]Brokers'!$B$9:$R$66,16,0)</f>
        <v>0</v>
      </c>
      <c r="K46" s="20">
        <f>VLOOKUP($B46,'[2]Brokers'!$B$9:$AJ$66,19,0)</f>
        <v>0</v>
      </c>
      <c r="L46" s="12">
        <f t="shared" si="0"/>
        <v>1312427.5</v>
      </c>
      <c r="M46" s="15">
        <v>31830078.49</v>
      </c>
      <c r="N46" s="32">
        <v>0.00047801033705351055</v>
      </c>
      <c r="O46" s="30"/>
      <c r="P46" s="31"/>
      <c r="Q46" s="29"/>
    </row>
    <row r="47" spans="1:17" ht="15.75">
      <c r="A47" s="7">
        <v>32</v>
      </c>
      <c r="B47" s="14" t="s">
        <v>33</v>
      </c>
      <c r="C47" s="14" t="s">
        <v>171</v>
      </c>
      <c r="D47" s="6" t="s">
        <v>9</v>
      </c>
      <c r="E47" s="5"/>
      <c r="F47" s="5"/>
      <c r="G47" s="20">
        <f>VLOOKUP(B47,'[3]Brokers'!$B$9:$Z$71,7,0)</f>
        <v>0</v>
      </c>
      <c r="H47" s="20">
        <f>VLOOKUP($B47,'[3]Brokers'!$B$9:$W$66,22,0)</f>
        <v>0</v>
      </c>
      <c r="I47" s="20">
        <f>VLOOKUP($B47,'[3]Brokers'!$B$9:$M$66,12,0)</f>
        <v>0</v>
      </c>
      <c r="J47" s="20">
        <f>VLOOKUP($B47,'[1]Brokers'!$B$9:$R$66,16,0)</f>
        <v>0</v>
      </c>
      <c r="K47" s="20">
        <f>VLOOKUP($B47,'[2]Brokers'!$B$9:$AJ$66,19,0)</f>
        <v>0</v>
      </c>
      <c r="L47" s="12">
        <f t="shared" si="0"/>
        <v>0</v>
      </c>
      <c r="M47" s="15">
        <v>21949970.52</v>
      </c>
      <c r="N47" s="32">
        <v>0.00032963515342496473</v>
      </c>
      <c r="O47" s="30"/>
      <c r="P47" s="31"/>
      <c r="Q47" s="29"/>
    </row>
    <row r="48" spans="1:17" ht="15" customHeight="1">
      <c r="A48" s="7">
        <v>33</v>
      </c>
      <c r="B48" s="14" t="s">
        <v>93</v>
      </c>
      <c r="C48" s="14" t="s">
        <v>177</v>
      </c>
      <c r="D48" s="6" t="s">
        <v>9</v>
      </c>
      <c r="E48" s="5" t="s">
        <v>9</v>
      </c>
      <c r="F48" s="5"/>
      <c r="G48" s="20">
        <f>VLOOKUP(B48,'[3]Brokers'!$B$9:$Z$71,7,0)</f>
        <v>2929460</v>
      </c>
      <c r="H48" s="20">
        <f>VLOOKUP($B48,'[3]Brokers'!$B$9:$W$66,22,0)</f>
        <v>0</v>
      </c>
      <c r="I48" s="20">
        <f>VLOOKUP($B48,'[3]Brokers'!$B$9:$M$66,12,0)</f>
        <v>0</v>
      </c>
      <c r="J48" s="20">
        <f>VLOOKUP($B48,'[1]Brokers'!$B$9:$R$66,16,0)</f>
        <v>0</v>
      </c>
      <c r="K48" s="20">
        <f>VLOOKUP($B48,'[2]Brokers'!$B$9:$AJ$66,19,0)</f>
        <v>0</v>
      </c>
      <c r="L48" s="12">
        <f aca="true" t="shared" si="1" ref="L48:L79">G48+H48+J48+K48+I48</f>
        <v>2929460</v>
      </c>
      <c r="M48" s="15">
        <v>21882743</v>
      </c>
      <c r="N48" s="32">
        <v>0.00032862555963761146</v>
      </c>
      <c r="O48" s="30"/>
      <c r="P48" s="31"/>
      <c r="Q48" s="29"/>
    </row>
    <row r="49" spans="1:17" ht="15.75">
      <c r="A49" s="7">
        <v>34</v>
      </c>
      <c r="B49" s="14" t="s">
        <v>39</v>
      </c>
      <c r="C49" s="14" t="s">
        <v>175</v>
      </c>
      <c r="D49" s="6" t="s">
        <v>9</v>
      </c>
      <c r="E49" s="5"/>
      <c r="F49" s="5"/>
      <c r="G49" s="20">
        <f>VLOOKUP(B49,'[3]Brokers'!$B$9:$Z$71,7,0)</f>
        <v>2985140.2</v>
      </c>
      <c r="H49" s="20">
        <f>VLOOKUP($B49,'[3]Brokers'!$B$9:$W$66,22,0)</f>
        <v>0</v>
      </c>
      <c r="I49" s="20">
        <f>VLOOKUP($B49,'[3]Brokers'!$B$9:$M$66,12,0)</f>
        <v>0</v>
      </c>
      <c r="J49" s="20">
        <f>VLOOKUP($B49,'[1]Brokers'!$B$9:$R$66,16,0)</f>
        <v>0</v>
      </c>
      <c r="K49" s="20">
        <f>VLOOKUP($B49,'[2]Brokers'!$B$9:$AJ$66,19,0)</f>
        <v>0</v>
      </c>
      <c r="L49" s="12">
        <f t="shared" si="1"/>
        <v>2985140.2</v>
      </c>
      <c r="M49" s="15">
        <v>19946936.099999998</v>
      </c>
      <c r="N49" s="32">
        <v>0.0002995544497743347</v>
      </c>
      <c r="O49" s="30"/>
      <c r="P49" s="31"/>
      <c r="Q49" s="29"/>
    </row>
    <row r="50" spans="1:17" ht="15.75">
      <c r="A50" s="7">
        <v>35</v>
      </c>
      <c r="B50" s="14" t="s">
        <v>71</v>
      </c>
      <c r="C50" s="14" t="s">
        <v>179</v>
      </c>
      <c r="D50" s="6" t="s">
        <v>9</v>
      </c>
      <c r="E50" s="5"/>
      <c r="F50" s="5"/>
      <c r="G50" s="20">
        <f>VLOOKUP(B50,'[3]Brokers'!$B$9:$Z$71,7,0)</f>
        <v>8781077</v>
      </c>
      <c r="H50" s="20">
        <f>VLOOKUP($B50,'[3]Brokers'!$B$9:$W$66,22,0)</f>
        <v>0</v>
      </c>
      <c r="I50" s="20">
        <f>VLOOKUP($B50,'[3]Brokers'!$B$9:$M$66,12,0)</f>
        <v>0</v>
      </c>
      <c r="J50" s="20">
        <f>VLOOKUP($B50,'[1]Brokers'!$B$9:$R$66,16,0)</f>
        <v>0</v>
      </c>
      <c r="K50" s="20">
        <f>VLOOKUP($B50,'[2]Brokers'!$B$9:$AJ$66,19,0)</f>
        <v>0</v>
      </c>
      <c r="L50" s="12">
        <f t="shared" si="1"/>
        <v>8781077</v>
      </c>
      <c r="M50" s="15">
        <v>20382174</v>
      </c>
      <c r="N50" s="32">
        <v>0.00030609066410829637</v>
      </c>
      <c r="O50" s="30"/>
      <c r="P50" s="31"/>
      <c r="Q50" s="29"/>
    </row>
    <row r="51" spans="1:17" ht="15.75">
      <c r="A51" s="7">
        <v>36</v>
      </c>
      <c r="B51" s="14" t="s">
        <v>133</v>
      </c>
      <c r="C51" s="14" t="s">
        <v>201</v>
      </c>
      <c r="D51" s="6" t="s">
        <v>9</v>
      </c>
      <c r="E51" s="5"/>
      <c r="F51" s="5"/>
      <c r="G51" s="20">
        <f>VLOOKUP(B51,'[3]Brokers'!$B$9:$Z$71,7,0)</f>
        <v>14272360</v>
      </c>
      <c r="H51" s="20">
        <f>VLOOKUP($B51,'[3]Brokers'!$B$9:$W$66,22,0)</f>
        <v>0</v>
      </c>
      <c r="I51" s="20">
        <f>VLOOKUP($B51,'[3]Brokers'!$B$9:$M$66,12,0)</f>
        <v>0</v>
      </c>
      <c r="J51" s="20">
        <f>VLOOKUP($B51,'[1]Brokers'!$B$9:$R$66,16,0)</f>
        <v>0</v>
      </c>
      <c r="K51" s="20">
        <f>VLOOKUP($B51,'[2]Brokers'!$B$9:$AJ$66,19,0)</f>
        <v>0</v>
      </c>
      <c r="L51" s="12">
        <f t="shared" si="1"/>
        <v>14272360</v>
      </c>
      <c r="M51" s="15">
        <v>25168360</v>
      </c>
      <c r="N51" s="32">
        <v>0.00037796753314522203</v>
      </c>
      <c r="O51" s="30"/>
      <c r="P51" s="31"/>
      <c r="Q51" s="29"/>
    </row>
    <row r="52" spans="1:17" ht="15.75">
      <c r="A52" s="7">
        <v>37</v>
      </c>
      <c r="B52" s="14" t="s">
        <v>85</v>
      </c>
      <c r="C52" s="14" t="s">
        <v>181</v>
      </c>
      <c r="D52" s="6" t="s">
        <v>9</v>
      </c>
      <c r="E52" s="5"/>
      <c r="F52" s="5"/>
      <c r="G52" s="20">
        <f>VLOOKUP(B52,'[3]Brokers'!$B$9:$Z$71,7,0)</f>
        <v>4359250</v>
      </c>
      <c r="H52" s="20">
        <f>VLOOKUP($B52,'[3]Brokers'!$B$9:$W$66,22,0)</f>
        <v>0</v>
      </c>
      <c r="I52" s="20">
        <f>VLOOKUP($B52,'[3]Brokers'!$B$9:$M$66,12,0)</f>
        <v>0</v>
      </c>
      <c r="J52" s="20">
        <f>VLOOKUP($B52,'[1]Brokers'!$B$9:$R$66,16,0)</f>
        <v>0</v>
      </c>
      <c r="K52" s="20">
        <f>VLOOKUP($B52,'[2]Brokers'!$B$9:$AJ$66,19,0)</f>
        <v>0</v>
      </c>
      <c r="L52" s="12">
        <f t="shared" si="1"/>
        <v>4359250</v>
      </c>
      <c r="M52" s="15">
        <v>14976635</v>
      </c>
      <c r="N52" s="32">
        <v>0.0002249126198833135</v>
      </c>
      <c r="O52" s="30"/>
      <c r="P52" s="31"/>
      <c r="Q52" s="29"/>
    </row>
    <row r="53" spans="1:17" ht="18" customHeight="1">
      <c r="A53" s="7">
        <v>38</v>
      </c>
      <c r="B53" s="14" t="s">
        <v>79</v>
      </c>
      <c r="C53" s="14" t="s">
        <v>180</v>
      </c>
      <c r="D53" s="6" t="s">
        <v>9</v>
      </c>
      <c r="E53" s="5" t="s">
        <v>9</v>
      </c>
      <c r="F53" s="5"/>
      <c r="G53" s="20">
        <f>VLOOKUP(B53,'[3]Brokers'!$B$9:$Z$71,7,0)</f>
        <v>7088330</v>
      </c>
      <c r="H53" s="20">
        <f>VLOOKUP($B53,'[3]Brokers'!$B$9:$W$66,22,0)</f>
        <v>0</v>
      </c>
      <c r="I53" s="20">
        <f>VLOOKUP($B53,'[3]Brokers'!$B$9:$M$66,12,0)</f>
        <v>0</v>
      </c>
      <c r="J53" s="20">
        <f>VLOOKUP($B53,'[1]Brokers'!$B$9:$R$66,16,0)</f>
        <v>0</v>
      </c>
      <c r="K53" s="20">
        <f>VLOOKUP($B53,'[2]Brokers'!$B$9:$AJ$66,19,0)</f>
        <v>0</v>
      </c>
      <c r="L53" s="12">
        <f t="shared" si="1"/>
        <v>7088330</v>
      </c>
      <c r="M53" s="15">
        <v>14156730</v>
      </c>
      <c r="N53" s="32">
        <v>0.00021259964159376927</v>
      </c>
      <c r="O53" s="30"/>
      <c r="P53" s="31"/>
      <c r="Q53" s="29"/>
    </row>
    <row r="54" spans="1:17" ht="15.75">
      <c r="A54" s="7">
        <v>39</v>
      </c>
      <c r="B54" s="14" t="s">
        <v>43</v>
      </c>
      <c r="C54" s="14" t="s">
        <v>182</v>
      </c>
      <c r="D54" s="6" t="s">
        <v>9</v>
      </c>
      <c r="E54" s="5"/>
      <c r="F54" s="5"/>
      <c r="G54" s="20">
        <f>VLOOKUP(B54,'[3]Brokers'!$B$9:$Z$71,7,0)</f>
        <v>1393990</v>
      </c>
      <c r="H54" s="20">
        <f>VLOOKUP($B54,'[3]Brokers'!$B$9:$W$66,22,0)</f>
        <v>0</v>
      </c>
      <c r="I54" s="20">
        <f>VLOOKUP($B54,'[3]Brokers'!$B$9:$M$66,12,0)</f>
        <v>0</v>
      </c>
      <c r="J54" s="20">
        <f>VLOOKUP($B54,'[1]Brokers'!$B$9:$R$66,16,0)</f>
        <v>0</v>
      </c>
      <c r="K54" s="20">
        <f>VLOOKUP($B54,'[2]Brokers'!$B$9:$AJ$66,19,0)</f>
        <v>0</v>
      </c>
      <c r="L54" s="12">
        <f t="shared" si="1"/>
        <v>1393990</v>
      </c>
      <c r="M54" s="15">
        <v>6797419</v>
      </c>
      <c r="N54" s="32">
        <v>0.0001020806954121946</v>
      </c>
      <c r="O54" s="30"/>
      <c r="P54" s="31"/>
      <c r="Q54" s="29"/>
    </row>
    <row r="55" spans="1:17" ht="16.5" customHeight="1">
      <c r="A55" s="7">
        <v>40</v>
      </c>
      <c r="B55" s="14" t="s">
        <v>67</v>
      </c>
      <c r="C55" s="14" t="s">
        <v>183</v>
      </c>
      <c r="D55" s="6" t="s">
        <v>9</v>
      </c>
      <c r="E55" s="5"/>
      <c r="F55" s="5"/>
      <c r="G55" s="20">
        <f>VLOOKUP(B55,'[3]Brokers'!$B$9:$Z$71,7,0)</f>
        <v>1254879</v>
      </c>
      <c r="H55" s="20">
        <f>VLOOKUP($B55,'[3]Brokers'!$B$9:$W$66,22,0)</f>
        <v>0</v>
      </c>
      <c r="I55" s="20">
        <f>VLOOKUP($B55,'[3]Brokers'!$B$9:$M$66,12,0)</f>
        <v>0</v>
      </c>
      <c r="J55" s="20">
        <f>VLOOKUP($B55,'[1]Brokers'!$B$9:$R$66,16,0)</f>
        <v>0</v>
      </c>
      <c r="K55" s="20">
        <f>VLOOKUP($B55,'[2]Brokers'!$B$9:$AJ$66,19,0)</f>
        <v>0</v>
      </c>
      <c r="L55" s="12">
        <f t="shared" si="1"/>
        <v>1254879</v>
      </c>
      <c r="M55" s="15">
        <v>2948019</v>
      </c>
      <c r="N55" s="32">
        <v>4.42720729159645E-05</v>
      </c>
      <c r="O55" s="30"/>
      <c r="P55" s="31"/>
      <c r="Q55" s="29"/>
    </row>
    <row r="56" spans="1:17" ht="14.25" customHeight="1">
      <c r="A56" s="7">
        <v>41</v>
      </c>
      <c r="B56" s="14" t="s">
        <v>87</v>
      </c>
      <c r="C56" s="14" t="s">
        <v>184</v>
      </c>
      <c r="D56" s="6" t="s">
        <v>9</v>
      </c>
      <c r="E56" s="5"/>
      <c r="F56" s="5"/>
      <c r="G56" s="20">
        <f>VLOOKUP(B56,'[3]Brokers'!$B$9:$Z$71,7,0)</f>
        <v>331869</v>
      </c>
      <c r="H56" s="20">
        <f>VLOOKUP($B56,'[3]Brokers'!$B$9:$W$66,22,0)</f>
        <v>0</v>
      </c>
      <c r="I56" s="20">
        <f>VLOOKUP($B56,'[3]Brokers'!$B$9:$M$66,12,0)</f>
        <v>0</v>
      </c>
      <c r="J56" s="20">
        <f>VLOOKUP($B56,'[1]Brokers'!$B$9:$R$66,16,0)</f>
        <v>0</v>
      </c>
      <c r="K56" s="20">
        <f>VLOOKUP($B56,'[2]Brokers'!$B$9:$AJ$66,19,0)</f>
        <v>0</v>
      </c>
      <c r="L56" s="12">
        <f t="shared" si="1"/>
        <v>331869</v>
      </c>
      <c r="M56" s="15">
        <v>1653656</v>
      </c>
      <c r="N56" s="32">
        <v>2.4833889812081328E-05</v>
      </c>
      <c r="O56" s="30"/>
      <c r="P56" s="31"/>
      <c r="Q56" s="29"/>
    </row>
    <row r="57" spans="1:17" ht="15.75">
      <c r="A57" s="7">
        <v>42</v>
      </c>
      <c r="B57" s="14" t="s">
        <v>97</v>
      </c>
      <c r="C57" s="14" t="s">
        <v>185</v>
      </c>
      <c r="D57" s="6" t="s">
        <v>9</v>
      </c>
      <c r="E57" s="5"/>
      <c r="F57" s="5"/>
      <c r="G57" s="20">
        <f>VLOOKUP(B57,'[3]Brokers'!$B$9:$Z$71,7,0)</f>
        <v>0</v>
      </c>
      <c r="H57" s="20">
        <f>VLOOKUP($B57,'[3]Brokers'!$B$9:$W$66,22,0)</f>
        <v>0</v>
      </c>
      <c r="I57" s="20">
        <f>VLOOKUP($B57,'[3]Brokers'!$B$9:$M$66,12,0)</f>
        <v>0</v>
      </c>
      <c r="J57" s="20">
        <f>VLOOKUP($B57,'[1]Brokers'!$B$9:$R$66,16,0)</f>
        <v>0</v>
      </c>
      <c r="K57" s="20">
        <f>VLOOKUP($B57,'[2]Brokers'!$B$9:$AJ$66,19,0)</f>
        <v>0</v>
      </c>
      <c r="L57" s="12">
        <f t="shared" si="1"/>
        <v>0</v>
      </c>
      <c r="M57" s="15">
        <v>1027949</v>
      </c>
      <c r="N57" s="32">
        <v>1.543729300316341E-05</v>
      </c>
      <c r="O57" s="30"/>
      <c r="P57" s="31"/>
      <c r="Q57" s="29"/>
    </row>
    <row r="58" spans="1:17" ht="15.75">
      <c r="A58" s="7">
        <v>43</v>
      </c>
      <c r="B58" s="14" t="s">
        <v>123</v>
      </c>
      <c r="C58" s="14" t="s">
        <v>186</v>
      </c>
      <c r="D58" s="6" t="s">
        <v>9</v>
      </c>
      <c r="E58" s="5" t="s">
        <v>9</v>
      </c>
      <c r="F58" s="5"/>
      <c r="G58" s="20">
        <f>VLOOKUP(B58,'[3]Brokers'!$B$9:$Z$71,7,0)</f>
        <v>0</v>
      </c>
      <c r="H58" s="20">
        <f>VLOOKUP($B58,'[3]Brokers'!$B$9:$W$66,22,0)</f>
        <v>0</v>
      </c>
      <c r="I58" s="20">
        <f>VLOOKUP($B58,'[3]Brokers'!$B$9:$M$66,12,0)</f>
        <v>0</v>
      </c>
      <c r="J58" s="20">
        <f>VLOOKUP($B58,'[1]Brokers'!$B$9:$R$66,16,0)</f>
        <v>0</v>
      </c>
      <c r="K58" s="20">
        <f>VLOOKUP($B58,'[2]Brokers'!$B$9:$AJ$66,19,0)</f>
        <v>0</v>
      </c>
      <c r="L58" s="12">
        <f t="shared" si="1"/>
        <v>0</v>
      </c>
      <c r="M58" s="15">
        <v>0</v>
      </c>
      <c r="N58" s="32">
        <v>0</v>
      </c>
      <c r="O58" s="30"/>
      <c r="P58" s="31"/>
      <c r="Q58" s="29"/>
    </row>
    <row r="59" spans="1:17" ht="15.75">
      <c r="A59" s="7">
        <v>44</v>
      </c>
      <c r="B59" s="14" t="s">
        <v>99</v>
      </c>
      <c r="C59" s="14" t="s">
        <v>187</v>
      </c>
      <c r="D59" s="6" t="s">
        <v>9</v>
      </c>
      <c r="E59" s="5"/>
      <c r="F59" s="5"/>
      <c r="G59" s="20">
        <f>VLOOKUP(B59,'[3]Brokers'!$B$9:$Z$71,7,0)</f>
        <v>0</v>
      </c>
      <c r="H59" s="20">
        <f>VLOOKUP($B59,'[3]Brokers'!$B$9:$W$66,22,0)</f>
        <v>0</v>
      </c>
      <c r="I59" s="20">
        <f>VLOOKUP($B59,'[3]Brokers'!$B$9:$M$66,12,0)</f>
        <v>0</v>
      </c>
      <c r="J59" s="20">
        <f>VLOOKUP($B59,'[1]Brokers'!$B$9:$R$66,16,0)</f>
        <v>0</v>
      </c>
      <c r="K59" s="20">
        <f>VLOOKUP($B59,'[2]Brokers'!$B$9:$AJ$66,19,0)</f>
        <v>0</v>
      </c>
      <c r="L59" s="12">
        <f t="shared" si="1"/>
        <v>0</v>
      </c>
      <c r="M59" s="15">
        <v>0</v>
      </c>
      <c r="N59" s="32">
        <v>0</v>
      </c>
      <c r="O59" s="30"/>
      <c r="P59" s="31"/>
      <c r="Q59" s="29"/>
    </row>
    <row r="60" spans="1:17" ht="15.75">
      <c r="A60" s="7">
        <v>45</v>
      </c>
      <c r="B60" s="14" t="s">
        <v>89</v>
      </c>
      <c r="C60" s="14" t="s">
        <v>188</v>
      </c>
      <c r="D60" s="6" t="s">
        <v>9</v>
      </c>
      <c r="E60" s="5"/>
      <c r="F60" s="5"/>
      <c r="G60" s="20">
        <f>VLOOKUP(B60,'[3]Brokers'!$B$9:$Z$71,7,0)</f>
        <v>0</v>
      </c>
      <c r="H60" s="20">
        <f>VLOOKUP($B60,'[3]Brokers'!$B$9:$W$66,22,0)</f>
        <v>0</v>
      </c>
      <c r="I60" s="20">
        <f>VLOOKUP($B60,'[3]Brokers'!$B$9:$M$66,12,0)</f>
        <v>0</v>
      </c>
      <c r="J60" s="20">
        <f>VLOOKUP($B60,'[1]Brokers'!$B$9:$R$66,16,0)</f>
        <v>0</v>
      </c>
      <c r="K60" s="20">
        <f>VLOOKUP($B60,'[2]Brokers'!$B$9:$AJ$66,19,0)</f>
        <v>0</v>
      </c>
      <c r="L60" s="12">
        <f t="shared" si="1"/>
        <v>0</v>
      </c>
      <c r="M60" s="15">
        <v>0</v>
      </c>
      <c r="N60" s="32">
        <v>0</v>
      </c>
      <c r="O60" s="30"/>
      <c r="P60" s="31"/>
      <c r="Q60" s="29"/>
    </row>
    <row r="61" spans="1:17" ht="15.75">
      <c r="A61" s="7">
        <v>46</v>
      </c>
      <c r="B61" s="14" t="s">
        <v>131</v>
      </c>
      <c r="C61" s="14" t="s">
        <v>189</v>
      </c>
      <c r="D61" s="6" t="s">
        <v>9</v>
      </c>
      <c r="E61" s="5" t="s">
        <v>9</v>
      </c>
      <c r="F61" s="5" t="s">
        <v>9</v>
      </c>
      <c r="G61" s="20">
        <f>VLOOKUP(B61,'[3]Brokers'!$B$9:$Z$71,7,0)</f>
        <v>0</v>
      </c>
      <c r="H61" s="20">
        <f>VLOOKUP($B61,'[3]Brokers'!$B$9:$W$66,22,0)</f>
        <v>0</v>
      </c>
      <c r="I61" s="20">
        <f>VLOOKUP($B61,'[3]Brokers'!$B$9:$M$66,12,0)</f>
        <v>0</v>
      </c>
      <c r="J61" s="20">
        <f>VLOOKUP($B61,'[1]Brokers'!$B$9:$R$66,16,0)</f>
        <v>0</v>
      </c>
      <c r="K61" s="20">
        <f>VLOOKUP($B61,'[2]Brokers'!$B$9:$AJ$66,19,0)</f>
        <v>0</v>
      </c>
      <c r="L61" s="12">
        <f t="shared" si="1"/>
        <v>0</v>
      </c>
      <c r="M61" s="15">
        <v>0</v>
      </c>
      <c r="N61" s="32">
        <v>0</v>
      </c>
      <c r="O61" s="30"/>
      <c r="P61" s="31"/>
      <c r="Q61" s="29"/>
    </row>
    <row r="62" spans="1:17" ht="15.75">
      <c r="A62" s="7">
        <v>47</v>
      </c>
      <c r="B62" s="14" t="s">
        <v>109</v>
      </c>
      <c r="C62" s="14" t="s">
        <v>190</v>
      </c>
      <c r="D62" s="6" t="s">
        <v>9</v>
      </c>
      <c r="E62" s="6" t="s">
        <v>9</v>
      </c>
      <c r="F62" s="5"/>
      <c r="G62" s="20">
        <f>VLOOKUP(B62,'[3]Brokers'!$B$9:$Z$71,7,0)</f>
        <v>0</v>
      </c>
      <c r="H62" s="20">
        <f>VLOOKUP($B62,'[3]Brokers'!$B$9:$W$66,22,0)</f>
        <v>0</v>
      </c>
      <c r="I62" s="20">
        <f>VLOOKUP($B62,'[3]Brokers'!$B$9:$M$66,12,0)</f>
        <v>0</v>
      </c>
      <c r="J62" s="20">
        <f>VLOOKUP($B62,'[1]Brokers'!$B$9:$R$66,16,0)</f>
        <v>0</v>
      </c>
      <c r="K62" s="20">
        <f>VLOOKUP($B62,'[2]Brokers'!$B$9:$AJ$66,19,0)</f>
        <v>0</v>
      </c>
      <c r="L62" s="12">
        <f t="shared" si="1"/>
        <v>0</v>
      </c>
      <c r="M62" s="15">
        <v>0</v>
      </c>
      <c r="N62" s="32">
        <v>0</v>
      </c>
      <c r="O62" s="30"/>
      <c r="P62" s="31"/>
      <c r="Q62" s="29"/>
    </row>
    <row r="63" spans="1:17" ht="19.5" customHeight="1">
      <c r="A63" s="7">
        <v>48</v>
      </c>
      <c r="B63" s="14" t="s">
        <v>119</v>
      </c>
      <c r="C63" s="14" t="s">
        <v>191</v>
      </c>
      <c r="D63" s="6" t="s">
        <v>9</v>
      </c>
      <c r="E63" s="5"/>
      <c r="F63" s="5"/>
      <c r="G63" s="20">
        <f>VLOOKUP(B63,'[3]Brokers'!$B$9:$Z$71,7,0)</f>
        <v>0</v>
      </c>
      <c r="H63" s="20">
        <f>VLOOKUP($B63,'[3]Brokers'!$B$9:$W$66,22,0)</f>
        <v>0</v>
      </c>
      <c r="I63" s="20">
        <f>VLOOKUP($B63,'[3]Brokers'!$B$9:$M$66,12,0)</f>
        <v>0</v>
      </c>
      <c r="J63" s="20">
        <f>VLOOKUP($B63,'[1]Brokers'!$B$9:$R$66,16,0)</f>
        <v>0</v>
      </c>
      <c r="K63" s="20">
        <f>VLOOKUP($B63,'[2]Brokers'!$B$9:$AJ$66,19,0)</f>
        <v>0</v>
      </c>
      <c r="L63" s="12">
        <f t="shared" si="1"/>
        <v>0</v>
      </c>
      <c r="M63" s="15">
        <v>0</v>
      </c>
      <c r="N63" s="32">
        <v>0</v>
      </c>
      <c r="O63" s="30"/>
      <c r="P63" s="31"/>
      <c r="Q63" s="29"/>
    </row>
    <row r="64" spans="1:17" ht="15.75">
      <c r="A64" s="7">
        <v>49</v>
      </c>
      <c r="B64" s="14" t="s">
        <v>63</v>
      </c>
      <c r="C64" s="14" t="s">
        <v>192</v>
      </c>
      <c r="D64" s="6" t="s">
        <v>9</v>
      </c>
      <c r="E64" s="5"/>
      <c r="F64" s="5"/>
      <c r="G64" s="20">
        <f>VLOOKUP(B64,'[3]Brokers'!$B$9:$Z$71,7,0)</f>
        <v>0</v>
      </c>
      <c r="H64" s="20">
        <f>VLOOKUP($B64,'[3]Brokers'!$B$9:$W$66,22,0)</f>
        <v>0</v>
      </c>
      <c r="I64" s="20">
        <f>VLOOKUP($B64,'[3]Brokers'!$B$9:$M$66,12,0)</f>
        <v>0</v>
      </c>
      <c r="J64" s="20">
        <f>VLOOKUP($B64,'[1]Brokers'!$B$9:$R$66,16,0)</f>
        <v>0</v>
      </c>
      <c r="K64" s="20">
        <f>VLOOKUP($B64,'[2]Brokers'!$B$9:$AJ$66,19,0)</f>
        <v>0</v>
      </c>
      <c r="L64" s="12">
        <f t="shared" si="1"/>
        <v>0</v>
      </c>
      <c r="M64" s="15">
        <v>0</v>
      </c>
      <c r="N64" s="32">
        <v>0</v>
      </c>
      <c r="O64" s="30"/>
      <c r="P64" s="31"/>
      <c r="Q64" s="29"/>
    </row>
    <row r="65" spans="1:17" ht="17.25" customHeight="1">
      <c r="A65" s="7">
        <v>50</v>
      </c>
      <c r="B65" s="14" t="s">
        <v>101</v>
      </c>
      <c r="C65" s="14" t="s">
        <v>193</v>
      </c>
      <c r="D65" s="6" t="s">
        <v>9</v>
      </c>
      <c r="E65" s="5"/>
      <c r="F65" s="5"/>
      <c r="G65" s="20">
        <f>VLOOKUP(B65,'[3]Brokers'!$B$9:$Z$71,7,0)</f>
        <v>0</v>
      </c>
      <c r="H65" s="20">
        <f>VLOOKUP($B65,'[3]Brokers'!$B$9:$W$66,22,0)</f>
        <v>0</v>
      </c>
      <c r="I65" s="20">
        <f>VLOOKUP($B65,'[3]Brokers'!$B$9:$M$66,12,0)</f>
        <v>0</v>
      </c>
      <c r="J65" s="20">
        <f>VLOOKUP($B65,'[1]Brokers'!$B$9:$R$66,16,0)</f>
        <v>0</v>
      </c>
      <c r="K65" s="20">
        <f>VLOOKUP($B65,'[2]Brokers'!$B$9:$AJ$66,19,0)</f>
        <v>0</v>
      </c>
      <c r="L65" s="12">
        <f t="shared" si="1"/>
        <v>0</v>
      </c>
      <c r="M65" s="15">
        <v>0</v>
      </c>
      <c r="N65" s="32">
        <v>0</v>
      </c>
      <c r="O65" s="30"/>
      <c r="P65" s="31"/>
      <c r="Q65" s="29"/>
    </row>
    <row r="66" spans="1:17" ht="15.75">
      <c r="A66" s="7">
        <v>51</v>
      </c>
      <c r="B66" s="14" t="s">
        <v>103</v>
      </c>
      <c r="C66" s="14" t="s">
        <v>194</v>
      </c>
      <c r="D66" s="6" t="s">
        <v>9</v>
      </c>
      <c r="E66" s="5"/>
      <c r="F66" s="5"/>
      <c r="G66" s="20">
        <f>VLOOKUP(B66,'[3]Brokers'!$B$9:$Z$71,7,0)</f>
        <v>0</v>
      </c>
      <c r="H66" s="20">
        <f>VLOOKUP($B66,'[3]Brokers'!$B$9:$W$66,22,0)</f>
        <v>0</v>
      </c>
      <c r="I66" s="20">
        <f>VLOOKUP($B66,'[3]Brokers'!$B$9:$M$66,12,0)</f>
        <v>0</v>
      </c>
      <c r="J66" s="20">
        <f>VLOOKUP($B66,'[1]Brokers'!$B$9:$R$66,16,0)</f>
        <v>0</v>
      </c>
      <c r="K66" s="20">
        <f>VLOOKUP($B66,'[2]Brokers'!$B$9:$AJ$66,19,0)</f>
        <v>0</v>
      </c>
      <c r="L66" s="12">
        <f t="shared" si="1"/>
        <v>0</v>
      </c>
      <c r="M66" s="15">
        <v>0</v>
      </c>
      <c r="N66" s="32">
        <v>0</v>
      </c>
      <c r="O66" s="30"/>
      <c r="P66" s="31"/>
      <c r="Q66" s="29"/>
    </row>
    <row r="67" spans="1:17" ht="15.75">
      <c r="A67" s="7">
        <v>52</v>
      </c>
      <c r="B67" s="14" t="s">
        <v>113</v>
      </c>
      <c r="C67" s="14" t="s">
        <v>195</v>
      </c>
      <c r="D67" s="6" t="s">
        <v>9</v>
      </c>
      <c r="E67" s="5"/>
      <c r="F67" s="5"/>
      <c r="G67" s="20">
        <f>VLOOKUP(B67,'[3]Brokers'!$B$9:$Z$71,7,0)</f>
        <v>0</v>
      </c>
      <c r="H67" s="20">
        <f>VLOOKUP($B67,'[3]Brokers'!$B$9:$W$66,22,0)</f>
        <v>0</v>
      </c>
      <c r="I67" s="20">
        <f>VLOOKUP($B67,'[3]Brokers'!$B$9:$M$66,12,0)</f>
        <v>0</v>
      </c>
      <c r="J67" s="20">
        <f>VLOOKUP($B67,'[1]Brokers'!$B$9:$R$66,16,0)</f>
        <v>0</v>
      </c>
      <c r="K67" s="20">
        <f>VLOOKUP($B67,'[2]Brokers'!$B$9:$AJ$66,19,0)</f>
        <v>0</v>
      </c>
      <c r="L67" s="12">
        <f t="shared" si="1"/>
        <v>0</v>
      </c>
      <c r="M67" s="15">
        <v>0</v>
      </c>
      <c r="N67" s="32">
        <v>0</v>
      </c>
      <c r="O67" s="30"/>
      <c r="P67" s="31"/>
      <c r="Q67" s="29"/>
    </row>
    <row r="68" spans="1:17" ht="15.75">
      <c r="A68" s="7">
        <v>53</v>
      </c>
      <c r="B68" s="14" t="s">
        <v>117</v>
      </c>
      <c r="C68" s="14" t="s">
        <v>196</v>
      </c>
      <c r="D68" s="6" t="s">
        <v>9</v>
      </c>
      <c r="E68" s="5"/>
      <c r="F68" s="5"/>
      <c r="G68" s="20">
        <f>VLOOKUP(B68,'[3]Brokers'!$B$9:$Z$71,7,0)</f>
        <v>0</v>
      </c>
      <c r="H68" s="20">
        <f>VLOOKUP($B68,'[3]Brokers'!$B$9:$W$66,22,0)</f>
        <v>0</v>
      </c>
      <c r="I68" s="20">
        <f>VLOOKUP($B68,'[3]Brokers'!$B$9:$M$66,12,0)</f>
        <v>0</v>
      </c>
      <c r="J68" s="20">
        <f>VLOOKUP($B68,'[1]Brokers'!$B$9:$R$66,16,0)</f>
        <v>0</v>
      </c>
      <c r="K68" s="20">
        <f>VLOOKUP($B68,'[2]Brokers'!$B$9:$AJ$66,19,0)</f>
        <v>0</v>
      </c>
      <c r="L68" s="12">
        <f t="shared" si="1"/>
        <v>0</v>
      </c>
      <c r="M68" s="15">
        <v>0</v>
      </c>
      <c r="N68" s="32">
        <v>0</v>
      </c>
      <c r="O68" s="30"/>
      <c r="P68" s="31"/>
      <c r="Q68" s="29"/>
    </row>
    <row r="69" spans="1:17" ht="15.75">
      <c r="A69" s="7">
        <v>54</v>
      </c>
      <c r="B69" s="14" t="s">
        <v>121</v>
      </c>
      <c r="C69" s="14" t="s">
        <v>197</v>
      </c>
      <c r="D69" s="6" t="s">
        <v>9</v>
      </c>
      <c r="E69" s="5"/>
      <c r="F69" s="5"/>
      <c r="G69" s="20">
        <f>VLOOKUP(B69,'[3]Brokers'!$B$9:$Z$71,7,0)</f>
        <v>0</v>
      </c>
      <c r="H69" s="20">
        <f>VLOOKUP($B69,'[3]Brokers'!$B$9:$W$66,22,0)</f>
        <v>0</v>
      </c>
      <c r="I69" s="20">
        <f>VLOOKUP($B69,'[3]Brokers'!$B$9:$M$66,12,0)</f>
        <v>0</v>
      </c>
      <c r="J69" s="20">
        <f>VLOOKUP($B69,'[1]Brokers'!$B$9:$R$66,16,0)</f>
        <v>0</v>
      </c>
      <c r="K69" s="20">
        <f>VLOOKUP($B69,'[2]Brokers'!$B$9:$AJ$66,19,0)</f>
        <v>0</v>
      </c>
      <c r="L69" s="12">
        <f t="shared" si="1"/>
        <v>0</v>
      </c>
      <c r="M69" s="15">
        <v>0</v>
      </c>
      <c r="N69" s="32">
        <v>0</v>
      </c>
      <c r="O69" s="30"/>
      <c r="P69" s="31"/>
      <c r="Q69" s="29"/>
    </row>
    <row r="70" spans="1:17" ht="15.75">
      <c r="A70" s="7">
        <v>55</v>
      </c>
      <c r="B70" s="14" t="s">
        <v>125</v>
      </c>
      <c r="C70" s="14" t="s">
        <v>198</v>
      </c>
      <c r="D70" s="6" t="s">
        <v>9</v>
      </c>
      <c r="E70" s="5"/>
      <c r="F70" s="5"/>
      <c r="G70" s="20">
        <f>VLOOKUP(B70,'[3]Brokers'!$B$9:$Z$71,7,0)</f>
        <v>0</v>
      </c>
      <c r="H70" s="20">
        <f>VLOOKUP($B70,'[3]Brokers'!$B$9:$W$66,22,0)</f>
        <v>0</v>
      </c>
      <c r="I70" s="20">
        <f>VLOOKUP($B70,'[3]Brokers'!$B$9:$M$66,12,0)</f>
        <v>0</v>
      </c>
      <c r="J70" s="20">
        <f>VLOOKUP($B70,'[1]Brokers'!$B$9:$R$66,16,0)</f>
        <v>0</v>
      </c>
      <c r="K70" s="20">
        <f>VLOOKUP($B70,'[2]Brokers'!$B$9:$AJ$66,19,0)</f>
        <v>0</v>
      </c>
      <c r="L70" s="12">
        <f t="shared" si="1"/>
        <v>0</v>
      </c>
      <c r="M70" s="15">
        <v>0</v>
      </c>
      <c r="N70" s="32">
        <v>0</v>
      </c>
      <c r="O70" s="30"/>
      <c r="P70" s="31"/>
      <c r="Q70" s="29"/>
    </row>
    <row r="71" spans="1:17" ht="15.75">
      <c r="A71" s="7">
        <v>56</v>
      </c>
      <c r="B71" s="14" t="s">
        <v>15</v>
      </c>
      <c r="C71" s="14" t="s">
        <v>199</v>
      </c>
      <c r="D71" s="6" t="s">
        <v>9</v>
      </c>
      <c r="E71" s="5"/>
      <c r="F71" s="5"/>
      <c r="G71" s="20">
        <f>VLOOKUP(B71,'[3]Brokers'!$B$9:$Z$71,7,0)</f>
        <v>0</v>
      </c>
      <c r="H71" s="20">
        <f>VLOOKUP($B71,'[3]Brokers'!$B$9:$W$66,22,0)</f>
        <v>0</v>
      </c>
      <c r="I71" s="20">
        <f>VLOOKUP($B71,'[3]Brokers'!$B$9:$M$66,12,0)</f>
        <v>0</v>
      </c>
      <c r="J71" s="20">
        <f>VLOOKUP($B71,'[1]Brokers'!$B$9:$R$66,16,0)</f>
        <v>0</v>
      </c>
      <c r="K71" s="20">
        <f>VLOOKUP($B71,'[2]Brokers'!$B$9:$AJ$66,19,0)</f>
        <v>0</v>
      </c>
      <c r="L71" s="12">
        <f t="shared" si="1"/>
        <v>0</v>
      </c>
      <c r="M71" s="15">
        <v>0</v>
      </c>
      <c r="N71" s="32">
        <v>0</v>
      </c>
      <c r="O71" s="30"/>
      <c r="P71" s="31"/>
      <c r="Q71" s="29"/>
    </row>
    <row r="72" spans="1:17" ht="15.75">
      <c r="A72" s="7">
        <v>57</v>
      </c>
      <c r="B72" s="14" t="s">
        <v>127</v>
      </c>
      <c r="C72" s="14" t="s">
        <v>200</v>
      </c>
      <c r="D72" s="6" t="s">
        <v>9</v>
      </c>
      <c r="E72" s="5" t="s">
        <v>9</v>
      </c>
      <c r="F72" s="5"/>
      <c r="G72" s="20">
        <f>VLOOKUP(B72,'[3]Brokers'!$B$9:$Z$71,7,0)</f>
        <v>0</v>
      </c>
      <c r="H72" s="20">
        <f>VLOOKUP($B72,'[3]Brokers'!$B$9:$W$66,22,0)</f>
        <v>0</v>
      </c>
      <c r="I72" s="20">
        <f>VLOOKUP($B72,'[3]Brokers'!$B$9:$M$66,12,0)</f>
        <v>0</v>
      </c>
      <c r="J72" s="20">
        <f>VLOOKUP($B72,'[1]Brokers'!$B$9:$R$66,16,0)</f>
        <v>0</v>
      </c>
      <c r="K72" s="20">
        <f>VLOOKUP($B72,'[2]Brokers'!$B$9:$AJ$66,19,0)</f>
        <v>0</v>
      </c>
      <c r="L72" s="12">
        <f t="shared" si="1"/>
        <v>0</v>
      </c>
      <c r="M72" s="15">
        <v>0</v>
      </c>
      <c r="N72" s="32">
        <v>0</v>
      </c>
      <c r="O72" s="30"/>
      <c r="P72" s="15"/>
      <c r="Q72" s="29"/>
    </row>
    <row r="73" spans="1:17" ht="18" customHeight="1">
      <c r="A73" s="7">
        <v>58</v>
      </c>
      <c r="B73" s="14" t="s">
        <v>137</v>
      </c>
      <c r="C73" s="14" t="s">
        <v>202</v>
      </c>
      <c r="D73" s="6" t="s">
        <v>9</v>
      </c>
      <c r="E73" s="5"/>
      <c r="F73" s="5" t="s">
        <v>9</v>
      </c>
      <c r="G73" s="20">
        <f>VLOOKUP(B73,'[3]Brokers'!$B$9:$Z$71,7,0)</f>
        <v>0</v>
      </c>
      <c r="H73" s="20">
        <f>VLOOKUP($B73,'[3]Brokers'!$B$9:$W$66,22,0)</f>
        <v>0</v>
      </c>
      <c r="I73" s="20">
        <f>VLOOKUP($B73,'[3]Brokers'!$B$9:$M$66,12,0)</f>
        <v>0</v>
      </c>
      <c r="J73" s="20">
        <f>VLOOKUP($B73,'[1]Brokers'!$B$9:$R$66,16,0)</f>
        <v>0</v>
      </c>
      <c r="K73" s="20">
        <f>VLOOKUP($B73,'[2]Brokers'!$B$9:$AJ$66,19,0)</f>
        <v>0</v>
      </c>
      <c r="L73" s="12">
        <f t="shared" si="1"/>
        <v>0</v>
      </c>
      <c r="M73" s="15">
        <v>0</v>
      </c>
      <c r="N73" s="32">
        <v>0</v>
      </c>
      <c r="O73" s="30"/>
      <c r="P73" s="15"/>
      <c r="Q73" s="29"/>
    </row>
    <row r="74" spans="1:14" ht="16.5" customHeight="1" thickBot="1">
      <c r="A74" s="52" t="s">
        <v>10</v>
      </c>
      <c r="B74" s="53"/>
      <c r="C74" s="54"/>
      <c r="D74" s="8">
        <f>COUNTA(D16:D73)</f>
        <v>58</v>
      </c>
      <c r="E74" s="8">
        <f>COUNTA(E16:E73)</f>
        <v>25</v>
      </c>
      <c r="F74" s="8">
        <f>COUNTA(F16:F73)</f>
        <v>14</v>
      </c>
      <c r="G74" s="21">
        <f aca="true" t="shared" si="2" ref="G74:N74">SUM(G16:G73)</f>
        <v>908062223.98</v>
      </c>
      <c r="H74" s="25">
        <f>SUM(H16:H73)</f>
        <v>124076300</v>
      </c>
      <c r="I74" s="9">
        <f t="shared" si="2"/>
        <v>0</v>
      </c>
      <c r="J74" s="9">
        <f t="shared" si="2"/>
        <v>0</v>
      </c>
      <c r="K74" s="9">
        <f t="shared" si="2"/>
        <v>0</v>
      </c>
      <c r="L74" s="9">
        <f t="shared" si="2"/>
        <v>1032138523.98</v>
      </c>
      <c r="M74" s="9">
        <v>66588682341.479996</v>
      </c>
      <c r="N74" s="13">
        <f t="shared" si="2"/>
        <v>1</v>
      </c>
    </row>
    <row r="75" spans="11:14" ht="15.75">
      <c r="K75" s="17"/>
      <c r="L75" s="4"/>
      <c r="N75" s="17"/>
    </row>
    <row r="76" spans="2:15" ht="27" customHeight="1">
      <c r="B76" s="55" t="s">
        <v>14</v>
      </c>
      <c r="C76" s="55"/>
      <c r="D76" s="55"/>
      <c r="E76" s="55"/>
      <c r="F76" s="55"/>
      <c r="H76" s="26"/>
      <c r="K76" s="17"/>
      <c r="L76" s="17"/>
      <c r="O76" s="17"/>
    </row>
    <row r="77" spans="3:6" ht="27" customHeight="1">
      <c r="C77" s="49"/>
      <c r="D77" s="49"/>
      <c r="E77" s="49"/>
      <c r="F77" s="49"/>
    </row>
  </sheetData>
  <sheetProtection/>
  <mergeCells count="18">
    <mergeCell ref="C77:F77"/>
    <mergeCell ref="M14:M15"/>
    <mergeCell ref="A74:C74"/>
    <mergeCell ref="B76:F76"/>
    <mergeCell ref="G14:H14"/>
    <mergeCell ref="I14:I15"/>
    <mergeCell ref="K14:K15"/>
    <mergeCell ref="J14:J15"/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2016-07-07T01:04:32Z</cp:lastPrinted>
  <dcterms:created xsi:type="dcterms:W3CDTF">2013-11-13T07:24:47Z</dcterms:created>
  <dcterms:modified xsi:type="dcterms:W3CDTF">2016-07-07T01:14:13Z</dcterms:modified>
  <cp:category/>
  <cp:version/>
  <cp:contentType/>
  <cp:contentStatus/>
</cp:coreProperties>
</file>