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20" windowWidth="11055" windowHeight="100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8" i="1" l="1"/>
  <c r="M17" i="1"/>
  <c r="M19" i="1"/>
  <c r="M22" i="1"/>
  <c r="M29" i="1"/>
  <c r="M25" i="1"/>
  <c r="M20" i="1"/>
  <c r="M24" i="1"/>
  <c r="M23" i="1"/>
  <c r="M21" i="1"/>
  <c r="M43" i="1"/>
  <c r="M30" i="1"/>
  <c r="M27" i="1"/>
  <c r="M28" i="1"/>
  <c r="M42" i="1"/>
  <c r="M32" i="1"/>
  <c r="M54" i="1"/>
  <c r="M46" i="1"/>
  <c r="M38" i="1"/>
  <c r="M31" i="1"/>
  <c r="M51" i="1"/>
  <c r="M39" i="1"/>
  <c r="M35" i="1"/>
  <c r="M41" i="1"/>
  <c r="M40" i="1"/>
  <c r="M52" i="1"/>
  <c r="M33" i="1"/>
  <c r="M26" i="1"/>
  <c r="M34" i="1"/>
  <c r="M53" i="1"/>
  <c r="M36" i="1"/>
  <c r="M55" i="1"/>
  <c r="M47" i="1"/>
  <c r="M44" i="1"/>
  <c r="M56" i="1"/>
  <c r="M45" i="1"/>
  <c r="M49" i="1"/>
  <c r="M48" i="1"/>
  <c r="M57" i="1"/>
  <c r="M37" i="1"/>
  <c r="M58" i="1"/>
  <c r="M59" i="1"/>
  <c r="M60" i="1"/>
  <c r="M61" i="1"/>
  <c r="M62" i="1"/>
  <c r="M63" i="1"/>
  <c r="M64" i="1"/>
  <c r="M65" i="1"/>
  <c r="M50" i="1"/>
  <c r="M66" i="1"/>
  <c r="M67" i="1"/>
  <c r="M68" i="1"/>
  <c r="M69" i="1"/>
  <c r="M70" i="1"/>
  <c r="M71" i="1"/>
  <c r="M72" i="1"/>
  <c r="M73" i="1"/>
  <c r="M16" i="1"/>
  <c r="J18" i="1"/>
  <c r="J17" i="1"/>
  <c r="J19" i="1"/>
  <c r="J22" i="1"/>
  <c r="J29" i="1"/>
  <c r="J25" i="1"/>
  <c r="J20" i="1"/>
  <c r="J24" i="1"/>
  <c r="J23" i="1"/>
  <c r="J21" i="1"/>
  <c r="J43" i="1"/>
  <c r="J30" i="1"/>
  <c r="J27" i="1"/>
  <c r="J28" i="1"/>
  <c r="J42" i="1"/>
  <c r="J32" i="1"/>
  <c r="J54" i="1"/>
  <c r="J46" i="1"/>
  <c r="J38" i="1"/>
  <c r="J31" i="1"/>
  <c r="J51" i="1"/>
  <c r="J39" i="1"/>
  <c r="J35" i="1"/>
  <c r="J41" i="1"/>
  <c r="J40" i="1"/>
  <c r="J52" i="1"/>
  <c r="J33" i="1"/>
  <c r="J26" i="1"/>
  <c r="J34" i="1"/>
  <c r="J53" i="1"/>
  <c r="J36" i="1"/>
  <c r="J55" i="1"/>
  <c r="J47" i="1"/>
  <c r="J44" i="1"/>
  <c r="J56" i="1"/>
  <c r="J45" i="1"/>
  <c r="J49" i="1"/>
  <c r="J48" i="1"/>
  <c r="J57" i="1"/>
  <c r="J37" i="1"/>
  <c r="J58" i="1"/>
  <c r="J59" i="1"/>
  <c r="J60" i="1"/>
  <c r="J61" i="1"/>
  <c r="J62" i="1"/>
  <c r="J63" i="1"/>
  <c r="J64" i="1"/>
  <c r="J65" i="1"/>
  <c r="J50" i="1"/>
  <c r="J66" i="1"/>
  <c r="J67" i="1"/>
  <c r="J68" i="1"/>
  <c r="J69" i="1"/>
  <c r="J70" i="1"/>
  <c r="J71" i="1"/>
  <c r="J72" i="1"/>
  <c r="J73" i="1"/>
  <c r="J16" i="1"/>
  <c r="H18" i="1"/>
  <c r="H17" i="1"/>
  <c r="H19" i="1"/>
  <c r="H22" i="1"/>
  <c r="H29" i="1"/>
  <c r="H25" i="1"/>
  <c r="H20" i="1"/>
  <c r="H24" i="1"/>
  <c r="H23" i="1"/>
  <c r="H21" i="1"/>
  <c r="H43" i="1"/>
  <c r="H30" i="1"/>
  <c r="H27" i="1"/>
  <c r="H28" i="1"/>
  <c r="H42" i="1"/>
  <c r="H32" i="1"/>
  <c r="H54" i="1"/>
  <c r="H46" i="1"/>
  <c r="H38" i="1"/>
  <c r="H31" i="1"/>
  <c r="H51" i="1"/>
  <c r="H39" i="1"/>
  <c r="H35" i="1"/>
  <c r="H41" i="1"/>
  <c r="H40" i="1"/>
  <c r="H52" i="1"/>
  <c r="H33" i="1"/>
  <c r="H26" i="1"/>
  <c r="H34" i="1"/>
  <c r="H53" i="1"/>
  <c r="H36" i="1"/>
  <c r="H55" i="1"/>
  <c r="H47" i="1"/>
  <c r="H44" i="1"/>
  <c r="H56" i="1"/>
  <c r="H45" i="1"/>
  <c r="H49" i="1"/>
  <c r="H48" i="1"/>
  <c r="H57" i="1"/>
  <c r="H37" i="1"/>
  <c r="H58" i="1"/>
  <c r="H59" i="1"/>
  <c r="H60" i="1"/>
  <c r="H61" i="1"/>
  <c r="H62" i="1"/>
  <c r="H63" i="1"/>
  <c r="H64" i="1"/>
  <c r="H65" i="1"/>
  <c r="H50" i="1"/>
  <c r="H66" i="1"/>
  <c r="H67" i="1"/>
  <c r="H68" i="1"/>
  <c r="H69" i="1"/>
  <c r="H70" i="1"/>
  <c r="H71" i="1"/>
  <c r="H72" i="1"/>
  <c r="H73" i="1"/>
  <c r="H16" i="1"/>
  <c r="G18" i="1"/>
  <c r="G17" i="1"/>
  <c r="G19" i="1"/>
  <c r="G22" i="1"/>
  <c r="G29" i="1"/>
  <c r="G25" i="1"/>
  <c r="G20" i="1"/>
  <c r="G24" i="1"/>
  <c r="G23" i="1"/>
  <c r="G21" i="1"/>
  <c r="G43" i="1"/>
  <c r="G30" i="1"/>
  <c r="G27" i="1"/>
  <c r="G28" i="1"/>
  <c r="G42" i="1"/>
  <c r="G32" i="1"/>
  <c r="G54" i="1"/>
  <c r="G46" i="1"/>
  <c r="G38" i="1"/>
  <c r="G31" i="1"/>
  <c r="G51" i="1"/>
  <c r="G39" i="1"/>
  <c r="G35" i="1"/>
  <c r="G41" i="1"/>
  <c r="G40" i="1"/>
  <c r="G52" i="1"/>
  <c r="G33" i="1"/>
  <c r="G26" i="1"/>
  <c r="G34" i="1"/>
  <c r="G53" i="1"/>
  <c r="G36" i="1"/>
  <c r="G55" i="1"/>
  <c r="G47" i="1"/>
  <c r="G44" i="1"/>
  <c r="G56" i="1"/>
  <c r="G45" i="1"/>
  <c r="G49" i="1"/>
  <c r="G48" i="1"/>
  <c r="G57" i="1"/>
  <c r="G37" i="1"/>
  <c r="G58" i="1"/>
  <c r="G59" i="1"/>
  <c r="G60" i="1"/>
  <c r="G61" i="1"/>
  <c r="G62" i="1"/>
  <c r="G63" i="1"/>
  <c r="G64" i="1"/>
  <c r="G65" i="1"/>
  <c r="G50" i="1"/>
  <c r="G66" i="1"/>
  <c r="G67" i="1"/>
  <c r="G68" i="1"/>
  <c r="G69" i="1"/>
  <c r="G70" i="1"/>
  <c r="G71" i="1"/>
  <c r="G72" i="1"/>
  <c r="G73" i="1"/>
  <c r="G16" i="1"/>
  <c r="K18" i="1" l="1"/>
  <c r="K17" i="1"/>
  <c r="K19" i="1"/>
  <c r="K29" i="1"/>
  <c r="K25" i="1"/>
  <c r="K22" i="1"/>
  <c r="K20" i="1"/>
  <c r="K24" i="1"/>
  <c r="K23" i="1"/>
  <c r="K43" i="1"/>
  <c r="K21" i="1"/>
  <c r="K30" i="1"/>
  <c r="K28" i="1"/>
  <c r="K42" i="1"/>
  <c r="K54" i="1"/>
  <c r="K32" i="1"/>
  <c r="K27" i="1"/>
  <c r="K46" i="1"/>
  <c r="K51" i="1"/>
  <c r="K38" i="1"/>
  <c r="K31" i="1"/>
  <c r="K41" i="1"/>
  <c r="K33" i="1"/>
  <c r="K40" i="1"/>
  <c r="K35" i="1"/>
  <c r="K53" i="1"/>
  <c r="K52" i="1"/>
  <c r="K34" i="1"/>
  <c r="K39" i="1"/>
  <c r="K36" i="1"/>
  <c r="K55" i="1"/>
  <c r="K26" i="1"/>
  <c r="K56" i="1"/>
  <c r="K44" i="1"/>
  <c r="K47" i="1"/>
  <c r="K45" i="1"/>
  <c r="K49" i="1"/>
  <c r="K48" i="1"/>
  <c r="K57" i="1"/>
  <c r="K58" i="1"/>
  <c r="K37" i="1"/>
  <c r="K59" i="1"/>
  <c r="K60" i="1"/>
  <c r="K61" i="1"/>
  <c r="K62" i="1"/>
  <c r="K63" i="1"/>
  <c r="K64" i="1"/>
  <c r="K65" i="1"/>
  <c r="K50" i="1"/>
  <c r="K66" i="1"/>
  <c r="K67" i="1"/>
  <c r="K68" i="1"/>
  <c r="K69" i="1"/>
  <c r="K70" i="1"/>
  <c r="K71" i="1"/>
  <c r="K72" i="1"/>
  <c r="K73" i="1"/>
  <c r="K16" i="1"/>
  <c r="D74" i="1" l="1"/>
  <c r="E74" i="1"/>
  <c r="F74" i="1"/>
  <c r="K74" i="1" l="1"/>
  <c r="M74" i="1"/>
  <c r="N73" i="1" s="1"/>
  <c r="N38" i="1" l="1"/>
  <c r="N62" i="1" l="1"/>
  <c r="N19" i="1"/>
  <c r="N36" i="1"/>
  <c r="N65" i="1"/>
  <c r="N43" i="1"/>
  <c r="N46" i="1"/>
  <c r="N56" i="1"/>
  <c r="N18" i="1"/>
  <c r="N71" i="1"/>
  <c r="N52" i="1"/>
  <c r="N63" i="1"/>
  <c r="N32" i="1"/>
  <c r="N37" i="1"/>
  <c r="N70" i="1"/>
  <c r="N42" i="1"/>
  <c r="N68" i="1"/>
  <c r="N51" i="1"/>
  <c r="N55" i="1"/>
  <c r="N29" i="1"/>
  <c r="N66" i="1"/>
  <c r="N53" i="1"/>
  <c r="N35" i="1"/>
  <c r="N41" i="1"/>
  <c r="N23" i="1"/>
  <c r="N69" i="1"/>
  <c r="N33" i="1"/>
  <c r="N40" i="1"/>
  <c r="N16" i="1"/>
  <c r="N39" i="1"/>
  <c r="N45" i="1"/>
  <c r="N30" i="1"/>
  <c r="N25" i="1"/>
  <c r="N21" i="1"/>
  <c r="N59" i="1"/>
  <c r="N67" i="1"/>
  <c r="N28" i="1"/>
  <c r="N60" i="1"/>
  <c r="N48" i="1"/>
  <c r="N49" i="1"/>
  <c r="N44" i="1"/>
  <c r="N31" i="1"/>
  <c r="N64" i="1"/>
  <c r="N26" i="1"/>
  <c r="N50" i="1"/>
  <c r="N27" i="1"/>
  <c r="N20" i="1"/>
  <c r="N17" i="1"/>
  <c r="N58" i="1"/>
  <c r="N22" i="1"/>
  <c r="N57" i="1"/>
  <c r="N24" i="1"/>
  <c r="N34" i="1"/>
  <c r="N72" i="1"/>
  <c r="N61" i="1"/>
  <c r="N54" i="1"/>
  <c r="N47" i="1"/>
  <c r="N74" i="1" l="1"/>
  <c r="L20" i="1" l="1"/>
  <c r="L53" i="1"/>
  <c r="L66" i="1"/>
  <c r="L64" i="1"/>
  <c r="L51" i="1"/>
  <c r="L67" i="1"/>
  <c r="L57" i="1"/>
  <c r="L33" i="1"/>
  <c r="L40" i="1"/>
  <c r="L47" i="1"/>
  <c r="L27" i="1"/>
  <c r="L35" i="1"/>
  <c r="L36" i="1"/>
  <c r="L69" i="1"/>
  <c r="L68" i="1"/>
  <c r="L59" i="1"/>
  <c r="L41" i="1"/>
  <c r="L44" i="1"/>
  <c r="L71" i="1"/>
  <c r="L65" i="1"/>
  <c r="L17" i="1"/>
  <c r="L54" i="1"/>
  <c r="L32" i="1"/>
  <c r="L52" i="1"/>
  <c r="L31" i="1"/>
  <c r="L34" i="1"/>
  <c r="L70" i="1"/>
  <c r="L24" i="1"/>
  <c r="L28" i="1"/>
  <c r="L26" i="1"/>
  <c r="L23" i="1"/>
  <c r="L62" i="1"/>
  <c r="L46" i="1"/>
  <c r="L21" i="1"/>
  <c r="L55" i="1"/>
  <c r="L63" i="1"/>
  <c r="I74" i="1"/>
  <c r="L58" i="1"/>
  <c r="L29" i="1"/>
  <c r="L72" i="1"/>
  <c r="L30" i="1"/>
  <c r="L19" i="1"/>
  <c r="L49" i="1"/>
  <c r="L38" i="1"/>
  <c r="G74" i="1"/>
  <c r="L16" i="1"/>
  <c r="H74" i="1"/>
  <c r="L45" i="1"/>
  <c r="L61" i="1"/>
  <c r="L73" i="1"/>
  <c r="L22" i="1"/>
  <c r="L60" i="1"/>
  <c r="L42" i="1"/>
  <c r="L43" i="1"/>
  <c r="L50" i="1"/>
  <c r="L39" i="1"/>
  <c r="L56" i="1"/>
  <c r="L48" i="1"/>
  <c r="L18" i="1"/>
  <c r="L25" i="1"/>
  <c r="L37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<sst xmlns="http://schemas.openxmlformats.org/spreadsheetml/2006/main" count="224" uniqueCount="130">
  <si>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</si>
  <si>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</si>
  <si>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</si>
  <si>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</si>
  <si>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</si>
  <si>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</si>
  <si>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</si>
  <si>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</si>
  <si>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</si>
  <si>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</si>
  <si>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</si>
  <si>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</si>
  <si>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</si>
  <si>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</si>
  <si>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</si>
  <si>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</si>
  <si>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</si>
  <si>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</si>
  <si>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</si>
  <si>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</si>
  <si>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</si>
  <si>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</si>
  <si>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</si>
  <si>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</si>
  <si>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</si>
  <si>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</si>
  <si>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</si>
  <si>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</si>
  <si>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</si>
  <si>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</si>
  <si>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</si>
  <si>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</si>
  <si>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</si>
  <si>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</si>
  <si>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</si>
  <si>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</si>
  <si>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</si>
  <si>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</si>
  <si>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</si>
  <si>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</si>
  <si>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</si>
  <si>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</si>
  <si>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</si>
  <si>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</si>
  <si>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</si>
  <si>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</si>
  <si>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</si>
  <si>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</si>
  <si>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</si>
  <si>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</si>
  <si>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</si>
  <si>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</si>
  <si>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</si>
  <si>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</si>
  <si>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</si>
  <si>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</si>
  <si>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</si>
  <si>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</si>
  <si>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</si>
  <si>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</si>
  <si>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</si>
  <si>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</si>
  <si>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</si>
  <si>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</si>
  <si>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</si>
  <si>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</si>
  <si>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</si>
  <si>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</si>
  <si>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</si>
  <si>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</si>
  <si>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</si>
  <si>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</si>
  <si>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</si>
  <si>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</si>
  <si>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</si>
  <si>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</si>
  <si>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</si>
  <si>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</si>
  <si>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</si>
  <si>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</si>
  <si>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</si>
  <si>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</si>
  <si>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</si>
  <si>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</si>
  <si>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</si>
  <si>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</si>
  <si>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</si>
  <si>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</si>
  <si>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</si>
  <si>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</si>
  <si>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</si>
  <si>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</si>
  <si>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</si>
  <si>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</si>
  <si>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</si>
  <si>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</si>
  <si>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</si>
  <si>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</si>
  <si>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</si>
  <si>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</si>
  <si>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</si>
  <si>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</si>
  <si>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</si>
  <si>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</si>
  <si>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</si>
  <si>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</si>
  <si>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</si>
  <si>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</si>
  <si>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</si>
  <si>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</si>
  <si>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</si>
  <si>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</si>
  <si>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</si>
  <si>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</si>
  <si>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</si>
  <si>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</si>
  <si>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</si>
  <si>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</si>
  <si>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</si>
  <si>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</si>
  <si>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</si>
  <si>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</si>
  <si>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</si>
  <si>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</si>
  <si>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</si>
  <si>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</si>
  <si>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</si>
  <si>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Feb 7, 2018</t>
  </si>
  <si>
    <t>Trading value of January</t>
  </si>
  <si>
    <t>Trading value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</si>
</sst>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1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407096982.86000001</v>
          </cell>
          <cell r="H16">
            <v>19997650290</v>
          </cell>
          <cell r="I16">
            <v>5200000</v>
          </cell>
          <cell r="J16">
            <v>0</v>
          </cell>
          <cell r="K16">
            <v>0</v>
          </cell>
          <cell r="L16">
            <v>0</v>
          </cell>
          <cell r="M16">
            <v>20409947272.860001</v>
          </cell>
          <cell r="N16">
            <v>20409947272.860001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59866885</v>
          </cell>
          <cell r="H17">
            <v>18979009920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19038876805</v>
          </cell>
          <cell r="N17">
            <v>19044076805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989307730.00999999</v>
          </cell>
          <cell r="H18">
            <v>279887530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1269195260.01</v>
          </cell>
          <cell r="N18">
            <v>1269195260.01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618282200.99000001</v>
          </cell>
          <cell r="H19">
            <v>597847300</v>
          </cell>
          <cell r="I19">
            <v>2000000</v>
          </cell>
          <cell r="J19">
            <v>0</v>
          </cell>
          <cell r="K19">
            <v>0</v>
          </cell>
          <cell r="L19">
            <v>0</v>
          </cell>
          <cell r="M19">
            <v>1218129500.99</v>
          </cell>
          <cell r="N19">
            <v>1220129500.99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604602481.15999997</v>
          </cell>
          <cell r="H20">
            <v>60035580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664638061.15999997</v>
          </cell>
          <cell r="N20">
            <v>664638061.15999997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602916263.25</v>
          </cell>
          <cell r="H21">
            <v>970000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603886263.25</v>
          </cell>
          <cell r="N21">
            <v>603886263.25</v>
          </cell>
        </row>
        <row r="22">
          <cell r="B22" t="str">
            <v>TDB</v>
          </cell>
          <cell r="C22" t="str">
            <v>"ТИ ДИ БИ КАПИТАЛ ҮЦК" ХХК</v>
          </cell>
          <cell r="D22" t="str">
            <v>●</v>
          </cell>
          <cell r="E22" t="str">
            <v>●</v>
          </cell>
          <cell r="G22">
            <v>480719876.15999997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480719876.15999997</v>
          </cell>
          <cell r="N22">
            <v>480719876.15999997</v>
          </cell>
        </row>
        <row r="23">
          <cell r="B23" t="str">
            <v>GAUL</v>
          </cell>
          <cell r="C23" t="str">
            <v>"ГАҮЛИ ҮЦК" ХХК</v>
          </cell>
          <cell r="D23" t="str">
            <v>●</v>
          </cell>
          <cell r="E23" t="str">
            <v>●</v>
          </cell>
          <cell r="G23">
            <v>101331902.40000001</v>
          </cell>
          <cell r="H23">
            <v>222798000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324129902.39999998</v>
          </cell>
          <cell r="N23">
            <v>324129902.39999998</v>
          </cell>
        </row>
        <row r="24">
          <cell r="B24" t="str">
            <v>MNET</v>
          </cell>
          <cell r="C24" t="str">
            <v>"АРД СЕКЬЮРИТИЗ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312773287.20000005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312773287.20000005</v>
          </cell>
          <cell r="N24">
            <v>312773287.20000005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G25">
            <v>284905630.12</v>
          </cell>
          <cell r="H25">
            <v>10098000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295003630.12</v>
          </cell>
          <cell r="N25">
            <v>295003630.12</v>
          </cell>
        </row>
        <row r="26">
          <cell r="B26" t="str">
            <v>GNDX</v>
          </cell>
          <cell r="C26" t="str">
            <v>"ГЕНДЕКС ҮЦК" ХХК</v>
          </cell>
          <cell r="D26" t="str">
            <v>●</v>
          </cell>
          <cell r="G26">
            <v>149773453.69999999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149773453.69999999</v>
          </cell>
          <cell r="N26">
            <v>149773453.69999999</v>
          </cell>
        </row>
        <row r="27">
          <cell r="B27" t="str">
            <v>BLMB</v>
          </cell>
          <cell r="C27" t="str">
            <v xml:space="preserve">"БЛҮМСБЮРИ СЕКЮРИТИЕС ҮЦК" ХХК </v>
          </cell>
          <cell r="D27" t="str">
            <v>●</v>
          </cell>
          <cell r="E27" t="str">
            <v>●</v>
          </cell>
          <cell r="G27">
            <v>38935207</v>
          </cell>
          <cell r="H27">
            <v>73571040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112506247</v>
          </cell>
          <cell r="N27">
            <v>112506247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G28">
            <v>97204425.480000004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97204425.480000004</v>
          </cell>
          <cell r="N28">
            <v>97204425.480000004</v>
          </cell>
        </row>
        <row r="29">
          <cell r="B29" t="str">
            <v>TNGR</v>
          </cell>
          <cell r="C29" t="str">
            <v>"ТЭНГЭР КАПИТАЛ 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91519285.400000006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91519285.400000006</v>
          </cell>
          <cell r="N29">
            <v>91519285.400000006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76888571.620000005</v>
          </cell>
          <cell r="H30">
            <v>13832000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90720571.620000005</v>
          </cell>
          <cell r="N30">
            <v>90720571.620000005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G31">
            <v>73037863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73037863</v>
          </cell>
          <cell r="N31">
            <v>73037863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63609750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63609750</v>
          </cell>
          <cell r="N32">
            <v>63609750</v>
          </cell>
        </row>
        <row r="33">
          <cell r="B33" t="str">
            <v>ALTN</v>
          </cell>
          <cell r="C33" t="str">
            <v>"АЛТАН ХОРОМСОГ ҮЦК" ХХК</v>
          </cell>
          <cell r="D33" t="str">
            <v>●</v>
          </cell>
          <cell r="G33">
            <v>36564829</v>
          </cell>
          <cell r="H33">
            <v>14144000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50708829</v>
          </cell>
          <cell r="N33">
            <v>50708829</v>
          </cell>
        </row>
        <row r="34">
          <cell r="B34" t="str">
            <v>SANR</v>
          </cell>
          <cell r="C34" t="str">
            <v>"САНАР ҮЦК" ХХК</v>
          </cell>
          <cell r="D34" t="str">
            <v>●</v>
          </cell>
          <cell r="G34">
            <v>46403264.299999997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46403264.299999997</v>
          </cell>
          <cell r="N34">
            <v>46403264.299999997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31691175.289999999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31691175.289999999</v>
          </cell>
          <cell r="N35">
            <v>31691175.289999999</v>
          </cell>
        </row>
        <row r="36">
          <cell r="B36" t="str">
            <v>MERG</v>
          </cell>
          <cell r="C36" t="str">
            <v>"МЭРГЭН САНАА ҮЦК" ХХК</v>
          </cell>
          <cell r="D36" t="str">
            <v>●</v>
          </cell>
          <cell r="G36">
            <v>28532330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28532330</v>
          </cell>
          <cell r="N36">
            <v>28532330</v>
          </cell>
        </row>
        <row r="37">
          <cell r="B37" t="str">
            <v>GDSC</v>
          </cell>
          <cell r="C37" t="str">
            <v>"ГҮҮДСЕК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27976898.399999999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27976898.399999999</v>
          </cell>
          <cell r="N37">
            <v>27976898.399999999</v>
          </cell>
        </row>
        <row r="38">
          <cell r="B38" t="str">
            <v>ECM</v>
          </cell>
          <cell r="C38" t="str">
            <v>"ЕВРАЗИА КАПИТАЛ ХОЛДИНГ ҮЦК" 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21935200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21935200</v>
          </cell>
          <cell r="N38">
            <v>21935200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17653189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17653189</v>
          </cell>
          <cell r="N39">
            <v>17653189</v>
          </cell>
        </row>
        <row r="40">
          <cell r="B40" t="str">
            <v>UNDR</v>
          </cell>
          <cell r="C40" t="str">
            <v>"ӨНДӨРХААН ИНВЕСТ ҮЦК" ХХК</v>
          </cell>
          <cell r="D40" t="str">
            <v>●</v>
          </cell>
          <cell r="G40">
            <v>16972295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16972295</v>
          </cell>
          <cell r="N40">
            <v>16972295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G41">
            <v>12317220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12317220</v>
          </cell>
          <cell r="N41">
            <v>12317220</v>
          </cell>
        </row>
        <row r="42">
          <cell r="B42" t="str">
            <v>NSEC</v>
          </cell>
          <cell r="C42" t="str">
            <v>"НЭЙШНЛ СЕКЮРИТИС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6730837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6730837</v>
          </cell>
          <cell r="N42">
            <v>6730837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6133439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6133439</v>
          </cell>
          <cell r="N43">
            <v>6133439</v>
          </cell>
        </row>
        <row r="44">
          <cell r="B44" t="str">
            <v>MONG</v>
          </cell>
          <cell r="C44" t="str">
            <v>"МОНГОЛ СЕКЮРИТИЕС ҮЦК" ХК</v>
          </cell>
          <cell r="D44" t="str">
            <v>●</v>
          </cell>
          <cell r="G44">
            <v>4826260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4826260</v>
          </cell>
          <cell r="N44">
            <v>4826260</v>
          </cell>
        </row>
        <row r="45">
          <cell r="B45" t="str">
            <v>MSDQ</v>
          </cell>
          <cell r="C45" t="str">
            <v>"МАСДАК ҮНЭТ ЦААСНЫ КОМПАНИ" ХХК</v>
          </cell>
          <cell r="D45" t="str">
            <v>●</v>
          </cell>
          <cell r="G45">
            <v>4610431.5999999996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4610431.5999999996</v>
          </cell>
          <cell r="N45">
            <v>4610431.5999999996</v>
          </cell>
        </row>
        <row r="46">
          <cell r="B46" t="str">
            <v>DELG</v>
          </cell>
          <cell r="C46" t="str">
            <v>"ДЭЛГЭРХАНГАЙ СЕКЮРИТИЗ ҮЦК" ХХК</v>
          </cell>
          <cell r="D46" t="str">
            <v>●</v>
          </cell>
          <cell r="G46">
            <v>3662000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3662000</v>
          </cell>
          <cell r="N46">
            <v>3662000</v>
          </cell>
        </row>
        <row r="47">
          <cell r="B47" t="str">
            <v>GDEV</v>
          </cell>
          <cell r="C47" t="str">
            <v>"ГРАНДДЕВЕЛОПМЕНТ ҮЦК" ХХК</v>
          </cell>
          <cell r="D47" t="str">
            <v>●</v>
          </cell>
          <cell r="G47">
            <v>3171790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3171790</v>
          </cell>
          <cell r="N47">
            <v>3171790</v>
          </cell>
        </row>
        <row r="48">
          <cell r="B48" t="str">
            <v>BSK</v>
          </cell>
          <cell r="C48" t="str">
            <v>"БЛЮСКАЙ СЕКЬЮРИТИЗ ҮЦК" ХК</v>
          </cell>
          <cell r="D48" t="str">
            <v>●</v>
          </cell>
          <cell r="G48">
            <v>1339726.2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1339726.2</v>
          </cell>
          <cell r="N48">
            <v>1339726.2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G49">
            <v>888342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888342</v>
          </cell>
          <cell r="N49">
            <v>888342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820500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820500</v>
          </cell>
          <cell r="N50">
            <v>820500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499940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499940</v>
          </cell>
          <cell r="N51">
            <v>499940</v>
          </cell>
        </row>
        <row r="52">
          <cell r="B52" t="str">
            <v>TTOL</v>
          </cell>
          <cell r="C52" t="str">
            <v>"ТЭСО ИНВЕСТМЕНТ ҮЦК" ХХК</v>
          </cell>
          <cell r="D52" t="str">
            <v>●</v>
          </cell>
          <cell r="G52">
            <v>289723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289723</v>
          </cell>
          <cell r="N52">
            <v>289723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54040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54040</v>
          </cell>
          <cell r="N53">
            <v>54040</v>
          </cell>
        </row>
        <row r="54">
          <cell r="B54" t="str">
            <v>APS</v>
          </cell>
          <cell r="C54" t="str">
            <v>"АЗИА ПАСИФИК СЕКЬЮРИТИС ҮЦК" ХХК</v>
          </cell>
          <cell r="D54" t="str">
            <v>●</v>
          </cell>
          <cell r="G54">
            <v>28500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28500</v>
          </cell>
          <cell r="N54">
            <v>28500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CAPM</v>
          </cell>
          <cell r="C56" t="str">
            <v>"КАПИТАЛ МАРКЕТ КОРПОРАЦИ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ARGB</v>
          </cell>
          <cell r="C57" t="str">
            <v>"АРГАЙ БЭСТ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ACE</v>
          </cell>
          <cell r="C59" t="str">
            <v>"АСЕ ЭНД Т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SGC</v>
          </cell>
          <cell r="C60" t="str">
            <v>"ЭС ЖИ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FRON</v>
          </cell>
          <cell r="C61" t="str">
            <v>"ФРОНТИЕР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FCX</v>
          </cell>
          <cell r="C62" t="str">
            <v>"ЭФ СИ ИКС ҮЦК" ХХК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BATS</v>
          </cell>
          <cell r="C63" t="str">
            <v>"БАТС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127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129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VLOOKUP(B16,[2]Sheet1!$B$16:$G$73,6,0)</f>
        <v>407096982.86000001</v>
      </c>
      <c r="H16" s="17">
        <f>VLOOKUP(B16,[2]Sheet1!$B$16:$N$73,7,0)</f>
        <v>19997650290</v>
      </c>
      <c r="I16" s="17">
        <v>0</v>
      </c>
      <c r="J16" s="17">
        <f>VLOOKUP(B16,[2]Sheet1!$B$16:$N$73,8,0)</f>
        <v>5200000</v>
      </c>
      <c r="K16" s="17">
        <f>VLOOKUP(B16,[1]Brokers!$B$9:$T$66,19,0)</f>
        <v>0</v>
      </c>
      <c r="L16" s="18">
        <f>G16+H16+I16+J16+K16</f>
        <v>20409947272.860001</v>
      </c>
      <c r="M16" s="17">
        <f>VLOOKUP(B16,[2]Sheet1!$B$16:$N$73,13,0)</f>
        <v>20409947272.860001</v>
      </c>
      <c r="N16" s="20">
        <f>M16/$M$74</f>
        <v>0.44768358678349385</v>
      </c>
      <c r="O16" s="19"/>
    </row>
    <row r="17" spans="1:16" x14ac:dyDescent="0.2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VLOOKUP(B17,[2]Sheet1!$B$16:$G$73,6,0)</f>
        <v>59866885</v>
      </c>
      <c r="H17" s="17">
        <f>VLOOKUP(B17,[2]Sheet1!$B$16:$N$73,7,0)</f>
        <v>18979009920</v>
      </c>
      <c r="I17" s="17">
        <v>0</v>
      </c>
      <c r="J17" s="17">
        <f>VLOOKUP(B17,[2]Sheet1!$B$16:$N$73,8,0)</f>
        <v>0</v>
      </c>
      <c r="K17" s="17">
        <f>VLOOKUP(B17,[1]Brokers!$B$9:$T$66,19,0)</f>
        <v>0</v>
      </c>
      <c r="L17" s="18">
        <f>G17+H17+I17+J17+K17</f>
        <v>19038876805</v>
      </c>
      <c r="M17" s="17">
        <f>VLOOKUP(B17,[2]Sheet1!$B$16:$N$73,13,0)</f>
        <v>19044076805</v>
      </c>
      <c r="N17" s="20">
        <f>M17/$M$74</f>
        <v>0.41772379404329785</v>
      </c>
      <c r="O17" s="19"/>
    </row>
    <row r="18" spans="1:16" x14ac:dyDescent="0.2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VLOOKUP(B18,[2]Sheet1!$B$16:$G$73,6,0)</f>
        <v>989307730.00999999</v>
      </c>
      <c r="H18" s="17">
        <f>VLOOKUP(B18,[2]Sheet1!$B$16:$N$73,7,0)</f>
        <v>279887530</v>
      </c>
      <c r="I18" s="17">
        <v>0</v>
      </c>
      <c r="J18" s="17">
        <f>VLOOKUP(B18,[2]Sheet1!$B$16:$N$73,8,0)</f>
        <v>0</v>
      </c>
      <c r="K18" s="17">
        <f>VLOOKUP(B18,[1]Brokers!$B$9:$T$66,19,0)</f>
        <v>0</v>
      </c>
      <c r="L18" s="18">
        <f>G18+H18+I18+J18+K18</f>
        <v>1269195260.01</v>
      </c>
      <c r="M18" s="17">
        <f>VLOOKUP(B18,[2]Sheet1!$B$16:$N$73,13,0)</f>
        <v>1269195260.01</v>
      </c>
      <c r="N18" s="20">
        <f>M18/$M$74</f>
        <v>2.7839262822861057E-2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VLOOKUP(B19,[2]Sheet1!$B$16:$G$73,6,0)</f>
        <v>618282200.99000001</v>
      </c>
      <c r="H19" s="17">
        <f>VLOOKUP(B19,[2]Sheet1!$B$16:$N$73,7,0)</f>
        <v>597847300</v>
      </c>
      <c r="I19" s="17">
        <v>0</v>
      </c>
      <c r="J19" s="17">
        <f>VLOOKUP(B19,[2]Sheet1!$B$16:$N$73,8,0)</f>
        <v>2000000</v>
      </c>
      <c r="K19" s="17">
        <f>VLOOKUP(B19,[1]Brokers!$B$9:$T$66,19,0)</f>
        <v>0</v>
      </c>
      <c r="L19" s="18">
        <f>G19+H19+I19+J19+K19</f>
        <v>1218129500.99</v>
      </c>
      <c r="M19" s="17">
        <f>VLOOKUP(B19,[2]Sheet1!$B$16:$N$73,13,0)</f>
        <v>1220129500.99</v>
      </c>
      <c r="N19" s="20">
        <f>M19/$M$74</f>
        <v>2.6763026089239642E-2</v>
      </c>
      <c r="O19" s="19"/>
    </row>
    <row r="20" spans="1:16" x14ac:dyDescent="0.2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VLOOKUP(B20,[2]Sheet1!$B$16:$G$73,6,0)</f>
        <v>604602481.15999997</v>
      </c>
      <c r="H20" s="17">
        <f>VLOOKUP(B20,[2]Sheet1!$B$16:$N$73,7,0)</f>
        <v>60035580</v>
      </c>
      <c r="I20" s="17">
        <v>0</v>
      </c>
      <c r="J20" s="17">
        <f>VLOOKUP(B20,[2]Sheet1!$B$16:$N$73,8,0)</f>
        <v>0</v>
      </c>
      <c r="K20" s="17">
        <f>VLOOKUP(B20,[1]Brokers!$B$9:$T$66,19,0)</f>
        <v>0</v>
      </c>
      <c r="L20" s="18">
        <f>G20+H20+I20+J20+K20</f>
        <v>664638061.15999997</v>
      </c>
      <c r="M20" s="17">
        <f>VLOOKUP(B20,[2]Sheet1!$B$16:$N$73,13,0)</f>
        <v>664638061.15999997</v>
      </c>
      <c r="N20" s="20">
        <f>M20/$M$74</f>
        <v>1.4578555601101327E-2</v>
      </c>
      <c r="O20" s="19"/>
    </row>
    <row r="21" spans="1:16" s="8" customFormat="1" x14ac:dyDescent="0.2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VLOOKUP(B21,[2]Sheet1!$B$16:$G$73,6,0)</f>
        <v>602916263.25</v>
      </c>
      <c r="H21" s="17">
        <f>VLOOKUP(B21,[2]Sheet1!$B$16:$N$73,7,0)</f>
        <v>970000</v>
      </c>
      <c r="I21" s="17">
        <v>0</v>
      </c>
      <c r="J21" s="17">
        <f>VLOOKUP(B21,[2]Sheet1!$B$16:$N$73,8,0)</f>
        <v>0</v>
      </c>
      <c r="K21" s="17">
        <f>VLOOKUP(B21,[1]Brokers!$B$9:$T$66,19,0)</f>
        <v>0</v>
      </c>
      <c r="L21" s="18">
        <f>G21+H21+I21+J21+K21</f>
        <v>603886263.25</v>
      </c>
      <c r="M21" s="17">
        <f>VLOOKUP(B21,[2]Sheet1!$B$16:$N$73,13,0)</f>
        <v>603886263.25</v>
      </c>
      <c r="N21" s="20">
        <f>M21/$M$74</f>
        <v>1.3245990532299775E-2</v>
      </c>
      <c r="O21" s="19"/>
      <c r="P21" s="10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VLOOKUP(B22,[2]Sheet1!$B$16:$G$73,6,0)</f>
        <v>480719876.15999997</v>
      </c>
      <c r="H22" s="17">
        <f>VLOOKUP(B22,[2]Sheet1!$B$16:$N$73,7,0)</f>
        <v>0</v>
      </c>
      <c r="I22" s="17">
        <v>0</v>
      </c>
      <c r="J22" s="17">
        <f>VLOOKUP(B22,[2]Sheet1!$B$16:$N$73,8,0)</f>
        <v>0</v>
      </c>
      <c r="K22" s="17">
        <f>VLOOKUP(B22,[1]Brokers!$B$9:$T$66,19,0)</f>
        <v>0</v>
      </c>
      <c r="L22" s="18">
        <f>G22+H22+I22+J22+K22</f>
        <v>480719876.15999997</v>
      </c>
      <c r="M22" s="17">
        <f>VLOOKUP(B22,[2]Sheet1!$B$16:$N$73,13,0)</f>
        <v>480719876.15999997</v>
      </c>
      <c r="N22" s="20">
        <f>M22/$M$74</f>
        <v>1.0544387769369714E-2</v>
      </c>
      <c r="O22" s="19"/>
    </row>
    <row r="23" spans="1:16" x14ac:dyDescent="0.25">
      <c r="A23" s="12">
        <v>8</v>
      </c>
      <c r="B23" s="13" t="s">
        <v>11</v>
      </c>
      <c r="C23" s="14" t="s">
        <v>75</v>
      </c>
      <c r="D23" s="15" t="s">
        <v>2</v>
      </c>
      <c r="E23" s="16" t="s">
        <v>2</v>
      </c>
      <c r="F23" s="16"/>
      <c r="G23" s="17">
        <f>VLOOKUP(B23,[2]Sheet1!$B$16:$G$73,6,0)</f>
        <v>101331902.40000001</v>
      </c>
      <c r="H23" s="17">
        <f>VLOOKUP(B23,[2]Sheet1!$B$16:$N$73,7,0)</f>
        <v>222798000</v>
      </c>
      <c r="I23" s="17">
        <v>0</v>
      </c>
      <c r="J23" s="17">
        <f>VLOOKUP(B23,[2]Sheet1!$B$16:$N$73,8,0)</f>
        <v>0</v>
      </c>
      <c r="K23" s="17">
        <f>VLOOKUP(B23,[1]Brokers!$B$9:$T$66,19,0)</f>
        <v>0</v>
      </c>
      <c r="L23" s="18">
        <f>G23+H23+I23+J23+K23</f>
        <v>324129902.39999998</v>
      </c>
      <c r="M23" s="17">
        <f>VLOOKUP(B23,[2]Sheet1!$B$16:$N$73,13,0)</f>
        <v>324129902.39999998</v>
      </c>
      <c r="N23" s="20">
        <f>M23/$M$74</f>
        <v>7.1096527271862064E-3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VLOOKUP(B24,[2]Sheet1!$B$16:$G$73,6,0)</f>
        <v>312773287.20000005</v>
      </c>
      <c r="H24" s="17">
        <f>VLOOKUP(B24,[2]Sheet1!$B$16:$N$73,7,0)</f>
        <v>0</v>
      </c>
      <c r="I24" s="17">
        <v>0</v>
      </c>
      <c r="J24" s="17">
        <f>VLOOKUP(B24,[2]Sheet1!$B$16:$N$73,8,0)</f>
        <v>0</v>
      </c>
      <c r="K24" s="17">
        <f>VLOOKUP(B24,[1]Brokers!$B$9:$T$66,19,0)</f>
        <v>0</v>
      </c>
      <c r="L24" s="18">
        <f>G24+H24+I24+J24+K24</f>
        <v>312773287.20000005</v>
      </c>
      <c r="M24" s="17">
        <f>VLOOKUP(B24,[2]Sheet1!$B$16:$N$73,13,0)</f>
        <v>312773287.20000005</v>
      </c>
      <c r="N24" s="20">
        <f>M24/$M$74</f>
        <v>6.8605501617319308E-3</v>
      </c>
      <c r="O24" s="19"/>
    </row>
    <row r="25" spans="1:16" x14ac:dyDescent="0.25">
      <c r="A25" s="12">
        <v>10</v>
      </c>
      <c r="B25" s="13" t="s">
        <v>7</v>
      </c>
      <c r="C25" s="14" t="s">
        <v>71</v>
      </c>
      <c r="D25" s="15" t="s">
        <v>2</v>
      </c>
      <c r="E25" s="16" t="s">
        <v>2</v>
      </c>
      <c r="F25" s="16"/>
      <c r="G25" s="17">
        <f>VLOOKUP(B25,[2]Sheet1!$B$16:$G$73,6,0)</f>
        <v>284905630.12</v>
      </c>
      <c r="H25" s="17">
        <f>VLOOKUP(B25,[2]Sheet1!$B$16:$N$73,7,0)</f>
        <v>10098000</v>
      </c>
      <c r="I25" s="17">
        <v>0</v>
      </c>
      <c r="J25" s="17">
        <f>VLOOKUP(B25,[2]Sheet1!$B$16:$N$73,8,0)</f>
        <v>0</v>
      </c>
      <c r="K25" s="17">
        <f>VLOOKUP(B25,[1]Brokers!$B$9:$T$66,19,0)</f>
        <v>0</v>
      </c>
      <c r="L25" s="18">
        <f>G25+H25+I25+J25+K25</f>
        <v>295003630.12</v>
      </c>
      <c r="M25" s="17">
        <f>VLOOKUP(B25,[2]Sheet1!$B$16:$N$73,13,0)</f>
        <v>295003630.12</v>
      </c>
      <c r="N25" s="20">
        <f>M25/$M$74</f>
        <v>6.4707802269479506E-3</v>
      </c>
      <c r="O25" s="19"/>
      <c r="P25" s="1"/>
    </row>
    <row r="26" spans="1:16" x14ac:dyDescent="0.25">
      <c r="A26" s="12">
        <v>11</v>
      </c>
      <c r="B26" s="13" t="s">
        <v>37</v>
      </c>
      <c r="C26" s="14" t="s">
        <v>100</v>
      </c>
      <c r="D26" s="15" t="s">
        <v>2</v>
      </c>
      <c r="E26" s="16"/>
      <c r="F26" s="16"/>
      <c r="G26" s="17">
        <f>VLOOKUP(B26,[2]Sheet1!$B$16:$G$73,6,0)</f>
        <v>149773453.69999999</v>
      </c>
      <c r="H26" s="17">
        <f>VLOOKUP(B26,[2]Sheet1!$B$16:$N$73,7,0)</f>
        <v>0</v>
      </c>
      <c r="I26" s="17">
        <v>0</v>
      </c>
      <c r="J26" s="17">
        <f>VLOOKUP(B26,[2]Sheet1!$B$16:$N$73,8,0)</f>
        <v>0</v>
      </c>
      <c r="K26" s="17">
        <f>VLOOKUP(B26,[1]Brokers!$B$9:$T$66,19,0)</f>
        <v>0</v>
      </c>
      <c r="L26" s="18">
        <f>G26+H26+I26+J26+K26</f>
        <v>149773453.69999999</v>
      </c>
      <c r="M26" s="17">
        <f>VLOOKUP(B26,[2]Sheet1!$B$16:$N$73,13,0)</f>
        <v>149773453.69999999</v>
      </c>
      <c r="N26" s="20">
        <f>M26/$M$74</f>
        <v>3.2852175491177452E-3</v>
      </c>
      <c r="O26" s="19"/>
    </row>
    <row r="27" spans="1:16" x14ac:dyDescent="0.2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VLOOKUP(B27,[2]Sheet1!$B$16:$G$73,6,0)</f>
        <v>38935207</v>
      </c>
      <c r="H27" s="17">
        <f>VLOOKUP(B27,[2]Sheet1!$B$16:$N$73,7,0)</f>
        <v>73571040</v>
      </c>
      <c r="I27" s="17">
        <v>0</v>
      </c>
      <c r="J27" s="17">
        <f>VLOOKUP(B27,[2]Sheet1!$B$16:$N$73,8,0)</f>
        <v>0</v>
      </c>
      <c r="K27" s="17">
        <f>VLOOKUP(B27,[1]Brokers!$B$9:$T$66,19,0)</f>
        <v>0</v>
      </c>
      <c r="L27" s="18">
        <f>G27+H27+I27+J27+K27</f>
        <v>112506247</v>
      </c>
      <c r="M27" s="17">
        <f>VLOOKUP(B27,[2]Sheet1!$B$16:$N$73,13,0)</f>
        <v>112506247</v>
      </c>
      <c r="N27" s="20">
        <f>M27/$M$74</f>
        <v>2.4677770853178617E-3</v>
      </c>
      <c r="O27" s="19"/>
    </row>
    <row r="28" spans="1:16" x14ac:dyDescent="0.2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VLOOKUP(B28,[2]Sheet1!$B$16:$G$73,6,0)</f>
        <v>97204425.480000004</v>
      </c>
      <c r="H28" s="17">
        <f>VLOOKUP(B28,[2]Sheet1!$B$16:$N$73,7,0)</f>
        <v>0</v>
      </c>
      <c r="I28" s="17">
        <v>0</v>
      </c>
      <c r="J28" s="17">
        <f>VLOOKUP(B28,[2]Sheet1!$B$16:$N$73,8,0)</f>
        <v>0</v>
      </c>
      <c r="K28" s="17">
        <f>VLOOKUP(B28,[1]Brokers!$B$9:$T$66,19,0)</f>
        <v>0</v>
      </c>
      <c r="L28" s="18">
        <f>G28+H28+I28+J28+K28</f>
        <v>97204425.480000004</v>
      </c>
      <c r="M28" s="17">
        <f>VLOOKUP(B28,[2]Sheet1!$B$16:$N$73,13,0)</f>
        <v>97204425.480000004</v>
      </c>
      <c r="N28" s="20">
        <f>M28/$M$74</f>
        <v>2.132138082883804E-3</v>
      </c>
      <c r="O28" s="19"/>
    </row>
    <row r="29" spans="1:16" x14ac:dyDescent="0.25">
      <c r="A29" s="12">
        <v>14</v>
      </c>
      <c r="B29" s="13" t="s">
        <v>4</v>
      </c>
      <c r="C29" s="14" t="s">
        <v>68</v>
      </c>
      <c r="D29" s="15" t="s">
        <v>2</v>
      </c>
      <c r="E29" s="16" t="s">
        <v>2</v>
      </c>
      <c r="F29" s="16" t="s">
        <v>2</v>
      </c>
      <c r="G29" s="17">
        <f>VLOOKUP(B29,[2]Sheet1!$B$16:$G$73,6,0)</f>
        <v>91519285.400000006</v>
      </c>
      <c r="H29" s="17">
        <f>VLOOKUP(B29,[2]Sheet1!$B$16:$N$73,7,0)</f>
        <v>0</v>
      </c>
      <c r="I29" s="17">
        <v>0</v>
      </c>
      <c r="J29" s="17">
        <f>VLOOKUP(B29,[2]Sheet1!$B$16:$N$73,8,0)</f>
        <v>0</v>
      </c>
      <c r="K29" s="17">
        <f>VLOOKUP(B29,[1]Brokers!$B$9:$T$66,19,0)</f>
        <v>0</v>
      </c>
      <c r="L29" s="18">
        <f>G29+H29+I29+J29+K29</f>
        <v>91519285.400000006</v>
      </c>
      <c r="M29" s="17">
        <f>VLOOKUP(B29,[2]Sheet1!$B$16:$N$73,13,0)</f>
        <v>91519285.400000006</v>
      </c>
      <c r="N29" s="20">
        <f>M29/$M$74</f>
        <v>2.0074369325890459E-3</v>
      </c>
      <c r="O29" s="21"/>
    </row>
    <row r="30" spans="1:16" x14ac:dyDescent="0.2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VLOOKUP(B30,[2]Sheet1!$B$16:$G$73,6,0)</f>
        <v>76888571.620000005</v>
      </c>
      <c r="H30" s="17">
        <f>VLOOKUP(B30,[2]Sheet1!$B$16:$N$73,7,0)</f>
        <v>13832000</v>
      </c>
      <c r="I30" s="17">
        <v>0</v>
      </c>
      <c r="J30" s="17">
        <f>VLOOKUP(B30,[2]Sheet1!$B$16:$N$73,8,0)</f>
        <v>0</v>
      </c>
      <c r="K30" s="17">
        <f>VLOOKUP(B30,[1]Brokers!$B$9:$T$66,19,0)</f>
        <v>0</v>
      </c>
      <c r="L30" s="18">
        <f>G30+H30+I30+J30+K30</f>
        <v>90720571.620000005</v>
      </c>
      <c r="M30" s="17">
        <f>VLOOKUP(B30,[2]Sheet1!$B$16:$N$73,13,0)</f>
        <v>90720571.620000005</v>
      </c>
      <c r="N30" s="20">
        <f>M30/$M$74</f>
        <v>1.9899174826334214E-3</v>
      </c>
      <c r="O30" s="19"/>
    </row>
    <row r="31" spans="1:16" x14ac:dyDescent="0.25">
      <c r="A31" s="12">
        <v>16</v>
      </c>
      <c r="B31" s="13" t="s">
        <v>23</v>
      </c>
      <c r="C31" s="14" t="s">
        <v>86</v>
      </c>
      <c r="D31" s="15" t="s">
        <v>2</v>
      </c>
      <c r="E31" s="16"/>
      <c r="F31" s="16"/>
      <c r="G31" s="17">
        <f>VLOOKUP(B31,[2]Sheet1!$B$16:$G$73,6,0)</f>
        <v>73037863</v>
      </c>
      <c r="H31" s="17">
        <f>VLOOKUP(B31,[2]Sheet1!$B$16:$N$73,7,0)</f>
        <v>0</v>
      </c>
      <c r="I31" s="17">
        <v>0</v>
      </c>
      <c r="J31" s="17">
        <f>VLOOKUP(B31,[2]Sheet1!$B$16:$N$73,8,0)</f>
        <v>0</v>
      </c>
      <c r="K31" s="17">
        <f>VLOOKUP(B31,[1]Brokers!$B$9:$T$66,19,0)</f>
        <v>0</v>
      </c>
      <c r="L31" s="18">
        <f>G31+H31+I31+J31+K31</f>
        <v>73037863</v>
      </c>
      <c r="M31" s="17">
        <f>VLOOKUP(B31,[2]Sheet1!$B$16:$N$73,13,0)</f>
        <v>73037863</v>
      </c>
      <c r="N31" s="20">
        <f>M31/$M$74</f>
        <v>1.6020547256543479E-3</v>
      </c>
      <c r="O31" s="21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VLOOKUP(B32,[2]Sheet1!$B$16:$G$73,6,0)</f>
        <v>63609750</v>
      </c>
      <c r="H32" s="17">
        <f>VLOOKUP(B32,[2]Sheet1!$B$16:$N$73,7,0)</f>
        <v>0</v>
      </c>
      <c r="I32" s="17">
        <v>0</v>
      </c>
      <c r="J32" s="17">
        <f>VLOOKUP(B32,[2]Sheet1!$B$16:$N$73,8,0)</f>
        <v>0</v>
      </c>
      <c r="K32" s="17">
        <f>VLOOKUP(B32,[1]Brokers!$B$9:$T$66,19,0)</f>
        <v>0</v>
      </c>
      <c r="L32" s="18">
        <f>G32+H32+I32+J32+K32</f>
        <v>63609750</v>
      </c>
      <c r="M32" s="17">
        <f>VLOOKUP(B32,[2]Sheet1!$B$16:$N$73,13,0)</f>
        <v>63609750</v>
      </c>
      <c r="N32" s="20">
        <f>M32/$M$74</f>
        <v>1.3952530427292437E-3</v>
      </c>
      <c r="O32" s="22"/>
    </row>
    <row r="33" spans="1:15" x14ac:dyDescent="0.25">
      <c r="A33" s="12">
        <v>18</v>
      </c>
      <c r="B33" s="13" t="s">
        <v>28</v>
      </c>
      <c r="C33" s="14" t="s">
        <v>91</v>
      </c>
      <c r="D33" s="15" t="s">
        <v>2</v>
      </c>
      <c r="E33" s="16"/>
      <c r="F33" s="16"/>
      <c r="G33" s="17">
        <f>VLOOKUP(B33,[2]Sheet1!$B$16:$G$73,6,0)</f>
        <v>36564829</v>
      </c>
      <c r="H33" s="17">
        <f>VLOOKUP(B33,[2]Sheet1!$B$16:$N$73,7,0)</f>
        <v>14144000</v>
      </c>
      <c r="I33" s="17">
        <v>0</v>
      </c>
      <c r="J33" s="17">
        <f>VLOOKUP(B33,[2]Sheet1!$B$16:$N$73,8,0)</f>
        <v>0</v>
      </c>
      <c r="K33" s="17">
        <f>VLOOKUP(B33,[1]Brokers!$B$9:$T$66,19,0)</f>
        <v>0</v>
      </c>
      <c r="L33" s="18">
        <f>G33+H33+I33+J33+K33</f>
        <v>50708829</v>
      </c>
      <c r="M33" s="17">
        <f>VLOOKUP(B33,[2]Sheet1!$B$16:$N$73,13,0)</f>
        <v>50708829</v>
      </c>
      <c r="N33" s="20">
        <f>M33/$M$74</f>
        <v>1.1122767807684659E-3</v>
      </c>
      <c r="O33" s="19"/>
    </row>
    <row r="34" spans="1:15" x14ac:dyDescent="0.25">
      <c r="A34" s="12">
        <v>19</v>
      </c>
      <c r="B34" s="13" t="s">
        <v>29</v>
      </c>
      <c r="C34" s="14" t="s">
        <v>92</v>
      </c>
      <c r="D34" s="15" t="s">
        <v>2</v>
      </c>
      <c r="E34" s="16"/>
      <c r="F34" s="16"/>
      <c r="G34" s="17">
        <f>VLOOKUP(B34,[2]Sheet1!$B$16:$G$73,6,0)</f>
        <v>46403264.299999997</v>
      </c>
      <c r="H34" s="17">
        <f>VLOOKUP(B34,[2]Sheet1!$B$16:$N$73,7,0)</f>
        <v>0</v>
      </c>
      <c r="I34" s="17">
        <v>0</v>
      </c>
      <c r="J34" s="17">
        <f>VLOOKUP(B34,[2]Sheet1!$B$16:$N$73,8,0)</f>
        <v>0</v>
      </c>
      <c r="K34" s="17">
        <f>VLOOKUP(B34,[1]Brokers!$B$9:$T$66,19,0)</f>
        <v>0</v>
      </c>
      <c r="L34" s="18">
        <f>G34+H34+I34+J34+K34</f>
        <v>46403264.299999997</v>
      </c>
      <c r="M34" s="17">
        <f>VLOOKUP(B34,[2]Sheet1!$B$16:$N$73,13,0)</f>
        <v>46403264.299999997</v>
      </c>
      <c r="N34" s="20">
        <f>M34/$M$74</f>
        <v>1.0178360346824863E-3</v>
      </c>
      <c r="O34" s="19"/>
    </row>
    <row r="35" spans="1:15" x14ac:dyDescent="0.25">
      <c r="A35" s="12">
        <v>20</v>
      </c>
      <c r="B35" s="13" t="s">
        <v>25</v>
      </c>
      <c r="C35" s="14" t="s">
        <v>88</v>
      </c>
      <c r="D35" s="15" t="s">
        <v>2</v>
      </c>
      <c r="E35" s="16"/>
      <c r="F35" s="16"/>
      <c r="G35" s="17">
        <f>VLOOKUP(B35,[2]Sheet1!$B$16:$G$73,6,0)</f>
        <v>31691175.289999999</v>
      </c>
      <c r="H35" s="17">
        <f>VLOOKUP(B35,[2]Sheet1!$B$16:$N$73,7,0)</f>
        <v>0</v>
      </c>
      <c r="I35" s="17">
        <v>0</v>
      </c>
      <c r="J35" s="17">
        <f>VLOOKUP(B35,[2]Sheet1!$B$16:$N$73,8,0)</f>
        <v>0</v>
      </c>
      <c r="K35" s="17">
        <f>VLOOKUP(B35,[1]Brokers!$B$9:$T$66,19,0)</f>
        <v>0</v>
      </c>
      <c r="L35" s="18">
        <f>G35+H35+I35+J35+K35</f>
        <v>31691175.289999999</v>
      </c>
      <c r="M35" s="17">
        <f>VLOOKUP(B35,[2]Sheet1!$B$16:$N$73,13,0)</f>
        <v>31691175.289999999</v>
      </c>
      <c r="N35" s="20">
        <f>M35/$M$74</f>
        <v>6.9513256617166901E-4</v>
      </c>
      <c r="O35" s="19"/>
    </row>
    <row r="36" spans="1:15" x14ac:dyDescent="0.25">
      <c r="A36" s="12">
        <v>21</v>
      </c>
      <c r="B36" s="13" t="s">
        <v>32</v>
      </c>
      <c r="C36" s="14" t="s">
        <v>95</v>
      </c>
      <c r="D36" s="15" t="s">
        <v>2</v>
      </c>
      <c r="E36" s="16"/>
      <c r="F36" s="16"/>
      <c r="G36" s="17">
        <f>VLOOKUP(B36,[2]Sheet1!$B$16:$G$73,6,0)</f>
        <v>28532330</v>
      </c>
      <c r="H36" s="17">
        <f>VLOOKUP(B36,[2]Sheet1!$B$16:$N$73,7,0)</f>
        <v>0</v>
      </c>
      <c r="I36" s="17">
        <v>0</v>
      </c>
      <c r="J36" s="17">
        <f>VLOOKUP(B36,[2]Sheet1!$B$16:$N$73,8,0)</f>
        <v>0</v>
      </c>
      <c r="K36" s="17">
        <f>VLOOKUP(B36,[1]Brokers!$B$9:$T$66,19,0)</f>
        <v>0</v>
      </c>
      <c r="L36" s="18">
        <f>G36+H36+I36+J36+K36</f>
        <v>28532330</v>
      </c>
      <c r="M36" s="17">
        <f>VLOOKUP(B36,[2]Sheet1!$B$16:$N$73,13,0)</f>
        <v>28532330</v>
      </c>
      <c r="N36" s="20">
        <f>M36/$M$74</f>
        <v>6.258446267852787E-4</v>
      </c>
      <c r="O36" s="19"/>
    </row>
    <row r="37" spans="1:15" x14ac:dyDescent="0.25">
      <c r="A37" s="12">
        <v>22</v>
      </c>
      <c r="B37" s="13" t="s">
        <v>43</v>
      </c>
      <c r="C37" s="14" t="s">
        <v>105</v>
      </c>
      <c r="D37" s="15" t="s">
        <v>2</v>
      </c>
      <c r="E37" s="16" t="s">
        <v>2</v>
      </c>
      <c r="F37" s="16" t="s">
        <v>2</v>
      </c>
      <c r="G37" s="17">
        <f>VLOOKUP(B37,[2]Sheet1!$B$16:$G$73,6,0)</f>
        <v>27976898.399999999</v>
      </c>
      <c r="H37" s="17">
        <f>VLOOKUP(B37,[2]Sheet1!$B$16:$N$73,7,0)</f>
        <v>0</v>
      </c>
      <c r="I37" s="17">
        <v>0</v>
      </c>
      <c r="J37" s="17">
        <f>VLOOKUP(B37,[2]Sheet1!$B$16:$N$73,8,0)</f>
        <v>0</v>
      </c>
      <c r="K37" s="17">
        <f>VLOOKUP(B37,[1]Brokers!$B$9:$T$66,19,0)</f>
        <v>0</v>
      </c>
      <c r="L37" s="18">
        <f>G37+H37+I37+J37+K37</f>
        <v>27976898.399999999</v>
      </c>
      <c r="M37" s="17">
        <f>VLOOKUP(B37,[2]Sheet1!$B$16:$N$73,13,0)</f>
        <v>27976898.399999999</v>
      </c>
      <c r="N37" s="20">
        <f>M37/$M$74</f>
        <v>6.1366146885857766E-4</v>
      </c>
      <c r="O37" s="19"/>
    </row>
    <row r="38" spans="1:15" x14ac:dyDescent="0.25">
      <c r="A38" s="12">
        <v>23</v>
      </c>
      <c r="B38" s="13" t="s">
        <v>26</v>
      </c>
      <c r="C38" s="14" t="s">
        <v>89</v>
      </c>
      <c r="D38" s="15" t="s">
        <v>2</v>
      </c>
      <c r="E38" s="16" t="s">
        <v>2</v>
      </c>
      <c r="F38" s="16" t="s">
        <v>2</v>
      </c>
      <c r="G38" s="17">
        <f>VLOOKUP(B38,[2]Sheet1!$B$16:$G$73,6,0)</f>
        <v>21935200</v>
      </c>
      <c r="H38" s="17">
        <f>VLOOKUP(B38,[2]Sheet1!$B$16:$N$73,7,0)</f>
        <v>0</v>
      </c>
      <c r="I38" s="17">
        <v>0</v>
      </c>
      <c r="J38" s="17">
        <f>VLOOKUP(B38,[2]Sheet1!$B$16:$N$73,8,0)</f>
        <v>0</v>
      </c>
      <c r="K38" s="17">
        <f>VLOOKUP(B38,[1]Brokers!$B$9:$T$66,19,0)</f>
        <v>0</v>
      </c>
      <c r="L38" s="18">
        <f>G38+H38+I38+J38+K38</f>
        <v>21935200</v>
      </c>
      <c r="M38" s="17">
        <f>VLOOKUP(B38,[2]Sheet1!$B$16:$N$73,13,0)</f>
        <v>21935200</v>
      </c>
      <c r="N38" s="20">
        <f>M38/$M$74</f>
        <v>4.8113936217127892E-4</v>
      </c>
      <c r="O38" s="19"/>
    </row>
    <row r="39" spans="1:15" x14ac:dyDescent="0.2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VLOOKUP(B39,[2]Sheet1!$B$16:$G$73,6,0)</f>
        <v>17653189</v>
      </c>
      <c r="H39" s="17">
        <f>VLOOKUP(B39,[2]Sheet1!$B$16:$N$73,7,0)</f>
        <v>0</v>
      </c>
      <c r="I39" s="17">
        <v>0</v>
      </c>
      <c r="J39" s="17">
        <f>VLOOKUP(B39,[2]Sheet1!$B$16:$N$73,8,0)</f>
        <v>0</v>
      </c>
      <c r="K39" s="17">
        <f>VLOOKUP(B39,[1]Brokers!$B$9:$T$66,19,0)</f>
        <v>0</v>
      </c>
      <c r="L39" s="18">
        <f>G39+H39+I39+J39+K39</f>
        <v>17653189</v>
      </c>
      <c r="M39" s="17">
        <f>VLOOKUP(B39,[2]Sheet1!$B$16:$N$73,13,0)</f>
        <v>17653189</v>
      </c>
      <c r="N39" s="20">
        <f>M39/$M$74</f>
        <v>3.872152565624675E-4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VLOOKUP(B40,[2]Sheet1!$B$16:$G$73,6,0)</f>
        <v>16972295</v>
      </c>
      <c r="H40" s="17">
        <f>VLOOKUP(B40,[2]Sheet1!$B$16:$N$73,7,0)</f>
        <v>0</v>
      </c>
      <c r="I40" s="17">
        <v>0</v>
      </c>
      <c r="J40" s="17">
        <f>VLOOKUP(B40,[2]Sheet1!$B$16:$N$73,8,0)</f>
        <v>0</v>
      </c>
      <c r="K40" s="17">
        <f>VLOOKUP(B40,[1]Brokers!$B$9:$T$66,19,0)</f>
        <v>0</v>
      </c>
      <c r="L40" s="18">
        <f>G40+H40+I40+J40+K40</f>
        <v>16972295</v>
      </c>
      <c r="M40" s="17">
        <f>VLOOKUP(B40,[2]Sheet1!$B$16:$N$73,13,0)</f>
        <v>16972295</v>
      </c>
      <c r="N40" s="20">
        <f>M40/$M$74</f>
        <v>3.7228013379785849E-4</v>
      </c>
      <c r="O40" s="19"/>
    </row>
    <row r="41" spans="1:15" x14ac:dyDescent="0.25">
      <c r="A41" s="12">
        <v>26</v>
      </c>
      <c r="B41" s="13" t="s">
        <v>24</v>
      </c>
      <c r="C41" s="14" t="s">
        <v>87</v>
      </c>
      <c r="D41" s="15" t="s">
        <v>2</v>
      </c>
      <c r="E41" s="16" t="s">
        <v>2</v>
      </c>
      <c r="F41" s="16"/>
      <c r="G41" s="17">
        <f>VLOOKUP(B41,[2]Sheet1!$B$16:$G$73,6,0)</f>
        <v>12317220</v>
      </c>
      <c r="H41" s="17">
        <f>VLOOKUP(B41,[2]Sheet1!$B$16:$N$73,7,0)</f>
        <v>0</v>
      </c>
      <c r="I41" s="17">
        <v>0</v>
      </c>
      <c r="J41" s="17">
        <f>VLOOKUP(B41,[2]Sheet1!$B$16:$N$73,8,0)</f>
        <v>0</v>
      </c>
      <c r="K41" s="17">
        <f>VLOOKUP(B41,[1]Brokers!$B$9:$T$66,19,0)</f>
        <v>0</v>
      </c>
      <c r="L41" s="18">
        <f>G41+H41+I41+J41+K41</f>
        <v>12317220</v>
      </c>
      <c r="M41" s="17">
        <f>VLOOKUP(B41,[2]Sheet1!$B$16:$N$73,13,0)</f>
        <v>12317220</v>
      </c>
      <c r="N41" s="20">
        <f>M41/$M$74</f>
        <v>2.7017302666596703E-4</v>
      </c>
      <c r="O41" s="19"/>
    </row>
    <row r="42" spans="1:15" x14ac:dyDescent="0.25">
      <c r="A42" s="12">
        <v>27</v>
      </c>
      <c r="B42" s="13" t="s">
        <v>14</v>
      </c>
      <c r="C42" s="14" t="s">
        <v>77</v>
      </c>
      <c r="D42" s="15" t="s">
        <v>2</v>
      </c>
      <c r="E42" s="16" t="s">
        <v>2</v>
      </c>
      <c r="F42" s="16" t="s">
        <v>2</v>
      </c>
      <c r="G42" s="17">
        <f>VLOOKUP(B42,[2]Sheet1!$B$16:$G$73,6,0)</f>
        <v>6730837</v>
      </c>
      <c r="H42" s="17">
        <f>VLOOKUP(B42,[2]Sheet1!$B$16:$N$73,7,0)</f>
        <v>0</v>
      </c>
      <c r="I42" s="17">
        <v>0</v>
      </c>
      <c r="J42" s="17">
        <f>VLOOKUP(B42,[2]Sheet1!$B$16:$N$73,8,0)</f>
        <v>0</v>
      </c>
      <c r="K42" s="17">
        <f>VLOOKUP(B42,[1]Brokers!$B$9:$T$66,19,0)</f>
        <v>0</v>
      </c>
      <c r="L42" s="18">
        <f>G42+H42+I42+J42+K42</f>
        <v>6730837</v>
      </c>
      <c r="M42" s="17">
        <f>VLOOKUP(B42,[2]Sheet1!$B$16:$N$73,13,0)</f>
        <v>6730837</v>
      </c>
      <c r="N42" s="20">
        <f>M42/$M$74</f>
        <v>1.4763807127625206E-4</v>
      </c>
      <c r="O42" s="19"/>
    </row>
    <row r="43" spans="1:15" x14ac:dyDescent="0.25">
      <c r="A43" s="12">
        <v>28</v>
      </c>
      <c r="B43" s="13" t="s">
        <v>12</v>
      </c>
      <c r="C43" s="14" t="s">
        <v>12</v>
      </c>
      <c r="D43" s="15" t="s">
        <v>2</v>
      </c>
      <c r="E43" s="16" t="s">
        <v>2</v>
      </c>
      <c r="F43" s="16"/>
      <c r="G43" s="17">
        <f>VLOOKUP(B43,[2]Sheet1!$B$16:$G$73,6,0)</f>
        <v>6133439</v>
      </c>
      <c r="H43" s="17">
        <f>VLOOKUP(B43,[2]Sheet1!$B$16:$N$73,7,0)</f>
        <v>0</v>
      </c>
      <c r="I43" s="17">
        <v>0</v>
      </c>
      <c r="J43" s="17">
        <f>VLOOKUP(B43,[2]Sheet1!$B$16:$N$73,8,0)</f>
        <v>0</v>
      </c>
      <c r="K43" s="17">
        <f>VLOOKUP(B43,[1]Brokers!$B$9:$T$66,19,0)</f>
        <v>0</v>
      </c>
      <c r="L43" s="18">
        <f>G43+H43+I43+J43+K43</f>
        <v>6133439</v>
      </c>
      <c r="M43" s="17">
        <f>VLOOKUP(B43,[2]Sheet1!$B$16:$N$73,13,0)</f>
        <v>6133439</v>
      </c>
      <c r="N43" s="20">
        <f>M43/$M$74</f>
        <v>1.3453439806231294E-4</v>
      </c>
      <c r="O43" s="19"/>
    </row>
    <row r="44" spans="1:15" x14ac:dyDescent="0.25">
      <c r="A44" s="12">
        <v>29</v>
      </c>
      <c r="B44" s="13" t="s">
        <v>33</v>
      </c>
      <c r="C44" s="14" t="s">
        <v>96</v>
      </c>
      <c r="D44" s="15" t="s">
        <v>2</v>
      </c>
      <c r="E44" s="16"/>
      <c r="F44" s="16"/>
      <c r="G44" s="17">
        <f>VLOOKUP(B44,[2]Sheet1!$B$16:$G$73,6,0)</f>
        <v>4826260</v>
      </c>
      <c r="H44" s="17">
        <f>VLOOKUP(B44,[2]Sheet1!$B$16:$N$73,7,0)</f>
        <v>0</v>
      </c>
      <c r="I44" s="17">
        <v>0</v>
      </c>
      <c r="J44" s="17">
        <f>VLOOKUP(B44,[2]Sheet1!$B$16:$N$73,8,0)</f>
        <v>0</v>
      </c>
      <c r="K44" s="17">
        <f>VLOOKUP(B44,[1]Brokers!$B$9:$T$66,19,0)</f>
        <v>0</v>
      </c>
      <c r="L44" s="18">
        <f>G44+H44+I44+J44+K44</f>
        <v>4826260</v>
      </c>
      <c r="M44" s="17">
        <f>VLOOKUP(B44,[2]Sheet1!$B$16:$N$73,13,0)</f>
        <v>4826260</v>
      </c>
      <c r="N44" s="20">
        <f>M44/$M$74</f>
        <v>1.0586197792008993E-4</v>
      </c>
      <c r="O44" s="19"/>
    </row>
    <row r="45" spans="1:15" x14ac:dyDescent="0.2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VLOOKUP(B45,[2]Sheet1!$B$16:$G$73,6,0)</f>
        <v>4610431.5999999996</v>
      </c>
      <c r="H45" s="17">
        <f>VLOOKUP(B45,[2]Sheet1!$B$16:$N$73,7,0)</f>
        <v>0</v>
      </c>
      <c r="I45" s="17">
        <v>0</v>
      </c>
      <c r="J45" s="17">
        <f>VLOOKUP(B45,[2]Sheet1!$B$16:$N$73,8,0)</f>
        <v>0</v>
      </c>
      <c r="K45" s="17">
        <f>VLOOKUP(B45,[1]Brokers!$B$9:$T$66,19,0)</f>
        <v>0</v>
      </c>
      <c r="L45" s="18">
        <f>G45+H45+I45+J45+K45</f>
        <v>4610431.5999999996</v>
      </c>
      <c r="M45" s="17">
        <f>VLOOKUP(B45,[2]Sheet1!$B$16:$N$73,13,0)</f>
        <v>4610431.5999999996</v>
      </c>
      <c r="N45" s="20">
        <f>M45/$M$74</f>
        <v>1.0112787297851438E-4</v>
      </c>
      <c r="O45" s="19"/>
    </row>
    <row r="46" spans="1:15" x14ac:dyDescent="0.25">
      <c r="A46" s="12">
        <v>31</v>
      </c>
      <c r="B46" s="13" t="s">
        <v>18</v>
      </c>
      <c r="C46" s="14" t="s">
        <v>81</v>
      </c>
      <c r="D46" s="15" t="s">
        <v>2</v>
      </c>
      <c r="E46" s="16"/>
      <c r="F46" s="16"/>
      <c r="G46" s="17">
        <f>VLOOKUP(B46,[2]Sheet1!$B$16:$G$73,6,0)</f>
        <v>3662000</v>
      </c>
      <c r="H46" s="17">
        <f>VLOOKUP(B46,[2]Sheet1!$B$16:$N$73,7,0)</f>
        <v>0</v>
      </c>
      <c r="I46" s="17">
        <v>0</v>
      </c>
      <c r="J46" s="17">
        <f>VLOOKUP(B46,[2]Sheet1!$B$16:$N$73,8,0)</f>
        <v>0</v>
      </c>
      <c r="K46" s="17">
        <f>VLOOKUP(B46,[1]Brokers!$B$9:$T$66,19,0)</f>
        <v>0</v>
      </c>
      <c r="L46" s="18">
        <f>G46+H46+I46+J46+K46</f>
        <v>3662000</v>
      </c>
      <c r="M46" s="17">
        <f>VLOOKUP(B46,[2]Sheet1!$B$16:$N$73,13,0)</f>
        <v>3662000</v>
      </c>
      <c r="N46" s="20">
        <f>M46/$M$74</f>
        <v>8.0324425775521691E-5</v>
      </c>
      <c r="O46" s="19"/>
    </row>
    <row r="47" spans="1:15" x14ac:dyDescent="0.25">
      <c r="A47" s="12">
        <v>32</v>
      </c>
      <c r="B47" s="13" t="s">
        <v>34</v>
      </c>
      <c r="C47" s="14" t="s">
        <v>97</v>
      </c>
      <c r="D47" s="15" t="s">
        <v>2</v>
      </c>
      <c r="E47" s="16"/>
      <c r="F47" s="16"/>
      <c r="G47" s="17">
        <f>VLOOKUP(B47,[2]Sheet1!$B$16:$G$73,6,0)</f>
        <v>3171790</v>
      </c>
      <c r="H47" s="17">
        <f>VLOOKUP(B47,[2]Sheet1!$B$16:$N$73,7,0)</f>
        <v>0</v>
      </c>
      <c r="I47" s="17">
        <v>0</v>
      </c>
      <c r="J47" s="17">
        <f>VLOOKUP(B47,[2]Sheet1!$B$16:$N$73,8,0)</f>
        <v>0</v>
      </c>
      <c r="K47" s="17">
        <f>VLOOKUP(B47,[1]Brokers!$B$9:$T$66,19,0)</f>
        <v>0</v>
      </c>
      <c r="L47" s="18">
        <f>G47+H47+I47+J47+K47</f>
        <v>3171790</v>
      </c>
      <c r="M47" s="17">
        <f>VLOOKUP(B47,[2]Sheet1!$B$16:$N$73,13,0)</f>
        <v>3171790</v>
      </c>
      <c r="N47" s="20">
        <f>M47/$M$74</f>
        <v>6.9571876141600746E-5</v>
      </c>
      <c r="O47" s="19"/>
    </row>
    <row r="48" spans="1:15" x14ac:dyDescent="0.25">
      <c r="A48" s="12">
        <v>33</v>
      </c>
      <c r="B48" s="13" t="s">
        <v>40</v>
      </c>
      <c r="C48" s="14" t="s">
        <v>102</v>
      </c>
      <c r="D48" s="15" t="s">
        <v>2</v>
      </c>
      <c r="E48" s="16"/>
      <c r="F48" s="16"/>
      <c r="G48" s="17">
        <f>VLOOKUP(B48,[2]Sheet1!$B$16:$G$73,6,0)</f>
        <v>1339726.2</v>
      </c>
      <c r="H48" s="17">
        <f>VLOOKUP(B48,[2]Sheet1!$B$16:$N$73,7,0)</f>
        <v>0</v>
      </c>
      <c r="I48" s="17">
        <v>0</v>
      </c>
      <c r="J48" s="17">
        <f>VLOOKUP(B48,[2]Sheet1!$B$16:$N$73,8,0)</f>
        <v>0</v>
      </c>
      <c r="K48" s="17">
        <f>VLOOKUP(B48,[1]Brokers!$B$9:$T$66,19,0)</f>
        <v>0</v>
      </c>
      <c r="L48" s="18">
        <f>G48+H48+I48+J48+K48</f>
        <v>1339726.2</v>
      </c>
      <c r="M48" s="17">
        <f>VLOOKUP(B48,[2]Sheet1!$B$16:$N$73,13,0)</f>
        <v>1339726.2</v>
      </c>
      <c r="N48" s="20">
        <f>M48/$M$74</f>
        <v>2.9386329249432473E-5</v>
      </c>
      <c r="O48" s="19"/>
    </row>
    <row r="49" spans="1:16" x14ac:dyDescent="0.25">
      <c r="A49" s="12">
        <v>34</v>
      </c>
      <c r="B49" s="13" t="s">
        <v>41</v>
      </c>
      <c r="C49" s="14" t="s">
        <v>103</v>
      </c>
      <c r="D49" s="15" t="s">
        <v>2</v>
      </c>
      <c r="E49" s="16"/>
      <c r="F49" s="16"/>
      <c r="G49" s="17">
        <f>VLOOKUP(B49,[2]Sheet1!$B$16:$G$73,6,0)</f>
        <v>888342</v>
      </c>
      <c r="H49" s="17">
        <f>VLOOKUP(B49,[2]Sheet1!$B$16:$N$73,7,0)</f>
        <v>0</v>
      </c>
      <c r="I49" s="17">
        <v>0</v>
      </c>
      <c r="J49" s="17">
        <f>VLOOKUP(B49,[2]Sheet1!$B$16:$N$73,8,0)</f>
        <v>0</v>
      </c>
      <c r="K49" s="17">
        <f>VLOOKUP(B49,[1]Brokers!$B$9:$T$66,19,0)</f>
        <v>0</v>
      </c>
      <c r="L49" s="18">
        <f>G49+H49+I49+J49+K49</f>
        <v>888342</v>
      </c>
      <c r="M49" s="17">
        <f>VLOOKUP(B49,[2]Sheet1!$B$16:$N$73,13,0)</f>
        <v>888342</v>
      </c>
      <c r="N49" s="20">
        <f>M49/$M$74</f>
        <v>1.948540716610554E-5</v>
      </c>
      <c r="O49" s="19"/>
    </row>
    <row r="50" spans="1:16" s="24" customFormat="1" x14ac:dyDescent="0.25">
      <c r="A50" s="12">
        <v>35</v>
      </c>
      <c r="B50" s="13" t="s">
        <v>57</v>
      </c>
      <c r="C50" s="14" t="s">
        <v>113</v>
      </c>
      <c r="D50" s="15" t="s">
        <v>2</v>
      </c>
      <c r="E50" s="16"/>
      <c r="F50" s="16"/>
      <c r="G50" s="17">
        <f>VLOOKUP(B50,[2]Sheet1!$B$16:$G$73,6,0)</f>
        <v>820500</v>
      </c>
      <c r="H50" s="17">
        <f>VLOOKUP(B50,[2]Sheet1!$B$16:$N$73,7,0)</f>
        <v>0</v>
      </c>
      <c r="I50" s="17">
        <v>0</v>
      </c>
      <c r="J50" s="17">
        <f>VLOOKUP(B50,[2]Sheet1!$B$16:$N$73,8,0)</f>
        <v>0</v>
      </c>
      <c r="K50" s="17">
        <f>VLOOKUP(B50,[1]Brokers!$B$9:$T$66,19,0)</f>
        <v>0</v>
      </c>
      <c r="L50" s="18">
        <f>G50+H50+I50+J50+K50</f>
        <v>820500</v>
      </c>
      <c r="M50" s="17">
        <f>VLOOKUP(B50,[2]Sheet1!$B$16:$N$73,13,0)</f>
        <v>820500</v>
      </c>
      <c r="N50" s="20">
        <f>M50/$M$74</f>
        <v>1.7997321504318828E-5</v>
      </c>
      <c r="O50" s="19"/>
      <c r="P50" s="23"/>
    </row>
    <row r="51" spans="1:16" x14ac:dyDescent="0.25">
      <c r="A51" s="12">
        <v>36</v>
      </c>
      <c r="B51" s="13" t="s">
        <v>20</v>
      </c>
      <c r="C51" s="14" t="s">
        <v>83</v>
      </c>
      <c r="D51" s="15" t="s">
        <v>2</v>
      </c>
      <c r="E51" s="16"/>
      <c r="F51" s="16"/>
      <c r="G51" s="17">
        <f>VLOOKUP(B51,[2]Sheet1!$B$16:$G$73,6,0)</f>
        <v>499940</v>
      </c>
      <c r="H51" s="17">
        <f>VLOOKUP(B51,[2]Sheet1!$B$16:$N$73,7,0)</f>
        <v>0</v>
      </c>
      <c r="I51" s="17">
        <v>0</v>
      </c>
      <c r="J51" s="17">
        <f>VLOOKUP(B51,[2]Sheet1!$B$16:$N$73,8,0)</f>
        <v>0</v>
      </c>
      <c r="K51" s="17">
        <f>VLOOKUP(B51,[1]Brokers!$B$9:$T$66,19,0)</f>
        <v>0</v>
      </c>
      <c r="L51" s="18">
        <f>G51+H51+I51+J51+K51</f>
        <v>499940</v>
      </c>
      <c r="M51" s="17">
        <f>VLOOKUP(B51,[2]Sheet1!$B$16:$N$73,13,0)</f>
        <v>499940</v>
      </c>
      <c r="N51" s="20">
        <f>M51/$M$74</f>
        <v>1.0965973080888671E-5</v>
      </c>
      <c r="O51" s="19"/>
    </row>
    <row r="52" spans="1:16" x14ac:dyDescent="0.25">
      <c r="A52" s="12">
        <v>37</v>
      </c>
      <c r="B52" s="13" t="s">
        <v>35</v>
      </c>
      <c r="C52" s="14" t="s">
        <v>98</v>
      </c>
      <c r="D52" s="15" t="s">
        <v>2</v>
      </c>
      <c r="E52" s="16"/>
      <c r="F52" s="16"/>
      <c r="G52" s="17">
        <f>VLOOKUP(B52,[2]Sheet1!$B$16:$G$73,6,0)</f>
        <v>289723</v>
      </c>
      <c r="H52" s="17">
        <f>VLOOKUP(B52,[2]Sheet1!$B$16:$N$73,7,0)</f>
        <v>0</v>
      </c>
      <c r="I52" s="17">
        <v>0</v>
      </c>
      <c r="J52" s="17">
        <f>VLOOKUP(B52,[2]Sheet1!$B$16:$N$73,8,0)</f>
        <v>0</v>
      </c>
      <c r="K52" s="17">
        <f>VLOOKUP(B52,[1]Brokers!$B$9:$T$66,19,0)</f>
        <v>0</v>
      </c>
      <c r="L52" s="18">
        <f>G52+H52+I52+J52+K52</f>
        <v>289723</v>
      </c>
      <c r="M52" s="17">
        <f>VLOOKUP(B52,[2]Sheet1!$B$16:$N$73,13,0)</f>
        <v>289723</v>
      </c>
      <c r="N52" s="20">
        <f>M52/$M$74</f>
        <v>6.3549518320484629E-6</v>
      </c>
      <c r="O52" s="19"/>
    </row>
    <row r="53" spans="1:16" x14ac:dyDescent="0.25">
      <c r="A53" s="12">
        <v>38</v>
      </c>
      <c r="B53" s="13" t="s">
        <v>38</v>
      </c>
      <c r="C53" s="14" t="s">
        <v>38</v>
      </c>
      <c r="D53" s="15" t="s">
        <v>2</v>
      </c>
      <c r="E53" s="16" t="s">
        <v>2</v>
      </c>
      <c r="F53" s="16"/>
      <c r="G53" s="17">
        <f>VLOOKUP(B53,[2]Sheet1!$B$16:$G$73,6,0)</f>
        <v>54040</v>
      </c>
      <c r="H53" s="17">
        <f>VLOOKUP(B53,[2]Sheet1!$B$16:$N$73,7,0)</f>
        <v>0</v>
      </c>
      <c r="I53" s="17">
        <v>0</v>
      </c>
      <c r="J53" s="17">
        <f>VLOOKUP(B53,[2]Sheet1!$B$16:$N$73,8,0)</f>
        <v>0</v>
      </c>
      <c r="K53" s="17">
        <f>VLOOKUP(B53,[1]Brokers!$B$9:$T$66,19,0)</f>
        <v>0</v>
      </c>
      <c r="L53" s="18">
        <f>G53+H53+I53+J53+K53</f>
        <v>54040</v>
      </c>
      <c r="M53" s="17">
        <f>VLOOKUP(B53,[2]Sheet1!$B$16:$N$73,13,0)</f>
        <v>54040</v>
      </c>
      <c r="N53" s="20">
        <f>M53/$M$74</f>
        <v>1.1853446119358798E-6</v>
      </c>
      <c r="O53" s="19"/>
    </row>
    <row r="54" spans="1:16" x14ac:dyDescent="0.25">
      <c r="A54" s="12">
        <v>39</v>
      </c>
      <c r="B54" s="13" t="s">
        <v>15</v>
      </c>
      <c r="C54" s="14" t="s">
        <v>78</v>
      </c>
      <c r="D54" s="15" t="s">
        <v>2</v>
      </c>
      <c r="E54" s="16"/>
      <c r="F54" s="16"/>
      <c r="G54" s="17">
        <f>VLOOKUP(B54,[2]Sheet1!$B$16:$G$73,6,0)</f>
        <v>28500</v>
      </c>
      <c r="H54" s="17">
        <f>VLOOKUP(B54,[2]Sheet1!$B$16:$N$73,7,0)</f>
        <v>0</v>
      </c>
      <c r="I54" s="17">
        <v>0</v>
      </c>
      <c r="J54" s="17">
        <f>VLOOKUP(B54,[2]Sheet1!$B$16:$N$73,8,0)</f>
        <v>0</v>
      </c>
      <c r="K54" s="17">
        <f>VLOOKUP(B54,[1]Brokers!$B$9:$T$66,19,0)</f>
        <v>0</v>
      </c>
      <c r="L54" s="18">
        <f>G54+H54+I54+J54+K54</f>
        <v>28500</v>
      </c>
      <c r="M54" s="17">
        <f>VLOOKUP(B54,[2]Sheet1!$B$16:$N$73,13,0)</f>
        <v>28500</v>
      </c>
      <c r="N54" s="20">
        <f>M54/$M$74</f>
        <v>6.2513548186847846E-7</v>
      </c>
      <c r="O54" s="19"/>
    </row>
    <row r="55" spans="1:16" x14ac:dyDescent="0.25">
      <c r="A55" s="12">
        <v>40</v>
      </c>
      <c r="B55" s="13" t="s">
        <v>27</v>
      </c>
      <c r="C55" s="14" t="s">
        <v>90</v>
      </c>
      <c r="D55" s="15" t="s">
        <v>2</v>
      </c>
      <c r="E55" s="16"/>
      <c r="F55" s="16"/>
      <c r="G55" s="17">
        <f>VLOOKUP(B55,[2]Sheet1!$B$16:$G$73,6,0)</f>
        <v>0</v>
      </c>
      <c r="H55" s="17">
        <f>VLOOKUP(B55,[2]Sheet1!$B$16:$N$73,7,0)</f>
        <v>0</v>
      </c>
      <c r="I55" s="17">
        <v>0</v>
      </c>
      <c r="J55" s="17">
        <f>VLOOKUP(B55,[2]Sheet1!$B$16:$N$73,8,0)</f>
        <v>0</v>
      </c>
      <c r="K55" s="17">
        <f>VLOOKUP(B55,[1]Brokers!$B$9:$T$66,19,0)</f>
        <v>0</v>
      </c>
      <c r="L55" s="18">
        <f>G55+H55+I55+J55+K55</f>
        <v>0</v>
      </c>
      <c r="M55" s="17">
        <f>VLOOKUP(B55,[2]Sheet1!$B$16:$N$73,13,0)</f>
        <v>0</v>
      </c>
      <c r="N55" s="20">
        <f>M55/$M$74</f>
        <v>0</v>
      </c>
      <c r="O55" s="19"/>
    </row>
    <row r="56" spans="1:16" x14ac:dyDescent="0.25">
      <c r="A56" s="12">
        <v>41</v>
      </c>
      <c r="B56" s="13" t="s">
        <v>31</v>
      </c>
      <c r="C56" s="14" t="s">
        <v>94</v>
      </c>
      <c r="D56" s="15" t="s">
        <v>2</v>
      </c>
      <c r="E56" s="16" t="s">
        <v>2</v>
      </c>
      <c r="F56" s="16"/>
      <c r="G56" s="17">
        <f>VLOOKUP(B56,[2]Sheet1!$B$16:$G$73,6,0)</f>
        <v>0</v>
      </c>
      <c r="H56" s="17">
        <f>VLOOKUP(B56,[2]Sheet1!$B$16:$N$73,7,0)</f>
        <v>0</v>
      </c>
      <c r="I56" s="17">
        <v>0</v>
      </c>
      <c r="J56" s="17">
        <f>VLOOKUP(B56,[2]Sheet1!$B$16:$N$73,8,0)</f>
        <v>0</v>
      </c>
      <c r="K56" s="17">
        <f>VLOOKUP(B56,[1]Brokers!$B$9:$T$66,19,0)</f>
        <v>0</v>
      </c>
      <c r="L56" s="18">
        <f>G56+H56+I56+J56+K56</f>
        <v>0</v>
      </c>
      <c r="M56" s="17">
        <f>VLOOKUP(B56,[2]Sheet1!$B$16:$N$73,13,0)</f>
        <v>0</v>
      </c>
      <c r="N56" s="20">
        <f>M56/$M$74</f>
        <v>0</v>
      </c>
      <c r="O56" s="19"/>
    </row>
    <row r="57" spans="1:16" x14ac:dyDescent="0.25">
      <c r="A57" s="12">
        <v>42</v>
      </c>
      <c r="B57" s="13" t="s">
        <v>39</v>
      </c>
      <c r="C57" s="14" t="s">
        <v>101</v>
      </c>
      <c r="D57" s="15" t="s">
        <v>2</v>
      </c>
      <c r="E57" s="16"/>
      <c r="F57" s="16"/>
      <c r="G57" s="17">
        <f>VLOOKUP(B57,[2]Sheet1!$B$16:$G$73,6,0)</f>
        <v>0</v>
      </c>
      <c r="H57" s="17">
        <f>VLOOKUP(B57,[2]Sheet1!$B$16:$N$73,7,0)</f>
        <v>0</v>
      </c>
      <c r="I57" s="17">
        <v>0</v>
      </c>
      <c r="J57" s="17">
        <f>VLOOKUP(B57,[2]Sheet1!$B$16:$N$73,8,0)</f>
        <v>0</v>
      </c>
      <c r="K57" s="17">
        <f>VLOOKUP(B57,[1]Brokers!$B$9:$T$66,19,0)</f>
        <v>0</v>
      </c>
      <c r="L57" s="18">
        <f>G57+H57+I57+J57+K57</f>
        <v>0</v>
      </c>
      <c r="M57" s="17">
        <f>VLOOKUP(B57,[2]Sheet1!$B$16:$N$73,13,0)</f>
        <v>0</v>
      </c>
      <c r="N57" s="20">
        <f>M57/$M$74</f>
        <v>0</v>
      </c>
      <c r="O57" s="19"/>
    </row>
    <row r="58" spans="1:16" x14ac:dyDescent="0.25">
      <c r="A58" s="12">
        <v>43</v>
      </c>
      <c r="B58" s="13" t="s">
        <v>44</v>
      </c>
      <c r="C58" s="14" t="s">
        <v>44</v>
      </c>
      <c r="D58" s="15" t="s">
        <v>2</v>
      </c>
      <c r="E58" s="16"/>
      <c r="F58" s="16"/>
      <c r="G58" s="17">
        <f>VLOOKUP(B58,[2]Sheet1!$B$16:$G$73,6,0)</f>
        <v>0</v>
      </c>
      <c r="H58" s="17">
        <f>VLOOKUP(B58,[2]Sheet1!$B$16:$N$73,7,0)</f>
        <v>0</v>
      </c>
      <c r="I58" s="17">
        <v>0</v>
      </c>
      <c r="J58" s="17">
        <f>VLOOKUP(B58,[2]Sheet1!$B$16:$N$73,8,0)</f>
        <v>0</v>
      </c>
      <c r="K58" s="17">
        <f>VLOOKUP(B58,[1]Brokers!$B$9:$T$66,19,0)</f>
        <v>0</v>
      </c>
      <c r="L58" s="18">
        <f>G58+H58+I58+J58+K58</f>
        <v>0</v>
      </c>
      <c r="M58" s="17">
        <f>VLOOKUP(B58,[2]Sheet1!$B$16:$N$73,13,0)</f>
        <v>0</v>
      </c>
      <c r="N58" s="20">
        <f>M58/$M$74</f>
        <v>0</v>
      </c>
      <c r="O58" s="19"/>
    </row>
    <row r="59" spans="1:16" x14ac:dyDescent="0.25">
      <c r="A59" s="12">
        <v>44</v>
      </c>
      <c r="B59" s="13" t="s">
        <v>42</v>
      </c>
      <c r="C59" s="14" t="s">
        <v>104</v>
      </c>
      <c r="D59" s="15" t="s">
        <v>2</v>
      </c>
      <c r="E59" s="16" t="s">
        <v>2</v>
      </c>
      <c r="F59" s="16" t="s">
        <v>2</v>
      </c>
      <c r="G59" s="17">
        <f>VLOOKUP(B59,[2]Sheet1!$B$16:$G$73,6,0)</f>
        <v>0</v>
      </c>
      <c r="H59" s="17">
        <f>VLOOKUP(B59,[2]Sheet1!$B$16:$N$73,7,0)</f>
        <v>0</v>
      </c>
      <c r="I59" s="17">
        <v>0</v>
      </c>
      <c r="J59" s="17">
        <f>VLOOKUP(B59,[2]Sheet1!$B$16:$N$73,8,0)</f>
        <v>0</v>
      </c>
      <c r="K59" s="17">
        <f>VLOOKUP(B59,[1]Brokers!$B$9:$T$66,19,0)</f>
        <v>0</v>
      </c>
      <c r="L59" s="18">
        <f>G59+H59+I59+J59+K59</f>
        <v>0</v>
      </c>
      <c r="M59" s="17">
        <f>VLOOKUP(B59,[2]Sheet1!$B$16:$N$73,13,0)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45</v>
      </c>
      <c r="C60" s="14" t="s">
        <v>106</v>
      </c>
      <c r="D60" s="15" t="s">
        <v>2</v>
      </c>
      <c r="E60" s="16" t="s">
        <v>2</v>
      </c>
      <c r="F60" s="16" t="s">
        <v>2</v>
      </c>
      <c r="G60" s="17">
        <f>VLOOKUP(B60,[2]Sheet1!$B$16:$G$73,6,0)</f>
        <v>0</v>
      </c>
      <c r="H60" s="17">
        <f>VLOOKUP(B60,[2]Sheet1!$B$16:$N$73,7,0)</f>
        <v>0</v>
      </c>
      <c r="I60" s="17">
        <v>0</v>
      </c>
      <c r="J60" s="17">
        <f>VLOOKUP(B60,[2]Sheet1!$B$16:$N$73,8,0)</f>
        <v>0</v>
      </c>
      <c r="K60" s="17">
        <f>VLOOKUP(B60,[1]Brokers!$B$9:$T$66,19,0)</f>
        <v>0</v>
      </c>
      <c r="L60" s="18">
        <f>G60+H60+I60+J60+K60</f>
        <v>0</v>
      </c>
      <c r="M60" s="17">
        <f>VLOOKUP(B60,[2]Sheet1!$B$16:$N$73,13,0)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VLOOKUP(B61,[2]Sheet1!$B$16:$G$73,6,0)</f>
        <v>0</v>
      </c>
      <c r="H61" s="17">
        <f>VLOOKUP(B61,[2]Sheet1!$B$16:$N$73,7,0)</f>
        <v>0</v>
      </c>
      <c r="I61" s="17">
        <v>0</v>
      </c>
      <c r="J61" s="17">
        <f>VLOOKUP(B61,[2]Sheet1!$B$16:$N$73,8,0)</f>
        <v>0</v>
      </c>
      <c r="K61" s="17">
        <f>VLOOKUP(B61,[1]Brokers!$B$9:$T$66,19,0)</f>
        <v>0</v>
      </c>
      <c r="L61" s="18">
        <f>G61+H61+I61+J61+K61</f>
        <v>0</v>
      </c>
      <c r="M61" s="17">
        <f>VLOOKUP(B61,[2]Sheet1!$B$16:$N$73,13,0)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49</v>
      </c>
      <c r="C62" s="14" t="s">
        <v>49</v>
      </c>
      <c r="D62" s="15" t="s">
        <v>2</v>
      </c>
      <c r="E62" s="15" t="s">
        <v>2</v>
      </c>
      <c r="F62" s="16"/>
      <c r="G62" s="17">
        <f>VLOOKUP(B62,[2]Sheet1!$B$16:$G$73,6,0)</f>
        <v>0</v>
      </c>
      <c r="H62" s="17">
        <f>VLOOKUP(B62,[2]Sheet1!$B$16:$N$73,7,0)</f>
        <v>0</v>
      </c>
      <c r="I62" s="17">
        <v>0</v>
      </c>
      <c r="J62" s="17">
        <f>VLOOKUP(B62,[2]Sheet1!$B$16:$N$73,8,0)</f>
        <v>0</v>
      </c>
      <c r="K62" s="17">
        <f>VLOOKUP(B62,[1]Brokers!$B$9:$T$66,19,0)</f>
        <v>0</v>
      </c>
      <c r="L62" s="18">
        <f>G62+H62+I62+J62+K62</f>
        <v>0</v>
      </c>
      <c r="M62" s="17">
        <f>VLOOKUP(B62,[2]Sheet1!$B$16:$N$73,13,0)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50</v>
      </c>
      <c r="C63" s="14" t="s">
        <v>50</v>
      </c>
      <c r="D63" s="15" t="s">
        <v>2</v>
      </c>
      <c r="E63" s="16"/>
      <c r="F63" s="16"/>
      <c r="G63" s="17">
        <f>VLOOKUP(B63,[2]Sheet1!$B$16:$G$73,6,0)</f>
        <v>0</v>
      </c>
      <c r="H63" s="17">
        <f>VLOOKUP(B63,[2]Sheet1!$B$16:$N$73,7,0)</f>
        <v>0</v>
      </c>
      <c r="I63" s="17">
        <v>0</v>
      </c>
      <c r="J63" s="17">
        <f>VLOOKUP(B63,[2]Sheet1!$B$16:$N$73,8,0)</f>
        <v>0</v>
      </c>
      <c r="K63" s="17">
        <f>VLOOKUP(B63,[1]Brokers!$B$9:$T$66,19,0)</f>
        <v>0</v>
      </c>
      <c r="L63" s="18">
        <f>G63+H63+I63+J63+K63</f>
        <v>0</v>
      </c>
      <c r="M63" s="17">
        <f>VLOOKUP(B63,[2]Sheet1!$B$16:$N$73,13,0)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VLOOKUP(B64,[2]Sheet1!$B$16:$G$73,6,0)</f>
        <v>0</v>
      </c>
      <c r="H64" s="17">
        <f>VLOOKUP(B64,[2]Sheet1!$B$16:$N$73,7,0)</f>
        <v>0</v>
      </c>
      <c r="I64" s="17">
        <v>0</v>
      </c>
      <c r="J64" s="17">
        <f>VLOOKUP(B64,[2]Sheet1!$B$16:$N$73,8,0)</f>
        <v>0</v>
      </c>
      <c r="K64" s="17">
        <f>VLOOKUP(B64,[1]Brokers!$B$9:$T$66,19,0)</f>
        <v>0</v>
      </c>
      <c r="L64" s="18">
        <f>G64+H64+I64+J64+K64</f>
        <v>0</v>
      </c>
      <c r="M64" s="17">
        <f>VLOOKUP(B64,[2]Sheet1!$B$16:$N$73,13,0)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VLOOKUP(B65,[2]Sheet1!$B$16:$G$73,6,0)</f>
        <v>0</v>
      </c>
      <c r="H65" s="17">
        <f>VLOOKUP(B65,[2]Sheet1!$B$16:$N$73,7,0)</f>
        <v>0</v>
      </c>
      <c r="I65" s="17">
        <v>0</v>
      </c>
      <c r="J65" s="17">
        <f>VLOOKUP(B65,[2]Sheet1!$B$16:$N$73,8,0)</f>
        <v>0</v>
      </c>
      <c r="K65" s="17">
        <f>VLOOKUP(B65,[1]Brokers!$B$9:$T$66,19,0)</f>
        <v>0</v>
      </c>
      <c r="L65" s="18">
        <f>G65+H65+I65+J65+K65</f>
        <v>0</v>
      </c>
      <c r="M65" s="17">
        <f>VLOOKUP(B65,[2]Sheet1!$B$16:$N$73,13,0)</f>
        <v>0</v>
      </c>
      <c r="N65" s="20">
        <f>M65/$M$74</f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VLOOKUP(B66,[2]Sheet1!$B$16:$G$73,6,0)</f>
        <v>0</v>
      </c>
      <c r="H66" s="17">
        <f>VLOOKUP(B66,[2]Sheet1!$B$16:$N$73,7,0)</f>
        <v>0</v>
      </c>
      <c r="I66" s="17">
        <v>0</v>
      </c>
      <c r="J66" s="17">
        <f>VLOOKUP(B66,[2]Sheet1!$B$16:$N$73,8,0)</f>
        <v>0</v>
      </c>
      <c r="K66" s="17">
        <f>VLOOKUP(B66,[1]Brokers!$B$9:$T$66,19,0)</f>
        <v>0</v>
      </c>
      <c r="L66" s="18">
        <f>G66+H66+I66+J66+K66</f>
        <v>0</v>
      </c>
      <c r="M66" s="17">
        <f>VLOOKUP(B66,[2]Sheet1!$B$16:$N$73,13,0)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VLOOKUP(B67,[2]Sheet1!$B$16:$G$73,6,0)</f>
        <v>0</v>
      </c>
      <c r="H67" s="17">
        <f>VLOOKUP(B67,[2]Sheet1!$B$16:$N$73,7,0)</f>
        <v>0</v>
      </c>
      <c r="I67" s="17">
        <v>0</v>
      </c>
      <c r="J67" s="17">
        <f>VLOOKUP(B67,[2]Sheet1!$B$16:$N$73,8,0)</f>
        <v>0</v>
      </c>
      <c r="K67" s="17">
        <f>VLOOKUP(B67,[1]Brokers!$B$9:$T$66,19,0)</f>
        <v>0</v>
      </c>
      <c r="L67" s="18">
        <f>G67+H67+I67+J67+K67</f>
        <v>0</v>
      </c>
      <c r="M67" s="17">
        <f>VLOOKUP(B67,[2]Sheet1!$B$16:$N$73,13,0)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VLOOKUP(B68,[2]Sheet1!$B$16:$G$73,6,0)</f>
        <v>0</v>
      </c>
      <c r="H68" s="17">
        <f>VLOOKUP(B68,[2]Sheet1!$B$16:$N$73,7,0)</f>
        <v>0</v>
      </c>
      <c r="I68" s="17">
        <v>0</v>
      </c>
      <c r="J68" s="17">
        <f>VLOOKUP(B68,[2]Sheet1!$B$16:$N$73,8,0)</f>
        <v>0</v>
      </c>
      <c r="K68" s="17">
        <f>VLOOKUP(B68,[1]Brokers!$B$9:$T$66,19,0)</f>
        <v>0</v>
      </c>
      <c r="L68" s="18">
        <f>G68+H68+I68+J68+K68</f>
        <v>0</v>
      </c>
      <c r="M68" s="17">
        <f>VLOOKUP(B68,[2]Sheet1!$B$16:$N$73,13,0)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VLOOKUP(B69,[2]Sheet1!$B$16:$G$73,6,0)</f>
        <v>0</v>
      </c>
      <c r="H69" s="17">
        <f>VLOOKUP(B69,[2]Sheet1!$B$16:$N$73,7,0)</f>
        <v>0</v>
      </c>
      <c r="I69" s="17">
        <v>0</v>
      </c>
      <c r="J69" s="17">
        <f>VLOOKUP(B69,[2]Sheet1!$B$16:$N$73,8,0)</f>
        <v>0</v>
      </c>
      <c r="K69" s="17">
        <f>VLOOKUP(B69,[1]Brokers!$B$9:$T$66,19,0)</f>
        <v>0</v>
      </c>
      <c r="L69" s="18">
        <f>G69+H69+I69+J69+K69</f>
        <v>0</v>
      </c>
      <c r="M69" s="17">
        <f>VLOOKUP(B69,[2]Sheet1!$B$16:$N$73,13,0)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VLOOKUP(B70,[2]Sheet1!$B$16:$G$73,6,0)</f>
        <v>0</v>
      </c>
      <c r="H70" s="17">
        <f>VLOOKUP(B70,[2]Sheet1!$B$16:$N$73,7,0)</f>
        <v>0</v>
      </c>
      <c r="I70" s="17">
        <v>0</v>
      </c>
      <c r="J70" s="17">
        <f>VLOOKUP(B70,[2]Sheet1!$B$16:$N$73,8,0)</f>
        <v>0</v>
      </c>
      <c r="K70" s="17">
        <f>VLOOKUP(B70,[1]Brokers!$B$9:$T$66,19,0)</f>
        <v>0</v>
      </c>
      <c r="L70" s="18">
        <f>G70+H70+I70+J70+K70</f>
        <v>0</v>
      </c>
      <c r="M70" s="17">
        <f>VLOOKUP(B70,[2]Sheet1!$B$16:$N$73,13,0)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VLOOKUP(B71,[2]Sheet1!$B$16:$G$73,6,0)</f>
        <v>0</v>
      </c>
      <c r="H71" s="17">
        <f>VLOOKUP(B71,[2]Sheet1!$B$16:$N$73,7,0)</f>
        <v>0</v>
      </c>
      <c r="I71" s="17">
        <v>0</v>
      </c>
      <c r="J71" s="17">
        <f>VLOOKUP(B71,[2]Sheet1!$B$16:$N$73,8,0)</f>
        <v>0</v>
      </c>
      <c r="K71" s="17">
        <f>VLOOKUP(B71,[1]Brokers!$B$9:$T$66,19,0)</f>
        <v>0</v>
      </c>
      <c r="L71" s="18">
        <f>G71+H71+I71+J71+K71</f>
        <v>0</v>
      </c>
      <c r="M71" s="17">
        <f>VLOOKUP(B71,[2]Sheet1!$B$16:$N$73,13,0)</f>
        <v>0</v>
      </c>
      <c r="N71" s="20">
        <f>M71/$M$74</f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VLOOKUP(B72,[2]Sheet1!$B$16:$G$73,6,0)</f>
        <v>0</v>
      </c>
      <c r="H72" s="17">
        <f>VLOOKUP(B72,[2]Sheet1!$B$16:$N$73,7,0)</f>
        <v>0</v>
      </c>
      <c r="I72" s="17">
        <v>0</v>
      </c>
      <c r="J72" s="17">
        <f>VLOOKUP(B72,[2]Sheet1!$B$16:$N$73,8,0)</f>
        <v>0</v>
      </c>
      <c r="K72" s="17">
        <f>VLOOKUP(B72,[1]Brokers!$B$9:$T$66,19,0)</f>
        <v>0</v>
      </c>
      <c r="L72" s="18">
        <f>G72+H72+I72+J72+K72</f>
        <v>0</v>
      </c>
      <c r="M72" s="17">
        <f>VLOOKUP(B72,[2]Sheet1!$B$16:$N$73,13,0)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VLOOKUP(B73,[2]Sheet1!$B$16:$G$73,6,0)</f>
        <v>0</v>
      </c>
      <c r="H73" s="17">
        <f>VLOOKUP(B73,[2]Sheet1!$B$16:$N$73,7,0)</f>
        <v>0</v>
      </c>
      <c r="I73" s="17">
        <v>0</v>
      </c>
      <c r="J73" s="17">
        <f>VLOOKUP(B73,[2]Sheet1!$B$16:$N$73,8,0)</f>
        <v>0</v>
      </c>
      <c r="K73" s="17">
        <f>VLOOKUP(B73,[1]Brokers!$B$9:$T$66,19,0)</f>
        <v>0</v>
      </c>
      <c r="L73" s="18">
        <f>G73+H73+I73+J73+K73</f>
        <v>0</v>
      </c>
      <c r="M73" s="17">
        <f>VLOOKUP(B73,[2]Sheet1!$B$16:$N$73,13,0)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t="shared" ref="G74:N74" si="0">SUM(G16:G73)</f>
        <v>5325873725.1399984</v>
      </c>
      <c r="H74" s="27">
        <f t="shared" si="0"/>
        <v>40249843660</v>
      </c>
      <c r="I74" s="27">
        <f t="shared" si="0"/>
        <v>0</v>
      </c>
      <c r="J74" s="27">
        <f t="shared" si="0"/>
        <v>7200000</v>
      </c>
      <c r="K74" s="27">
        <f t="shared" si="0"/>
        <v>0</v>
      </c>
      <c r="L74" s="27">
        <f t="shared" si="0"/>
        <v>45582917385.140015</v>
      </c>
      <c r="M74" s="27">
        <f t="shared" si="0"/>
        <v>45590117385.140015</v>
      </c>
      <c r="N74" s="34">
        <f t="shared" si="0"/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sortState ref="B16:N73">
    <sortCondition descending="1" ref="N73"/>
  </sortState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2018-01-12T02:42:43Z</cp:lastPrinted>
  <dcterms:created xsi:type="dcterms:W3CDTF">2017-06-09T07:51:20Z</dcterms:created>
  <dcterms:modified xsi:type="dcterms:W3CDTF">2018-03-02T02:07:51Z</dcterms:modified>
</cp:coreProperties>
</file>