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Sheet1!$A$1:$O$80</definedName>
  </definedNames>
  <calcPr calcId="152511"/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E77" i="1"/>
  <c r="F77" i="1"/>
  <c r="D77" i="1"/>
  <c r="N61" i="1" l="1"/>
  <c r="N59" i="1"/>
  <c r="N6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60" i="1"/>
  <c r="I61" i="1"/>
  <c r="I59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6" i="1"/>
  <c r="I75" i="1"/>
  <c r="N76" i="1" l="1"/>
  <c r="J61" i="1"/>
  <c r="J76" i="1"/>
  <c r="H61" i="1"/>
  <c r="H76" i="1"/>
  <c r="G61" i="1"/>
  <c r="G76" i="1"/>
  <c r="N17" i="1"/>
  <c r="N18" i="1"/>
  <c r="N20" i="1"/>
  <c r="N21" i="1"/>
  <c r="N19" i="1"/>
  <c r="N25" i="1"/>
  <c r="N23" i="1"/>
  <c r="N24" i="1"/>
  <c r="N22" i="1"/>
  <c r="N26" i="1"/>
  <c r="N29" i="1"/>
  <c r="N28" i="1"/>
  <c r="N27" i="1"/>
  <c r="N30" i="1"/>
  <c r="N32" i="1"/>
  <c r="N31" i="1"/>
  <c r="N34" i="1"/>
  <c r="N33" i="1"/>
  <c r="N35" i="1"/>
  <c r="N37" i="1"/>
  <c r="N39" i="1"/>
  <c r="N36" i="1"/>
  <c r="N42" i="1"/>
  <c r="N38" i="1"/>
  <c r="N41" i="1"/>
  <c r="N40" i="1"/>
  <c r="N43" i="1"/>
  <c r="N44" i="1"/>
  <c r="N47" i="1"/>
  <c r="N45" i="1"/>
  <c r="N46" i="1"/>
  <c r="N48" i="1"/>
  <c r="N50" i="1"/>
  <c r="N49" i="1"/>
  <c r="N52" i="1"/>
  <c r="N51" i="1"/>
  <c r="N53" i="1"/>
  <c r="N54" i="1"/>
  <c r="N55" i="1"/>
  <c r="N57" i="1"/>
  <c r="N56" i="1"/>
  <c r="N58" i="1"/>
  <c r="N60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16" i="1"/>
  <c r="M76" i="1" l="1"/>
  <c r="M61" i="1"/>
  <c r="J17" i="1"/>
  <c r="J18" i="1"/>
  <c r="J20" i="1"/>
  <c r="J21" i="1"/>
  <c r="J19" i="1"/>
  <c r="J25" i="1"/>
  <c r="J23" i="1"/>
  <c r="J24" i="1"/>
  <c r="J22" i="1"/>
  <c r="J26" i="1"/>
  <c r="J29" i="1"/>
  <c r="J28" i="1"/>
  <c r="J27" i="1"/>
  <c r="J30" i="1"/>
  <c r="J32" i="1"/>
  <c r="J31" i="1"/>
  <c r="J34" i="1"/>
  <c r="J33" i="1"/>
  <c r="J35" i="1"/>
  <c r="J37" i="1"/>
  <c r="J39" i="1"/>
  <c r="J36" i="1"/>
  <c r="J42" i="1"/>
  <c r="J38" i="1"/>
  <c r="J41" i="1"/>
  <c r="J40" i="1"/>
  <c r="J43" i="1"/>
  <c r="J44" i="1"/>
  <c r="J47" i="1"/>
  <c r="J45" i="1"/>
  <c r="J46" i="1"/>
  <c r="J48" i="1"/>
  <c r="J50" i="1"/>
  <c r="J49" i="1"/>
  <c r="J52" i="1"/>
  <c r="J51" i="1"/>
  <c r="J53" i="1"/>
  <c r="J54" i="1"/>
  <c r="J55" i="1"/>
  <c r="J57" i="1"/>
  <c r="J56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16" i="1"/>
  <c r="H17" i="1"/>
  <c r="H18" i="1"/>
  <c r="H20" i="1"/>
  <c r="H21" i="1"/>
  <c r="H19" i="1"/>
  <c r="H25" i="1"/>
  <c r="H23" i="1"/>
  <c r="H24" i="1"/>
  <c r="H22" i="1"/>
  <c r="H26" i="1"/>
  <c r="H29" i="1"/>
  <c r="H28" i="1"/>
  <c r="H27" i="1"/>
  <c r="H30" i="1"/>
  <c r="H32" i="1"/>
  <c r="H31" i="1"/>
  <c r="H34" i="1"/>
  <c r="H33" i="1"/>
  <c r="H35" i="1"/>
  <c r="H37" i="1"/>
  <c r="H39" i="1"/>
  <c r="H36" i="1"/>
  <c r="H42" i="1"/>
  <c r="H38" i="1"/>
  <c r="H41" i="1"/>
  <c r="H40" i="1"/>
  <c r="H43" i="1"/>
  <c r="H44" i="1"/>
  <c r="H47" i="1"/>
  <c r="H45" i="1"/>
  <c r="H46" i="1"/>
  <c r="H48" i="1"/>
  <c r="H50" i="1"/>
  <c r="H49" i="1"/>
  <c r="H52" i="1"/>
  <c r="H51" i="1"/>
  <c r="H53" i="1"/>
  <c r="H54" i="1"/>
  <c r="H55" i="1"/>
  <c r="H57" i="1"/>
  <c r="H56" i="1"/>
  <c r="H58" i="1"/>
  <c r="H59" i="1"/>
  <c r="H60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6" i="1"/>
  <c r="G17" i="1"/>
  <c r="G18" i="1"/>
  <c r="G20" i="1"/>
  <c r="G21" i="1"/>
  <c r="G19" i="1"/>
  <c r="G25" i="1"/>
  <c r="G23" i="1"/>
  <c r="G24" i="1"/>
  <c r="G22" i="1"/>
  <c r="G26" i="1"/>
  <c r="G29" i="1"/>
  <c r="G28" i="1"/>
  <c r="G27" i="1"/>
  <c r="G30" i="1"/>
  <c r="G32" i="1"/>
  <c r="G31" i="1"/>
  <c r="G34" i="1"/>
  <c r="G33" i="1"/>
  <c r="G35" i="1"/>
  <c r="G37" i="1"/>
  <c r="G39" i="1"/>
  <c r="G36" i="1"/>
  <c r="G42" i="1"/>
  <c r="G38" i="1"/>
  <c r="G41" i="1"/>
  <c r="G40" i="1"/>
  <c r="G43" i="1"/>
  <c r="G44" i="1"/>
  <c r="G47" i="1"/>
  <c r="G45" i="1"/>
  <c r="G46" i="1"/>
  <c r="G48" i="1"/>
  <c r="G50" i="1"/>
  <c r="G49" i="1"/>
  <c r="G52" i="1"/>
  <c r="G51" i="1"/>
  <c r="G53" i="1"/>
  <c r="G54" i="1"/>
  <c r="G55" i="1"/>
  <c r="G57" i="1"/>
  <c r="G56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16" i="1"/>
  <c r="M35" i="1" l="1"/>
  <c r="M37" i="1"/>
  <c r="M53" i="1"/>
  <c r="M67" i="1"/>
  <c r="M68" i="1"/>
  <c r="M75" i="1"/>
  <c r="M16" i="1"/>
  <c r="M20" i="1"/>
  <c r="M23" i="1"/>
  <c r="M30" i="1"/>
  <c r="M31" i="1"/>
  <c r="M36" i="1"/>
  <c r="M42" i="1"/>
  <c r="M39" i="1"/>
  <c r="M49" i="1"/>
  <c r="M52" i="1"/>
  <c r="M46" i="1"/>
  <c r="M69" i="1"/>
  <c r="M72" i="1"/>
  <c r="M63" i="1"/>
  <c r="M73" i="1"/>
  <c r="M17" i="1"/>
  <c r="M21" i="1"/>
  <c r="M26" i="1"/>
  <c r="M28" i="1"/>
  <c r="M38" i="1"/>
  <c r="M50" i="1"/>
  <c r="M56" i="1"/>
  <c r="M60" i="1"/>
  <c r="M70" i="1"/>
  <c r="M18" i="1"/>
  <c r="M19" i="1"/>
  <c r="M24" i="1"/>
  <c r="M22" i="1"/>
  <c r="M25" i="1"/>
  <c r="M27" i="1"/>
  <c r="M32" i="1"/>
  <c r="M34" i="1"/>
  <c r="M29" i="1"/>
  <c r="M33" i="1"/>
  <c r="M41" i="1"/>
  <c r="M40" i="1"/>
  <c r="M44" i="1"/>
  <c r="M43" i="1"/>
  <c r="M45" i="1"/>
  <c r="M47" i="1"/>
  <c r="M48" i="1"/>
  <c r="M54" i="1"/>
  <c r="M55" i="1"/>
  <c r="M51" i="1"/>
  <c r="M58" i="1"/>
  <c r="M57" i="1"/>
  <c r="M59" i="1"/>
  <c r="M71" i="1"/>
  <c r="M62" i="1"/>
  <c r="M65" i="1"/>
  <c r="M66" i="1"/>
  <c r="M64" i="1"/>
  <c r="M74" i="1"/>
  <c r="O76" i="1" l="1"/>
  <c r="O61" i="1"/>
  <c r="O68" i="1"/>
  <c r="O67" i="1"/>
  <c r="O70" i="1"/>
  <c r="O60" i="1"/>
  <c r="O56" i="1"/>
  <c r="O53" i="1"/>
  <c r="O50" i="1"/>
  <c r="O37" i="1"/>
  <c r="O38" i="1"/>
  <c r="O35" i="1"/>
  <c r="O28" i="1"/>
  <c r="O26" i="1"/>
  <c r="O21" i="1"/>
  <c r="O17" i="1"/>
  <c r="O66" i="1"/>
  <c r="O58" i="1"/>
  <c r="O55" i="1"/>
  <c r="O48" i="1"/>
  <c r="O45" i="1"/>
  <c r="O41" i="1"/>
  <c r="O18" i="1"/>
  <c r="O74" i="1"/>
  <c r="O62" i="1"/>
  <c r="O59" i="1"/>
  <c r="O44" i="1"/>
  <c r="O29" i="1"/>
  <c r="O32" i="1"/>
  <c r="O25" i="1"/>
  <c r="O24" i="1"/>
  <c r="O27" i="1"/>
  <c r="O43" i="1"/>
  <c r="O57" i="1"/>
  <c r="O16" i="1"/>
  <c r="O31" i="1"/>
  <c r="O49" i="1"/>
  <c r="O72" i="1"/>
  <c r="O75" i="1"/>
  <c r="O34" i="1"/>
  <c r="O47" i="1"/>
  <c r="O71" i="1"/>
  <c r="O20" i="1"/>
  <c r="O36" i="1"/>
  <c r="O52" i="1"/>
  <c r="O63" i="1"/>
  <c r="O33" i="1"/>
  <c r="O54" i="1"/>
  <c r="O65" i="1"/>
  <c r="O23" i="1"/>
  <c r="O42" i="1"/>
  <c r="O46" i="1"/>
  <c r="O73" i="1"/>
  <c r="O22" i="1"/>
  <c r="O40" i="1"/>
  <c r="O51" i="1"/>
  <c r="O64" i="1"/>
  <c r="O30" i="1"/>
  <c r="O39" i="1"/>
  <c r="O69" i="1"/>
  <c r="O19" i="1"/>
</calcChain>
</file>

<file path=xl/sharedStrings.xml><?xml version="1.0" encoding="utf-8"?>
<sst xmlns="http://schemas.openxmlformats.org/spreadsheetml/2006/main" count="239" uniqueCount="143">
  <si>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</si>
  <si>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</si>
  <si>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</si>
  <si>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</si>
  <si>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</si>
  <si>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</si>
  <si>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</si>
  <si>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</si>
  <si>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</si>
  <si>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</si>
  <si>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</si>
  <si>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</si>
  <si>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</si>
  <si>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</si>
  <si>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</si>
  <si>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</si>
  <si>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</si>
  <si>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</si>
  <si>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</si>
  <si>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</si>
  <si>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</si>
  <si>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</si>
  <si>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</si>
  <si>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</si>
  <si>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</si>
  <si>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</si>
  <si>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</si>
  <si>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</si>
  <si>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</si>
  <si>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</si>
  <si>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</si>
  <si>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</si>
  <si>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</si>
  <si>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</si>
  <si>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</si>
  <si>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</si>
  <si>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</si>
  <si>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</si>
  <si>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</si>
  <si>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</si>
  <si>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</si>
  <si>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</si>
  <si>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</si>
  <si>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</si>
  <si>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</si>
  <si>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</si>
  <si>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</si>
  <si>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</si>
  <si>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</si>
  <si>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</si>
  <si>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</si>
  <si>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</si>
  <si>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</si>
  <si>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</si>
  <si>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</si>
  <si>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</si>
  <si>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</si>
  <si>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</si>
  <si>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</si>
  <si>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</si>
  <si>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</si>
  <si>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</si>
  <si>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</si>
  <si>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</si>
  <si>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</si>
  <si>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</si>
  <si>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</si>
  <si>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</si>
  <si>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</si>
  <si>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</si>
  <si>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</si>
  <si>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</si>
  <si>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</si>
  <si>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</si>
  <si>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</si>
  <si>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</si>
  <si>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</si>
  <si>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</si>
  <si>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</si>
  <si>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</si>
  <si>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</si>
  <si>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</si>
  <si>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</si>
  <si>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</si>
  <si>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</si>
  <si>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</si>
  <si>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</si>
  <si>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</si>
  <si>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</si>
  <si>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</si>
  <si>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</si>
  <si>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</si>
  <si>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</si>
  <si>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</si>
  <si>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</si>
  <si>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</si>
  <si>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</si>
  <si>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</si>
  <si>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</si>
  <si>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</si>
  <si>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</si>
  <si>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</si>
  <si>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</si>
  <si>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</si>
  <si>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</si>
  <si>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</si>
  <si>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</si>
  <si>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</si>
  <si>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</si>
  <si>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</si>
  <si>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</si>
  <si>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</si>
  <si>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</si>
  <si>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</si>
  <si>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</si>
  <si>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</si>
  <si>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</si>
  <si>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</si>
  <si>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</si>
  <si>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</si>
  <si>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</si>
  <si>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</si>
  <si>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</si>
  <si>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</si>
  <si>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</si>
  <si>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</si>
  <si>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</si>
  <si>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</si>
  <si>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</si>
  <si>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</si>
  <si>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</si>
  <si>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</si>
  <si>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</si>
  <si>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</si>
  <si>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</si>
  <si>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</si>
  <si>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</si>
  <si>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11-р сарын арилжааны дүн</t>
  </si>
  <si>
    <t xml:space="preserve">2018 оны 11 дүгээр сарын 30-ны байдлаар </t>
  </si>
  <si>
    <t>CTRL</t>
  </si>
  <si>
    <t>INVC</t>
  </si>
  <si>
    <t>ЦЕНТРАЛ СЕКЬЮРИТИЙЗ ҮЦК</t>
  </si>
  <si>
    <t>ИНВЕСКОР КАПИТАЛ ҮЦК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</si>
</sst>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8" fillId="3" borderId="1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43" fontId="8" fillId="4" borderId="10" xfId="1" applyFont="1" applyFill="1" applyBorder="1" applyAlignment="1">
      <alignment horizontal="center" vertical="center"/>
    </xf>
    <xf numFmtId="9" fontId="8" fillId="4" borderId="10" xfId="2" applyFont="1" applyFill="1" applyBorder="1" applyAlignment="1">
      <alignment horizontal="center" vertical="center"/>
    </xf>
    <xf numFmtId="165" fontId="2" fillId="4" borderId="14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6296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1196196722.8599999</v>
          </cell>
          <cell r="F12">
            <v>21655401</v>
          </cell>
          <cell r="G12">
            <v>1103473321.3399999</v>
          </cell>
          <cell r="H12">
            <v>2299670044.1999998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155051800.71000001</v>
          </cell>
          <cell r="F16">
            <v>1946554</v>
          </cell>
          <cell r="G16">
            <v>437295932.44999999</v>
          </cell>
          <cell r="H16">
            <v>592347733.15999997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20062666.890000001</v>
          </cell>
          <cell r="H19">
            <v>25740353.890000001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352285957.57999998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26555636.899999999</v>
          </cell>
          <cell r="H27">
            <v>26625636.899999999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89922278.530000001</v>
          </cell>
          <cell r="F35">
            <v>103717</v>
          </cell>
          <cell r="G35">
            <v>44581004.049999997</v>
          </cell>
          <cell r="H35">
            <v>134503282.57999998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/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203349370.59999999</v>
          </cell>
          <cell r="H38">
            <v>744630387.98000002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/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412157528.47000003</v>
          </cell>
          <cell r="F48">
            <v>349014</v>
          </cell>
          <cell r="G48">
            <v>239165152.18000001</v>
          </cell>
          <cell r="H48">
            <v>651322680.6500001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15750193.800000001</v>
          </cell>
          <cell r="F51">
            <v>59414</v>
          </cell>
          <cell r="G51">
            <v>34567273.5</v>
          </cell>
          <cell r="H51">
            <v>50317467.299999997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241435301.56999999</v>
          </cell>
          <cell r="H60">
            <v>369448376.35000002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9109035.6699999999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332823237.97000003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96388696.400000006</v>
          </cell>
          <cell r="H65">
            <v>140697983.40000001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14556060.699999999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/>
          <cell r="K67"/>
          <cell r="L67"/>
          <cell r="M67">
            <v>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/>
          <cell r="J68"/>
          <cell r="K68"/>
          <cell r="L68"/>
          <cell r="M68">
            <v>0</v>
          </cell>
          <cell r="N68"/>
          <cell r="O68"/>
          <cell r="P68"/>
          <cell r="Q68"/>
          <cell r="R68"/>
          <cell r="S68"/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74090120.069999993</v>
          </cell>
          <cell r="I69"/>
          <cell r="J69"/>
          <cell r="K69"/>
          <cell r="L69"/>
          <cell r="M69">
            <v>0</v>
          </cell>
          <cell r="N69"/>
          <cell r="O69"/>
          <cell r="P69"/>
          <cell r="Q69"/>
          <cell r="R69"/>
          <cell r="S69"/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ACE</v>
          </cell>
        </row>
      </sheetData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617</v>
          </cell>
          <cell r="Z10">
            <v>1701000</v>
          </cell>
          <cell r="AA10">
            <v>148478989.26999998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1196196722.8599999</v>
          </cell>
          <cell r="F12">
            <v>21655401</v>
          </cell>
          <cell r="G12">
            <v>1103473321.3399999</v>
          </cell>
          <cell r="H12">
            <v>2299670044.1999998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43447576</v>
          </cell>
          <cell r="Z12">
            <v>2299670044.1999998</v>
          </cell>
          <cell r="AA12">
            <v>5110490487.2399998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15456116.300000001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172905</v>
          </cell>
          <cell r="Z14">
            <v>26754442</v>
          </cell>
          <cell r="AA14">
            <v>945445000.00999999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155051800.71000001</v>
          </cell>
          <cell r="F16">
            <v>1946554</v>
          </cell>
          <cell r="G16">
            <v>437295932.44999999</v>
          </cell>
          <cell r="H16">
            <v>592347733.15999997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3842056</v>
          </cell>
          <cell r="Z16">
            <v>592347733.15999997</v>
          </cell>
          <cell r="AA16">
            <v>26816133606.959999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613</v>
          </cell>
          <cell r="Z18">
            <v>2967840</v>
          </cell>
          <cell r="AA18">
            <v>102956704.21000001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20062666.890000001</v>
          </cell>
          <cell r="H19">
            <v>25740353.890000001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48689</v>
          </cell>
          <cell r="Z19">
            <v>25740353.890000001</v>
          </cell>
          <cell r="AA19">
            <v>1387760756.6499999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192</v>
          </cell>
          <cell r="Z20">
            <v>480181</v>
          </cell>
          <cell r="AA20">
            <v>78074002.23999998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1212</v>
          </cell>
          <cell r="Z21">
            <v>4072131</v>
          </cell>
          <cell r="AA21">
            <v>150553130.91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352285957.57999998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1095446</v>
          </cell>
          <cell r="Z22">
            <v>352285957.57999998</v>
          </cell>
          <cell r="AA22">
            <v>14230373693.579998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  <cell r="Y23">
            <v>6203991</v>
          </cell>
          <cell r="Z23">
            <v>2143689651.4400001</v>
          </cell>
          <cell r="AA23">
            <v>53447971769.679993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200</v>
          </cell>
          <cell r="Z25">
            <v>113500</v>
          </cell>
          <cell r="AA25">
            <v>113500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26555636.899999999</v>
          </cell>
          <cell r="H27">
            <v>26625636.899999999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103187</v>
          </cell>
          <cell r="Z27">
            <v>26625636.899999999</v>
          </cell>
          <cell r="AA27">
            <v>7872853187.6400003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7705</v>
          </cell>
          <cell r="Z29">
            <v>1418526.3</v>
          </cell>
          <cell r="AA29">
            <v>332635689.13999999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6649</v>
          </cell>
          <cell r="Z30">
            <v>3165983</v>
          </cell>
          <cell r="AA30">
            <v>647811287.26999998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3788300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390</v>
          </cell>
          <cell r="Z34">
            <v>549900</v>
          </cell>
          <cell r="AA34">
            <v>47423045.030000001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89922278.530000001</v>
          </cell>
          <cell r="F35">
            <v>103717</v>
          </cell>
          <cell r="G35">
            <v>44581004.049999997</v>
          </cell>
          <cell r="H35">
            <v>134503282.57999998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/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  <cell r="Y35">
            <v>403605</v>
          </cell>
          <cell r="Z35">
            <v>169134882.57999998</v>
          </cell>
          <cell r="AA35">
            <v>18137684179.699997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363839563.88000005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23973</v>
          </cell>
          <cell r="Z37">
            <v>13191696.5</v>
          </cell>
          <cell r="AA37">
            <v>439287143.28999996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203349370.59999999</v>
          </cell>
          <cell r="H38">
            <v>744630387.98000002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/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  <cell r="Y38">
            <v>1439403</v>
          </cell>
          <cell r="Z38">
            <v>801785787.98000002</v>
          </cell>
          <cell r="AA38">
            <v>10742328184.57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1956</v>
          </cell>
          <cell r="Z39">
            <v>1161686</v>
          </cell>
          <cell r="AA39">
            <v>809465385.33999991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22060</v>
          </cell>
          <cell r="Z41">
            <v>7992890</v>
          </cell>
          <cell r="AA41">
            <v>364619757.15999997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7916</v>
          </cell>
          <cell r="Z44">
            <v>20527250</v>
          </cell>
          <cell r="AA44">
            <v>462541452.31000006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1212</v>
          </cell>
          <cell r="Z45">
            <v>2002715</v>
          </cell>
          <cell r="AA45">
            <v>261751278.86000001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78837</v>
          </cell>
          <cell r="Z46">
            <v>28856437.5</v>
          </cell>
          <cell r="AA46">
            <v>268479961.44999999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71117524.969999999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412157528.47000003</v>
          </cell>
          <cell r="F48">
            <v>349014</v>
          </cell>
          <cell r="G48">
            <v>239165152.18000001</v>
          </cell>
          <cell r="H48">
            <v>651322680.6500001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918722</v>
          </cell>
          <cell r="Z48">
            <v>651322680.6500001</v>
          </cell>
          <cell r="AA48">
            <v>6524682419.6000004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171910562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15638</v>
          </cell>
          <cell r="Z50">
            <v>3179902</v>
          </cell>
          <cell r="AA50">
            <v>132998430.34000002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15750193.800000001</v>
          </cell>
          <cell r="F51">
            <v>59414</v>
          </cell>
          <cell r="G51">
            <v>34567273.5</v>
          </cell>
          <cell r="H51">
            <v>50317467.299999997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73909</v>
          </cell>
          <cell r="Z51">
            <v>50317467.299999997</v>
          </cell>
          <cell r="AA51">
            <v>1068935598.7199999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2910704</v>
          </cell>
          <cell r="Z53">
            <v>364775002.56</v>
          </cell>
          <cell r="AA53">
            <v>26760622091.310005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3596</v>
          </cell>
          <cell r="Z54">
            <v>46155675</v>
          </cell>
          <cell r="AA54">
            <v>134582619.76999998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286354</v>
          </cell>
          <cell r="Z56">
            <v>169028868</v>
          </cell>
          <cell r="AA56">
            <v>839006264.20000005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50</v>
          </cell>
          <cell r="Z57">
            <v>395000</v>
          </cell>
          <cell r="AA57">
            <v>57799860.419999994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7457</v>
          </cell>
          <cell r="Z59">
            <v>6116221</v>
          </cell>
          <cell r="AA59">
            <v>42602209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241435301.56999999</v>
          </cell>
          <cell r="H60">
            <v>369448376.35000002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1826412</v>
          </cell>
          <cell r="Z60">
            <v>369448376.35000002</v>
          </cell>
          <cell r="AA60">
            <v>7897724537.2600002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1113</v>
          </cell>
          <cell r="Z61">
            <v>14821942</v>
          </cell>
          <cell r="AA61">
            <v>392331272.91999996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9109035.6699999999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8172</v>
          </cell>
          <cell r="Z62">
            <v>9109035.6699999999</v>
          </cell>
          <cell r="AA62">
            <v>589084248.71999991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332823237.97000003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13308526</v>
          </cell>
          <cell r="Z63">
            <v>2372823237.9700003</v>
          </cell>
          <cell r="AA63">
            <v>8445350416.0499992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32012</v>
          </cell>
          <cell r="Z64">
            <v>10785440</v>
          </cell>
          <cell r="AA64">
            <v>337245417.64000005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96388696.400000006</v>
          </cell>
          <cell r="H65">
            <v>140697983.40000001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137023</v>
          </cell>
          <cell r="Z65">
            <v>140697983.40000001</v>
          </cell>
          <cell r="AA65">
            <v>1005931410.9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14556060.699999999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13618</v>
          </cell>
          <cell r="Z66">
            <v>14556060.699999999</v>
          </cell>
          <cell r="AA66">
            <v>187727969.52999997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/>
          <cell r="K67"/>
          <cell r="L67"/>
          <cell r="M67">
            <v>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/>
          <cell r="J68"/>
          <cell r="K68"/>
          <cell r="L68"/>
          <cell r="M68">
            <v>0</v>
          </cell>
          <cell r="N68"/>
          <cell r="O68"/>
          <cell r="P68"/>
          <cell r="Q68"/>
          <cell r="R68"/>
          <cell r="S68"/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6719</v>
          </cell>
          <cell r="Z68">
            <v>10960933</v>
          </cell>
          <cell r="AA68">
            <v>10960933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74090120.069999993</v>
          </cell>
          <cell r="I69"/>
          <cell r="J69"/>
          <cell r="K69"/>
          <cell r="L69"/>
          <cell r="M69">
            <v>0</v>
          </cell>
          <cell r="N69"/>
          <cell r="O69"/>
          <cell r="P69"/>
          <cell r="Q69"/>
          <cell r="R69"/>
          <cell r="S69"/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137457</v>
          </cell>
          <cell r="Z69">
            <v>74090120.069999993</v>
          </cell>
          <cell r="AA69">
            <v>674004631.72000003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view="pageBreakPreview" zoomScale="70" zoomScaleNormal="70" zoomScaleSheetLayoutView="70" workbookViewId="0">
      <pane xSplit="3" ySplit="15" topLeftCell="F76" activePane="bottomRight" state="frozen"/>
      <selection pane="topRight" activeCell="D1" sqref="D1"/>
      <selection pane="bottomLeft" activeCell="A16" sqref="A16"/>
      <selection pane="bottomRight" activeCell="O78" sqref="O78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578125" style="1" bestFit="1" customWidth="1"/>
    <col min="14" max="14" width="25.42578125" style="1" customWidth="1"/>
    <col min="15" max="15" width="16.71093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4"/>
    </row>
    <row r="2" spans="1:17" x14ac:dyDescent="0.25">
      <c r="P2" s="24"/>
    </row>
    <row r="3" spans="1:17" x14ac:dyDescent="0.25">
      <c r="P3" s="24"/>
    </row>
    <row r="4" spans="1:17" x14ac:dyDescent="0.25">
      <c r="P4" s="24"/>
    </row>
    <row r="5" spans="1:17" x14ac:dyDescent="0.25">
      <c r="P5" s="24"/>
    </row>
    <row r="6" spans="1:17" ht="13.9" customHeight="1" x14ac:dyDescent="0.25">
      <c r="P6" s="24"/>
    </row>
    <row r="7" spans="1:17" x14ac:dyDescent="0.25">
      <c r="J7" s="5"/>
      <c r="K7" s="5"/>
      <c r="L7" s="5"/>
      <c r="P7" s="24"/>
    </row>
    <row r="8" spans="1:17" x14ac:dyDescent="0.25">
      <c r="H8" s="6"/>
      <c r="I8" s="6"/>
      <c r="J8" s="7"/>
      <c r="K8" s="7"/>
      <c r="L8" s="7"/>
      <c r="M8" s="7"/>
      <c r="P8" s="24"/>
    </row>
    <row r="9" spans="1:17" ht="15" customHeight="1" x14ac:dyDescent="0.25">
      <c r="B9" s="8"/>
      <c r="C9" s="9"/>
      <c r="D9" s="55" t="s">
        <v>0</v>
      </c>
      <c r="E9" s="55"/>
      <c r="F9" s="55"/>
      <c r="G9" s="55"/>
      <c r="H9" s="55"/>
      <c r="I9" s="55"/>
      <c r="J9" s="55"/>
      <c r="K9" s="55"/>
      <c r="L9" s="55"/>
      <c r="M9" s="9"/>
      <c r="N9" s="9"/>
      <c r="O9" s="9"/>
      <c r="P9" s="24"/>
    </row>
    <row r="10" spans="1:17" x14ac:dyDescent="0.25">
      <c r="P10" s="24"/>
    </row>
    <row r="11" spans="1:17" ht="15" customHeight="1" thickBot="1" x14ac:dyDescent="0.3">
      <c r="L11" s="56" t="s">
        <v>138</v>
      </c>
      <c r="M11" s="56"/>
      <c r="N11" s="56"/>
      <c r="O11" s="56"/>
      <c r="P11" s="24"/>
    </row>
    <row r="12" spans="1:17" ht="14.45" customHeight="1" x14ac:dyDescent="0.25">
      <c r="A12" s="57" t="s">
        <v>1</v>
      </c>
      <c r="B12" s="59" t="s">
        <v>2</v>
      </c>
      <c r="C12" s="59" t="s">
        <v>3</v>
      </c>
      <c r="D12" s="59" t="s">
        <v>4</v>
      </c>
      <c r="E12" s="59"/>
      <c r="F12" s="59"/>
      <c r="G12" s="61" t="s">
        <v>137</v>
      </c>
      <c r="H12" s="61"/>
      <c r="I12" s="61"/>
      <c r="J12" s="61"/>
      <c r="K12" s="61"/>
      <c r="L12" s="61"/>
      <c r="M12" s="61"/>
      <c r="N12" s="63" t="s">
        <v>130</v>
      </c>
      <c r="O12" s="64"/>
      <c r="P12" s="24"/>
    </row>
    <row r="13" spans="1:17" s="8" customFormat="1" ht="15.75" customHeight="1" x14ac:dyDescent="0.25">
      <c r="A13" s="58"/>
      <c r="B13" s="60"/>
      <c r="C13" s="60"/>
      <c r="D13" s="60"/>
      <c r="E13" s="60"/>
      <c r="F13" s="60"/>
      <c r="G13" s="62"/>
      <c r="H13" s="62"/>
      <c r="I13" s="62"/>
      <c r="J13" s="62"/>
      <c r="K13" s="62"/>
      <c r="L13" s="62"/>
      <c r="M13" s="62"/>
      <c r="N13" s="65"/>
      <c r="O13" s="66"/>
      <c r="P13" s="35"/>
      <c r="Q13" s="10"/>
    </row>
    <row r="14" spans="1:17" s="8" customFormat="1" ht="33.75" customHeight="1" x14ac:dyDescent="0.25">
      <c r="A14" s="58"/>
      <c r="B14" s="60"/>
      <c r="C14" s="60"/>
      <c r="D14" s="60"/>
      <c r="E14" s="60"/>
      <c r="F14" s="60"/>
      <c r="G14" s="45" t="s">
        <v>5</v>
      </c>
      <c r="H14" s="46"/>
      <c r="I14" s="47"/>
      <c r="J14" s="45" t="s">
        <v>132</v>
      </c>
      <c r="K14" s="46"/>
      <c r="L14" s="47"/>
      <c r="M14" s="43" t="s">
        <v>6</v>
      </c>
      <c r="N14" s="48" t="s">
        <v>7</v>
      </c>
      <c r="O14" s="50" t="s">
        <v>8</v>
      </c>
      <c r="P14" s="35"/>
      <c r="Q14" s="10"/>
    </row>
    <row r="15" spans="1:17" s="8" customFormat="1" ht="55.9" customHeight="1" x14ac:dyDescent="0.25">
      <c r="A15" s="58"/>
      <c r="B15" s="60"/>
      <c r="C15" s="60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44"/>
      <c r="N15" s="49"/>
      <c r="O15" s="51"/>
      <c r="P15" s="35"/>
      <c r="Q15" s="10"/>
    </row>
    <row r="16" spans="1:17" x14ac:dyDescent="0.25">
      <c r="A16" s="12">
        <v>1</v>
      </c>
      <c r="B16" s="13" t="s">
        <v>21</v>
      </c>
      <c r="C16" s="14" t="s">
        <v>22</v>
      </c>
      <c r="D16" s="15" t="s">
        <v>14</v>
      </c>
      <c r="E16" s="16" t="s">
        <v>14</v>
      </c>
      <c r="F16" s="16" t="s">
        <v>14</v>
      </c>
      <c r="G16" s="17">
        <f>VLOOKUP(B16,[1]Brokers!$B$9:$H$69,7,0)</f>
        <v>474279611.44</v>
      </c>
      <c r="H16" s="17">
        <f>VLOOKUP(B16,[1]Brokers!$B$9:$X$69,23,0)</f>
        <v>1669410040</v>
      </c>
      <c r="I16" s="40">
        <f>VLOOKUP(B16,[1]Brokers!$B$9:$R$69,17,0)</f>
        <v>0</v>
      </c>
      <c r="J16" s="17">
        <f>VLOOKUP(B16,[1]Brokers!$B$9:$M$69,12,0)</f>
        <v>0</v>
      </c>
      <c r="K16" s="17">
        <v>0</v>
      </c>
      <c r="L16" s="17">
        <v>0</v>
      </c>
      <c r="M16" s="18">
        <f t="shared" ref="M16:M47" si="0">L16+I16+J16+H16+G16</f>
        <v>2143689651.4400001</v>
      </c>
      <c r="N16" s="31">
        <f>VLOOKUP(B16,[2]Sheet11!$B$9:$AA$69,26,0)</f>
        <v>53447971769.679993</v>
      </c>
      <c r="O16" s="34">
        <f t="shared" ref="O16:O47" si="1">N16/$N$77</f>
        <v>0.26904477030170021</v>
      </c>
      <c r="P16" s="36"/>
    </row>
    <row r="17" spans="1:17" x14ac:dyDescent="0.25">
      <c r="A17" s="12">
        <v>2</v>
      </c>
      <c r="B17" s="13" t="s">
        <v>12</v>
      </c>
      <c r="C17" s="14" t="s">
        <v>13</v>
      </c>
      <c r="D17" s="15" t="s">
        <v>14</v>
      </c>
      <c r="E17" s="16" t="s">
        <v>14</v>
      </c>
      <c r="F17" s="16" t="s">
        <v>14</v>
      </c>
      <c r="G17" s="17">
        <f>VLOOKUP(B17,[1]Brokers!$B$9:$H$69,7,0)</f>
        <v>592347733.15999997</v>
      </c>
      <c r="H17" s="17">
        <f>VLOOKUP(B17,[1]Brokers!$B$9:$X$69,23,0)</f>
        <v>0</v>
      </c>
      <c r="I17" s="40">
        <f>VLOOKUP(B17,[1]Brokers!$B$9:$R$69,17,0)</f>
        <v>0</v>
      </c>
      <c r="J17" s="17">
        <f>VLOOKUP(B17,[1]Brokers!$B$9:$M$69,12,0)</f>
        <v>0</v>
      </c>
      <c r="K17" s="17">
        <v>0</v>
      </c>
      <c r="L17" s="17">
        <v>0</v>
      </c>
      <c r="M17" s="18">
        <f t="shared" si="0"/>
        <v>592347733.15999997</v>
      </c>
      <c r="N17" s="31">
        <f>VLOOKUP(B17,[2]Sheet11!$B$9:$AA$69,26,0)</f>
        <v>26816133606.959999</v>
      </c>
      <c r="O17" s="34">
        <f t="shared" si="1"/>
        <v>0.13498623554424641</v>
      </c>
      <c r="P17" s="36"/>
    </row>
    <row r="18" spans="1:17" x14ac:dyDescent="0.25">
      <c r="A18" s="12">
        <v>3</v>
      </c>
      <c r="B18" s="13" t="s">
        <v>15</v>
      </c>
      <c r="C18" s="14" t="s">
        <v>16</v>
      </c>
      <c r="D18" s="15" t="s">
        <v>14</v>
      </c>
      <c r="E18" s="16"/>
      <c r="F18" s="16" t="s">
        <v>14</v>
      </c>
      <c r="G18" s="17">
        <f>VLOOKUP(B18,[1]Brokers!$B$9:$H$69,7,0)</f>
        <v>364775002.56</v>
      </c>
      <c r="H18" s="17">
        <f>VLOOKUP(B18,[1]Brokers!$B$9:$X$69,23,0)</f>
        <v>0</v>
      </c>
      <c r="I18" s="40">
        <f>VLOOKUP(B18,[1]Brokers!$B$9:$R$69,17,0)</f>
        <v>0</v>
      </c>
      <c r="J18" s="17">
        <f>VLOOKUP(B18,[1]Brokers!$B$9:$M$69,12,0)</f>
        <v>0</v>
      </c>
      <c r="K18" s="17">
        <v>0</v>
      </c>
      <c r="L18" s="17">
        <v>0</v>
      </c>
      <c r="M18" s="18">
        <f t="shared" si="0"/>
        <v>364775002.56</v>
      </c>
      <c r="N18" s="31">
        <f>VLOOKUP(B18,[2]Sheet11!$B$9:$AA$69,26,0)</f>
        <v>26760622091.310005</v>
      </c>
      <c r="O18" s="34">
        <f t="shared" si="1"/>
        <v>0.13470680336969149</v>
      </c>
      <c r="P18" s="36"/>
    </row>
    <row r="19" spans="1:17" x14ac:dyDescent="0.25">
      <c r="A19" s="12">
        <v>4</v>
      </c>
      <c r="B19" s="13" t="s">
        <v>31</v>
      </c>
      <c r="C19" s="14" t="s">
        <v>32</v>
      </c>
      <c r="D19" s="15" t="s">
        <v>14</v>
      </c>
      <c r="E19" s="16" t="s">
        <v>14</v>
      </c>
      <c r="F19" s="16"/>
      <c r="G19" s="17">
        <f>VLOOKUP(B19,[1]Brokers!$B$9:$H$69,7,0)</f>
        <v>134503282.57999998</v>
      </c>
      <c r="H19" s="17">
        <f>VLOOKUP(B19,[1]Brokers!$B$9:$X$69,23,0)</f>
        <v>34631600</v>
      </c>
      <c r="I19" s="40">
        <f>VLOOKUP(B19,[1]Brokers!$B$9:$R$69,17,0)</f>
        <v>0</v>
      </c>
      <c r="J19" s="17">
        <f>VLOOKUP(B19,[1]Brokers!$B$9:$M$69,12,0)</f>
        <v>0</v>
      </c>
      <c r="K19" s="17">
        <v>0</v>
      </c>
      <c r="L19" s="17">
        <v>0</v>
      </c>
      <c r="M19" s="18">
        <f t="shared" si="0"/>
        <v>169134882.57999998</v>
      </c>
      <c r="N19" s="31">
        <f>VLOOKUP(B19,[2]Sheet11!$B$9:$AA$69,26,0)</f>
        <v>18137684179.699997</v>
      </c>
      <c r="O19" s="34">
        <f t="shared" si="1"/>
        <v>9.1300921482307992E-2</v>
      </c>
      <c r="P19" s="36"/>
    </row>
    <row r="20" spans="1:17" x14ac:dyDescent="0.25">
      <c r="A20" s="12">
        <v>5</v>
      </c>
      <c r="B20" s="13" t="s">
        <v>41</v>
      </c>
      <c r="C20" s="14" t="s">
        <v>42</v>
      </c>
      <c r="D20" s="15" t="s">
        <v>14</v>
      </c>
      <c r="E20" s="15" t="s">
        <v>14</v>
      </c>
      <c r="F20" s="16" t="s">
        <v>14</v>
      </c>
      <c r="G20" s="17">
        <f>VLOOKUP(B20,[1]Brokers!$B$9:$H$69,7,0)</f>
        <v>352285957.57999998</v>
      </c>
      <c r="H20" s="17">
        <f>VLOOKUP(B20,[1]Brokers!$B$9:$X$69,23,0)</f>
        <v>0</v>
      </c>
      <c r="I20" s="40">
        <f>VLOOKUP(B20,[1]Brokers!$B$9:$R$69,17,0)</f>
        <v>0</v>
      </c>
      <c r="J20" s="17">
        <f>VLOOKUP(B20,[1]Brokers!$B$9:$M$69,12,0)</f>
        <v>0</v>
      </c>
      <c r="K20" s="17">
        <v>0</v>
      </c>
      <c r="L20" s="17">
        <v>0</v>
      </c>
      <c r="M20" s="18">
        <f t="shared" si="0"/>
        <v>352285957.57999998</v>
      </c>
      <c r="N20" s="31">
        <f>VLOOKUP(B20,[2]Sheet11!$B$9:$AA$69,26,0)</f>
        <v>14230373693.579998</v>
      </c>
      <c r="O20" s="34">
        <f t="shared" si="1"/>
        <v>7.1632421117773515E-2</v>
      </c>
      <c r="P20" s="36"/>
    </row>
    <row r="21" spans="1:17" s="29" customFormat="1" x14ac:dyDescent="0.25">
      <c r="A21" s="12">
        <v>6</v>
      </c>
      <c r="B21" s="13" t="s">
        <v>19</v>
      </c>
      <c r="C21" s="14" t="s">
        <v>20</v>
      </c>
      <c r="D21" s="15" t="s">
        <v>14</v>
      </c>
      <c r="E21" s="16" t="s">
        <v>14</v>
      </c>
      <c r="F21" s="16" t="s">
        <v>14</v>
      </c>
      <c r="G21" s="17">
        <f>VLOOKUP(B21,[1]Brokers!$B$9:$H$69,7,0)</f>
        <v>744630387.98000002</v>
      </c>
      <c r="H21" s="17">
        <f>VLOOKUP(B21,[1]Brokers!$B$9:$X$69,23,0)</f>
        <v>57155400</v>
      </c>
      <c r="I21" s="40">
        <f>VLOOKUP(B21,[1]Brokers!$B$9:$R$69,17,0)</f>
        <v>0</v>
      </c>
      <c r="J21" s="17">
        <f>VLOOKUP(B21,[1]Brokers!$B$9:$M$69,12,0)</f>
        <v>0</v>
      </c>
      <c r="K21" s="17">
        <v>0</v>
      </c>
      <c r="L21" s="17">
        <v>0</v>
      </c>
      <c r="M21" s="18">
        <f t="shared" si="0"/>
        <v>801785787.98000002</v>
      </c>
      <c r="N21" s="31">
        <f>VLOOKUP(B21,[2]Sheet11!$B$9:$AA$69,26,0)</f>
        <v>10742328184.57</v>
      </c>
      <c r="O21" s="34">
        <f t="shared" si="1"/>
        <v>5.4074404008771983E-2</v>
      </c>
      <c r="P21" s="36"/>
      <c r="Q21" s="10"/>
    </row>
    <row r="22" spans="1:17" x14ac:dyDescent="0.25">
      <c r="A22" s="12">
        <v>7</v>
      </c>
      <c r="B22" s="13" t="s">
        <v>25</v>
      </c>
      <c r="C22" s="14" t="s">
        <v>26</v>
      </c>
      <c r="D22" s="15" t="s">
        <v>14</v>
      </c>
      <c r="E22" s="16" t="s">
        <v>14</v>
      </c>
      <c r="F22" s="16"/>
      <c r="G22" s="17">
        <f>VLOOKUP(B22,[1]Brokers!$B$9:$H$69,7,0)</f>
        <v>332823237.97000003</v>
      </c>
      <c r="H22" s="17">
        <f>VLOOKUP(B22,[1]Brokers!$B$9:$X$69,23,0)</f>
        <v>0</v>
      </c>
      <c r="I22" s="40">
        <f>VLOOKUP(B22,[1]Brokers!$B$9:$R$69,17,0)</f>
        <v>0</v>
      </c>
      <c r="J22" s="17">
        <f>VLOOKUP(B22,[1]Brokers!$B$9:$M$69,12,0)</f>
        <v>2040000000</v>
      </c>
      <c r="K22" s="17">
        <v>0</v>
      </c>
      <c r="L22" s="17">
        <v>0</v>
      </c>
      <c r="M22" s="18">
        <f t="shared" si="0"/>
        <v>2372823237.9700003</v>
      </c>
      <c r="N22" s="31">
        <f>VLOOKUP(B22,[2]Sheet11!$B$9:$AA$69,26,0)</f>
        <v>8445350416.0499992</v>
      </c>
      <c r="O22" s="34">
        <f t="shared" si="1"/>
        <v>4.2511947368085216E-2</v>
      </c>
      <c r="P22" s="36"/>
    </row>
    <row r="23" spans="1:17" x14ac:dyDescent="0.25">
      <c r="A23" s="12">
        <v>8</v>
      </c>
      <c r="B23" s="13" t="s">
        <v>27</v>
      </c>
      <c r="C23" s="14" t="s">
        <v>28</v>
      </c>
      <c r="D23" s="15" t="s">
        <v>14</v>
      </c>
      <c r="E23" s="16" t="s">
        <v>14</v>
      </c>
      <c r="F23" s="16" t="s">
        <v>14</v>
      </c>
      <c r="G23" s="17">
        <f>VLOOKUP(B23,[1]Brokers!$B$9:$H$69,7,0)</f>
        <v>369448376.35000002</v>
      </c>
      <c r="H23" s="17">
        <f>VLOOKUP(B23,[1]Brokers!$B$9:$X$69,23,0)</f>
        <v>0</v>
      </c>
      <c r="I23" s="40">
        <f>VLOOKUP(B23,[1]Brokers!$B$9:$R$69,17,0)</f>
        <v>0</v>
      </c>
      <c r="J23" s="17">
        <f>VLOOKUP(B23,[1]Brokers!$B$9:$M$69,12,0)</f>
        <v>0</v>
      </c>
      <c r="K23" s="17">
        <v>0</v>
      </c>
      <c r="L23" s="17">
        <v>0</v>
      </c>
      <c r="M23" s="18">
        <f t="shared" si="0"/>
        <v>369448376.35000002</v>
      </c>
      <c r="N23" s="31">
        <f>VLOOKUP(B23,[2]Sheet11!$B$9:$AA$69,26,0)</f>
        <v>7897724537.2600002</v>
      </c>
      <c r="O23" s="34">
        <f t="shared" si="1"/>
        <v>3.9755324920273213E-2</v>
      </c>
      <c r="P23" s="36"/>
    </row>
    <row r="24" spans="1:17" x14ac:dyDescent="0.25">
      <c r="A24" s="12">
        <v>9</v>
      </c>
      <c r="B24" s="13" t="s">
        <v>45</v>
      </c>
      <c r="C24" s="14" t="s">
        <v>46</v>
      </c>
      <c r="D24" s="15" t="s">
        <v>14</v>
      </c>
      <c r="E24" s="16"/>
      <c r="F24" s="16"/>
      <c r="G24" s="17">
        <f>VLOOKUP(B24,[1]Brokers!$B$9:$H$69,7,0)</f>
        <v>26625636.899999999</v>
      </c>
      <c r="H24" s="17">
        <f>VLOOKUP(B24,[1]Brokers!$B$9:$X$69,23,0)</f>
        <v>0</v>
      </c>
      <c r="I24" s="40">
        <f>VLOOKUP(B24,[1]Brokers!$B$9:$R$69,17,0)</f>
        <v>0</v>
      </c>
      <c r="J24" s="17">
        <f>VLOOKUP(B24,[1]Brokers!$B$9:$M$69,12,0)</f>
        <v>0</v>
      </c>
      <c r="K24" s="17">
        <v>0</v>
      </c>
      <c r="L24" s="17">
        <v>0</v>
      </c>
      <c r="M24" s="18">
        <f t="shared" si="0"/>
        <v>26625636.899999999</v>
      </c>
      <c r="N24" s="31">
        <f>VLOOKUP(B24,[2]Sheet11!$B$9:$AA$69,26,0)</f>
        <v>7872853187.6400003</v>
      </c>
      <c r="O24" s="34">
        <f t="shared" si="1"/>
        <v>3.9630128279052823E-2</v>
      </c>
      <c r="P24" s="36"/>
    </row>
    <row r="25" spans="1:17" x14ac:dyDescent="0.25">
      <c r="A25" s="12">
        <v>10</v>
      </c>
      <c r="B25" s="13" t="s">
        <v>29</v>
      </c>
      <c r="C25" s="14" t="s">
        <v>30</v>
      </c>
      <c r="D25" s="15" t="s">
        <v>14</v>
      </c>
      <c r="E25" s="16" t="s">
        <v>14</v>
      </c>
      <c r="F25" s="16" t="s">
        <v>14</v>
      </c>
      <c r="G25" s="17">
        <f>VLOOKUP(B25,[1]Brokers!$B$9:$H$69,7,0)</f>
        <v>651322680.6500001</v>
      </c>
      <c r="H25" s="17">
        <f>VLOOKUP(B25,[1]Brokers!$B$9:$X$69,23,0)</f>
        <v>0</v>
      </c>
      <c r="I25" s="40">
        <f>VLOOKUP(B25,[1]Brokers!$B$9:$R$69,17,0)</f>
        <v>0</v>
      </c>
      <c r="J25" s="17">
        <f>VLOOKUP(B25,[1]Brokers!$B$9:$M$69,12,0)</f>
        <v>0</v>
      </c>
      <c r="K25" s="17">
        <v>0</v>
      </c>
      <c r="L25" s="17">
        <v>0</v>
      </c>
      <c r="M25" s="18">
        <f t="shared" si="0"/>
        <v>651322680.6500001</v>
      </c>
      <c r="N25" s="31">
        <f>VLOOKUP(B25,[2]Sheet11!$B$9:$AA$69,26,0)</f>
        <v>6524682419.6000004</v>
      </c>
      <c r="O25" s="34">
        <f t="shared" si="1"/>
        <v>3.2843747381797683E-2</v>
      </c>
      <c r="P25" s="36"/>
      <c r="Q25" s="1"/>
    </row>
    <row r="26" spans="1:17" x14ac:dyDescent="0.25">
      <c r="A26" s="12">
        <v>11</v>
      </c>
      <c r="B26" s="13" t="s">
        <v>23</v>
      </c>
      <c r="C26" s="14" t="s">
        <v>24</v>
      </c>
      <c r="D26" s="15" t="s">
        <v>14</v>
      </c>
      <c r="E26" s="16" t="s">
        <v>14</v>
      </c>
      <c r="F26" s="16"/>
      <c r="G26" s="17">
        <f>VLOOKUP(B26,[1]Brokers!$B$9:$H$69,7,0)</f>
        <v>2299670044.1999998</v>
      </c>
      <c r="H26" s="17">
        <f>VLOOKUP(B26,[1]Brokers!$B$9:$X$69,23,0)</f>
        <v>0</v>
      </c>
      <c r="I26" s="40">
        <f>VLOOKUP(B26,[1]Brokers!$B$9:$R$69,17,0)</f>
        <v>0</v>
      </c>
      <c r="J26" s="17">
        <f>VLOOKUP(B26,[1]Brokers!$B$9:$M$69,12,0)</f>
        <v>0</v>
      </c>
      <c r="K26" s="17">
        <v>0</v>
      </c>
      <c r="L26" s="17">
        <v>0</v>
      </c>
      <c r="M26" s="18">
        <f t="shared" si="0"/>
        <v>2299670044.1999998</v>
      </c>
      <c r="N26" s="31">
        <f>VLOOKUP(B26,[2]Sheet11!$B$9:$AA$69,26,0)</f>
        <v>5110490487.2399998</v>
      </c>
      <c r="O26" s="34">
        <f t="shared" si="1"/>
        <v>2.5725031161023267E-2</v>
      </c>
      <c r="P26" s="36"/>
    </row>
    <row r="27" spans="1:17" x14ac:dyDescent="0.25">
      <c r="A27" s="12">
        <v>12</v>
      </c>
      <c r="B27" s="13" t="s">
        <v>51</v>
      </c>
      <c r="C27" s="14" t="s">
        <v>52</v>
      </c>
      <c r="D27" s="15" t="s">
        <v>14</v>
      </c>
      <c r="E27" s="16" t="s">
        <v>14</v>
      </c>
      <c r="F27" s="16"/>
      <c r="G27" s="17">
        <f>VLOOKUP(B27,[1]Brokers!$B$9:$H$69,7,0)</f>
        <v>25740353.890000001</v>
      </c>
      <c r="H27" s="17">
        <f>VLOOKUP(B27,[1]Brokers!$B$9:$X$69,23,0)</f>
        <v>0</v>
      </c>
      <c r="I27" s="40">
        <f>VLOOKUP(B27,[1]Brokers!$B$9:$R$69,17,0)</f>
        <v>0</v>
      </c>
      <c r="J27" s="17">
        <f>VLOOKUP(B27,[1]Brokers!$B$9:$M$69,12,0)</f>
        <v>0</v>
      </c>
      <c r="K27" s="17">
        <v>0</v>
      </c>
      <c r="L27" s="17">
        <v>0</v>
      </c>
      <c r="M27" s="18">
        <f t="shared" si="0"/>
        <v>25740353.890000001</v>
      </c>
      <c r="N27" s="31">
        <f>VLOOKUP(B27,[2]Sheet11!$B$9:$AA$69,26,0)</f>
        <v>1387760756.6499999</v>
      </c>
      <c r="O27" s="34">
        <f t="shared" si="1"/>
        <v>6.9856677745518941E-3</v>
      </c>
      <c r="P27" s="36"/>
    </row>
    <row r="28" spans="1:17" x14ac:dyDescent="0.25">
      <c r="A28" s="12">
        <v>13</v>
      </c>
      <c r="B28" s="13" t="s">
        <v>35</v>
      </c>
      <c r="C28" s="14" t="s">
        <v>36</v>
      </c>
      <c r="D28" s="15" t="s">
        <v>14</v>
      </c>
      <c r="E28" s="16" t="s">
        <v>14</v>
      </c>
      <c r="F28" s="16"/>
      <c r="G28" s="17">
        <f>VLOOKUP(B28,[1]Brokers!$B$9:$H$69,7,0)</f>
        <v>50317467.299999997</v>
      </c>
      <c r="H28" s="17">
        <f>VLOOKUP(B28,[1]Brokers!$B$9:$X$69,23,0)</f>
        <v>0</v>
      </c>
      <c r="I28" s="40">
        <f>VLOOKUP(B28,[1]Brokers!$B$9:$R$69,17,0)</f>
        <v>0</v>
      </c>
      <c r="J28" s="17">
        <f>VLOOKUP(B28,[1]Brokers!$B$9:$M$69,12,0)</f>
        <v>0</v>
      </c>
      <c r="K28" s="17">
        <v>0</v>
      </c>
      <c r="L28" s="17">
        <v>0</v>
      </c>
      <c r="M28" s="18">
        <f t="shared" si="0"/>
        <v>50317467.299999997</v>
      </c>
      <c r="N28" s="31">
        <f>VLOOKUP(B28,[2]Sheet11!$B$9:$AA$69,26,0)</f>
        <v>1068935598.7199999</v>
      </c>
      <c r="O28" s="34">
        <f t="shared" si="1"/>
        <v>5.3807754177133795E-3</v>
      </c>
      <c r="P28" s="36"/>
    </row>
    <row r="29" spans="1:17" x14ac:dyDescent="0.25">
      <c r="A29" s="12">
        <v>14</v>
      </c>
      <c r="B29" s="13" t="s">
        <v>79</v>
      </c>
      <c r="C29" s="14" t="s">
        <v>136</v>
      </c>
      <c r="D29" s="15" t="s">
        <v>14</v>
      </c>
      <c r="E29" s="16"/>
      <c r="F29" s="16"/>
      <c r="G29" s="17">
        <f>VLOOKUP(B29,[1]Brokers!$B$9:$H$69,7,0)</f>
        <v>140697983.40000001</v>
      </c>
      <c r="H29" s="17">
        <f>VLOOKUP(B29,[1]Brokers!$B$9:$X$69,23,0)</f>
        <v>0</v>
      </c>
      <c r="I29" s="40">
        <f>VLOOKUP(B29,[1]Brokers!$B$9:$R$69,17,0)</f>
        <v>0</v>
      </c>
      <c r="J29" s="17">
        <f>VLOOKUP(B29,[1]Brokers!$B$9:$M$69,12,0)</f>
        <v>0</v>
      </c>
      <c r="K29" s="17">
        <v>0</v>
      </c>
      <c r="L29" s="17">
        <v>0</v>
      </c>
      <c r="M29" s="18">
        <f t="shared" si="0"/>
        <v>140697983.40000001</v>
      </c>
      <c r="N29" s="31">
        <f>VLOOKUP(B29,[2]Sheet11!$B$9:$AA$69,26,0)</f>
        <v>1005931410.9</v>
      </c>
      <c r="O29" s="34">
        <f t="shared" si="1"/>
        <v>5.0636268584916613E-3</v>
      </c>
      <c r="P29" s="36"/>
    </row>
    <row r="30" spans="1:17" x14ac:dyDescent="0.25">
      <c r="A30" s="12">
        <v>15</v>
      </c>
      <c r="B30" s="13" t="s">
        <v>108</v>
      </c>
      <c r="C30" s="14" t="s">
        <v>109</v>
      </c>
      <c r="D30" s="15" t="s">
        <v>14</v>
      </c>
      <c r="E30" s="16"/>
      <c r="F30" s="16"/>
      <c r="G30" s="17">
        <f>VLOOKUP(B30,[1]Brokers!$B$9:$H$69,7,0)</f>
        <v>26754442</v>
      </c>
      <c r="H30" s="17">
        <f>VLOOKUP(B30,[1]Brokers!$B$9:$X$69,23,0)</f>
        <v>0</v>
      </c>
      <c r="I30" s="40">
        <f>VLOOKUP(B30,[1]Brokers!$B$9:$R$69,17,0)</f>
        <v>0</v>
      </c>
      <c r="J30" s="17">
        <f>VLOOKUP(B30,[1]Brokers!$B$9:$M$69,12,0)</f>
        <v>0</v>
      </c>
      <c r="K30" s="17">
        <v>0</v>
      </c>
      <c r="L30" s="17">
        <v>0</v>
      </c>
      <c r="M30" s="18">
        <f t="shared" si="0"/>
        <v>26754442</v>
      </c>
      <c r="N30" s="31">
        <f>VLOOKUP(B30,[2]Sheet11!$B$9:$AA$69,26,0)</f>
        <v>945445000.00999999</v>
      </c>
      <c r="O30" s="34">
        <f t="shared" si="1"/>
        <v>4.759152207996018E-3</v>
      </c>
      <c r="P30" s="36"/>
    </row>
    <row r="31" spans="1:17" x14ac:dyDescent="0.2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VLOOKUP(B31,[1]Brokers!$B$9:$H$69,7,0)</f>
        <v>169028868</v>
      </c>
      <c r="H31" s="17">
        <f>VLOOKUP(B31,[1]Brokers!$B$9:$X$69,23,0)</f>
        <v>0</v>
      </c>
      <c r="I31" s="40">
        <f>VLOOKUP(B31,[1]Brokers!$B$9:$R$69,17,0)</f>
        <v>0</v>
      </c>
      <c r="J31" s="17">
        <f>VLOOKUP(B31,[1]Brokers!$B$9:$M$69,12,0)</f>
        <v>0</v>
      </c>
      <c r="K31" s="17">
        <v>0</v>
      </c>
      <c r="L31" s="17">
        <v>0</v>
      </c>
      <c r="M31" s="18">
        <f t="shared" si="0"/>
        <v>169028868</v>
      </c>
      <c r="N31" s="31">
        <f>VLOOKUP(B31,[2]Sheet11!$B$9:$AA$69,26,0)</f>
        <v>839006264.20000005</v>
      </c>
      <c r="O31" s="34">
        <f t="shared" si="1"/>
        <v>4.2233641457172944E-3</v>
      </c>
      <c r="P31" s="36"/>
    </row>
    <row r="32" spans="1:17" x14ac:dyDescent="0.25">
      <c r="A32" s="12">
        <v>17</v>
      </c>
      <c r="B32" s="13" t="s">
        <v>82</v>
      </c>
      <c r="C32" s="14" t="s">
        <v>83</v>
      </c>
      <c r="D32" s="15" t="s">
        <v>14</v>
      </c>
      <c r="E32" s="16"/>
      <c r="F32" s="16"/>
      <c r="G32" s="17">
        <f>VLOOKUP(B32,[1]Brokers!$B$9:$H$69,7,0)</f>
        <v>1161686</v>
      </c>
      <c r="H32" s="17">
        <f>VLOOKUP(B32,[1]Brokers!$B$9:$X$69,23,0)</f>
        <v>0</v>
      </c>
      <c r="I32" s="40">
        <f>VLOOKUP(B32,[1]Brokers!$B$9:$R$69,17,0)</f>
        <v>0</v>
      </c>
      <c r="J32" s="17">
        <f>VLOOKUP(B32,[1]Brokers!$B$9:$M$69,12,0)</f>
        <v>0</v>
      </c>
      <c r="K32" s="17">
        <v>0</v>
      </c>
      <c r="L32" s="17">
        <v>0</v>
      </c>
      <c r="M32" s="18">
        <f t="shared" si="0"/>
        <v>1161686</v>
      </c>
      <c r="N32" s="31">
        <f>VLOOKUP(B32,[2]Sheet11!$B$9:$AA$69,26,0)</f>
        <v>809465385.33999991</v>
      </c>
      <c r="O32" s="34">
        <f t="shared" si="1"/>
        <v>4.0746621706143262E-3</v>
      </c>
      <c r="P32" s="36"/>
    </row>
    <row r="33" spans="1:16" x14ac:dyDescent="0.25">
      <c r="A33" s="12">
        <v>18</v>
      </c>
      <c r="B33" s="13" t="s">
        <v>47</v>
      </c>
      <c r="C33" s="14" t="s">
        <v>48</v>
      </c>
      <c r="D33" s="15" t="s">
        <v>14</v>
      </c>
      <c r="E33" s="16"/>
      <c r="F33" s="16"/>
      <c r="G33" s="17">
        <f>VLOOKUP(B33,[1]Brokers!$B$9:$H$69,7,0)</f>
        <v>74090120.069999993</v>
      </c>
      <c r="H33" s="17">
        <f>VLOOKUP(B33,[1]Brokers!$B$9:$X$69,23,0)</f>
        <v>0</v>
      </c>
      <c r="I33" s="40">
        <f>VLOOKUP(B33,[1]Brokers!$B$9:$R$69,17,0)</f>
        <v>0</v>
      </c>
      <c r="J33" s="17">
        <f>VLOOKUP(B33,[1]Brokers!$B$9:$M$69,12,0)</f>
        <v>0</v>
      </c>
      <c r="K33" s="17">
        <v>0</v>
      </c>
      <c r="L33" s="17">
        <v>0</v>
      </c>
      <c r="M33" s="18">
        <f t="shared" si="0"/>
        <v>74090120.069999993</v>
      </c>
      <c r="N33" s="31">
        <f>VLOOKUP(B33,[2]Sheet11!$B$9:$AA$69,26,0)</f>
        <v>674004631.72000003</v>
      </c>
      <c r="O33" s="34">
        <f t="shared" si="1"/>
        <v>3.3927839601625197E-3</v>
      </c>
      <c r="P33" s="36"/>
    </row>
    <row r="34" spans="1:16" x14ac:dyDescent="0.25">
      <c r="A34" s="12">
        <v>19</v>
      </c>
      <c r="B34" s="13" t="s">
        <v>61</v>
      </c>
      <c r="C34" s="14" t="s">
        <v>62</v>
      </c>
      <c r="D34" s="15" t="s">
        <v>14</v>
      </c>
      <c r="E34" s="16" t="s">
        <v>14</v>
      </c>
      <c r="F34" s="16" t="s">
        <v>14</v>
      </c>
      <c r="G34" s="17">
        <f>VLOOKUP(B34,[1]Brokers!$B$9:$H$69,7,0)</f>
        <v>3165983</v>
      </c>
      <c r="H34" s="17">
        <f>VLOOKUP(B34,[1]Brokers!$B$9:$X$69,23,0)</f>
        <v>0</v>
      </c>
      <c r="I34" s="40">
        <f>VLOOKUP(B34,[1]Brokers!$B$9:$R$69,17,0)</f>
        <v>0</v>
      </c>
      <c r="J34" s="17">
        <f>VLOOKUP(B34,[1]Brokers!$B$9:$M$69,12,0)</f>
        <v>0</v>
      </c>
      <c r="K34" s="17">
        <v>0</v>
      </c>
      <c r="L34" s="17">
        <v>0</v>
      </c>
      <c r="M34" s="18">
        <f t="shared" si="0"/>
        <v>3165983</v>
      </c>
      <c r="N34" s="31">
        <f>VLOOKUP(B34,[2]Sheet11!$B$9:$AA$69,26,0)</f>
        <v>647811287.26999998</v>
      </c>
      <c r="O34" s="34">
        <f t="shared" si="1"/>
        <v>3.2609327016834971E-3</v>
      </c>
      <c r="P34" s="36"/>
    </row>
    <row r="35" spans="1:16" x14ac:dyDescent="0.25">
      <c r="A35" s="12">
        <v>20</v>
      </c>
      <c r="B35" s="13" t="s">
        <v>59</v>
      </c>
      <c r="C35" s="14" t="s">
        <v>60</v>
      </c>
      <c r="D35" s="15" t="s">
        <v>14</v>
      </c>
      <c r="E35" s="16"/>
      <c r="F35" s="16"/>
      <c r="G35" s="17">
        <f>VLOOKUP(B35,[1]Brokers!$B$9:$H$69,7,0)</f>
        <v>9109035.6699999999</v>
      </c>
      <c r="H35" s="17">
        <f>VLOOKUP(B35,[1]Brokers!$B$9:$X$69,23,0)</f>
        <v>0</v>
      </c>
      <c r="I35" s="40">
        <f>VLOOKUP(B35,[1]Brokers!$B$9:$R$69,17,0)</f>
        <v>0</v>
      </c>
      <c r="J35" s="17">
        <f>VLOOKUP(B35,[1]Brokers!$B$9:$M$69,12,0)</f>
        <v>0</v>
      </c>
      <c r="K35" s="17">
        <v>0</v>
      </c>
      <c r="L35" s="17">
        <v>0</v>
      </c>
      <c r="M35" s="18">
        <f t="shared" si="0"/>
        <v>9109035.6699999999</v>
      </c>
      <c r="N35" s="31">
        <f>VLOOKUP(B35,[2]Sheet11!$B$9:$AA$69,26,0)</f>
        <v>589084248.71999991</v>
      </c>
      <c r="O35" s="34">
        <f t="shared" si="1"/>
        <v>2.965314326017706E-3</v>
      </c>
      <c r="P35" s="36"/>
    </row>
    <row r="36" spans="1:16" x14ac:dyDescent="0.25">
      <c r="A36" s="12">
        <v>21</v>
      </c>
      <c r="B36" s="13" t="s">
        <v>43</v>
      </c>
      <c r="C36" s="14" t="s">
        <v>44</v>
      </c>
      <c r="D36" s="15" t="s">
        <v>14</v>
      </c>
      <c r="E36" s="16" t="s">
        <v>14</v>
      </c>
      <c r="F36" s="16"/>
      <c r="G36" s="17">
        <f>VLOOKUP(B36,[1]Brokers!$B$9:$H$69,7,0)</f>
        <v>20527250</v>
      </c>
      <c r="H36" s="17">
        <f>VLOOKUP(B36,[1]Brokers!$B$9:$X$69,23,0)</f>
        <v>0</v>
      </c>
      <c r="I36" s="40">
        <f>VLOOKUP(B36,[1]Brokers!$B$9:$R$69,17,0)</f>
        <v>0</v>
      </c>
      <c r="J36" s="17">
        <f>VLOOKUP(B36,[1]Brokers!$B$9:$M$69,12,0)</f>
        <v>0</v>
      </c>
      <c r="K36" s="17">
        <v>0</v>
      </c>
      <c r="L36" s="17">
        <v>0</v>
      </c>
      <c r="M36" s="18">
        <f t="shared" si="0"/>
        <v>20527250</v>
      </c>
      <c r="N36" s="31">
        <f>VLOOKUP(B36,[2]Sheet11!$B$9:$AA$69,26,0)</f>
        <v>462541452.31000006</v>
      </c>
      <c r="O36" s="34">
        <f t="shared" si="1"/>
        <v>2.3283270566003718E-3</v>
      </c>
      <c r="P36" s="36"/>
    </row>
    <row r="37" spans="1:16" x14ac:dyDescent="0.2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VLOOKUP(B37,[1]Brokers!$B$9:$H$69,7,0)</f>
        <v>13191696.5</v>
      </c>
      <c r="H37" s="17">
        <f>VLOOKUP(B37,[1]Brokers!$B$9:$X$69,23,0)</f>
        <v>0</v>
      </c>
      <c r="I37" s="40">
        <f>VLOOKUP(B37,[1]Brokers!$B$9:$R$69,17,0)</f>
        <v>0</v>
      </c>
      <c r="J37" s="17">
        <f>VLOOKUP(B37,[1]Brokers!$B$9:$M$69,12,0)</f>
        <v>0</v>
      </c>
      <c r="K37" s="17">
        <v>0</v>
      </c>
      <c r="L37" s="17">
        <v>0</v>
      </c>
      <c r="M37" s="18">
        <f t="shared" si="0"/>
        <v>13191696.5</v>
      </c>
      <c r="N37" s="31">
        <f>VLOOKUP(B37,[2]Sheet11!$B$9:$AA$69,26,0)</f>
        <v>439287143.28999996</v>
      </c>
      <c r="O37" s="34">
        <f t="shared" si="1"/>
        <v>2.2112702250376847E-3</v>
      </c>
      <c r="P37" s="36"/>
    </row>
    <row r="38" spans="1:16" x14ac:dyDescent="0.25">
      <c r="A38" s="12">
        <v>23</v>
      </c>
      <c r="B38" s="13" t="s">
        <v>55</v>
      </c>
      <c r="C38" s="14" t="s">
        <v>56</v>
      </c>
      <c r="D38" s="15" t="s">
        <v>14</v>
      </c>
      <c r="E38" s="16"/>
      <c r="F38" s="16"/>
      <c r="G38" s="17">
        <f>VLOOKUP(B38,[1]Brokers!$B$9:$H$69,7,0)</f>
        <v>14821942</v>
      </c>
      <c r="H38" s="17">
        <f>VLOOKUP(B38,[1]Brokers!$B$9:$X$69,23,0)</f>
        <v>0</v>
      </c>
      <c r="I38" s="40">
        <f>VLOOKUP(B38,[1]Brokers!$B$9:$R$69,17,0)</f>
        <v>0</v>
      </c>
      <c r="J38" s="17">
        <f>VLOOKUP(B38,[1]Brokers!$B$9:$M$69,12,0)</f>
        <v>0</v>
      </c>
      <c r="K38" s="17">
        <v>0</v>
      </c>
      <c r="L38" s="17">
        <v>0</v>
      </c>
      <c r="M38" s="18">
        <f t="shared" si="0"/>
        <v>14821942</v>
      </c>
      <c r="N38" s="31">
        <f>VLOOKUP(B38,[2]Sheet11!$B$9:$AA$69,26,0)</f>
        <v>392331272.91999996</v>
      </c>
      <c r="O38" s="34">
        <f t="shared" si="1"/>
        <v>1.9749051967733263E-3</v>
      </c>
      <c r="P38" s="36"/>
    </row>
    <row r="39" spans="1:16" x14ac:dyDescent="0.2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VLOOKUP(B39,[1]Brokers!$B$9:$H$69,7,0)</f>
        <v>7992890</v>
      </c>
      <c r="H39" s="17">
        <f>VLOOKUP(B39,[1]Brokers!$B$9:$X$69,23,0)</f>
        <v>0</v>
      </c>
      <c r="I39" s="40">
        <f>VLOOKUP(B39,[1]Brokers!$B$9:$R$69,17,0)</f>
        <v>0</v>
      </c>
      <c r="J39" s="17">
        <f>VLOOKUP(B39,[1]Brokers!$B$9:$M$69,12,0)</f>
        <v>0</v>
      </c>
      <c r="K39" s="17">
        <v>0</v>
      </c>
      <c r="L39" s="17">
        <v>0</v>
      </c>
      <c r="M39" s="18">
        <f t="shared" si="0"/>
        <v>7992890</v>
      </c>
      <c r="N39" s="31">
        <f>VLOOKUP(B39,[2]Sheet11!$B$9:$AA$69,26,0)</f>
        <v>364619757.15999997</v>
      </c>
      <c r="O39" s="34">
        <f t="shared" si="1"/>
        <v>1.8354118138534043E-3</v>
      </c>
      <c r="P39" s="36"/>
    </row>
    <row r="40" spans="1:16" x14ac:dyDescent="0.25">
      <c r="A40" s="12">
        <v>25</v>
      </c>
      <c r="B40" s="13" t="s">
        <v>77</v>
      </c>
      <c r="C40" s="14" t="s">
        <v>78</v>
      </c>
      <c r="D40" s="15" t="s">
        <v>14</v>
      </c>
      <c r="E40" s="16"/>
      <c r="F40" s="16"/>
      <c r="G40" s="17">
        <f>VLOOKUP(B40,[1]Brokers!$B$9:$H$69,7,0)</f>
        <v>0</v>
      </c>
      <c r="H40" s="17">
        <f>VLOOKUP(B40,[1]Brokers!$B$9:$X$69,23,0)</f>
        <v>0</v>
      </c>
      <c r="I40" s="40">
        <f>VLOOKUP(B40,[1]Brokers!$B$9:$R$69,17,0)</f>
        <v>0</v>
      </c>
      <c r="J40" s="17">
        <f>VLOOKUP(B40,[1]Brokers!$B$9:$M$69,12,0)</f>
        <v>0</v>
      </c>
      <c r="K40" s="17">
        <v>0</v>
      </c>
      <c r="L40" s="17">
        <v>0</v>
      </c>
      <c r="M40" s="18">
        <f t="shared" si="0"/>
        <v>0</v>
      </c>
      <c r="N40" s="31">
        <f>VLOOKUP(B40,[2]Sheet11!$B$9:$AA$69,26,0)</f>
        <v>363839563.88000005</v>
      </c>
      <c r="O40" s="34">
        <f t="shared" si="1"/>
        <v>1.8314845007139451E-3</v>
      </c>
      <c r="P40" s="36"/>
    </row>
    <row r="41" spans="1:16" x14ac:dyDescent="0.25">
      <c r="A41" s="12">
        <v>26</v>
      </c>
      <c r="B41" s="13" t="s">
        <v>17</v>
      </c>
      <c r="C41" s="14" t="s">
        <v>18</v>
      </c>
      <c r="D41" s="15" t="s">
        <v>14</v>
      </c>
      <c r="E41" s="16" t="s">
        <v>14</v>
      </c>
      <c r="F41" s="16" t="s">
        <v>14</v>
      </c>
      <c r="G41" s="17">
        <f>VLOOKUP(B41,[1]Brokers!$B$9:$H$69,7,0)</f>
        <v>10785440</v>
      </c>
      <c r="H41" s="17">
        <f>VLOOKUP(B41,[1]Brokers!$B$9:$X$69,23,0)</f>
        <v>0</v>
      </c>
      <c r="I41" s="40">
        <f>VLOOKUP(B41,[1]Brokers!$B$9:$R$69,17,0)</f>
        <v>0</v>
      </c>
      <c r="J41" s="17">
        <f>VLOOKUP(B41,[1]Brokers!$B$9:$M$69,12,0)</f>
        <v>0</v>
      </c>
      <c r="K41" s="17">
        <v>0</v>
      </c>
      <c r="L41" s="17">
        <v>0</v>
      </c>
      <c r="M41" s="18">
        <f t="shared" si="0"/>
        <v>10785440</v>
      </c>
      <c r="N41" s="31">
        <f>VLOOKUP(B41,[2]Sheet11!$B$9:$AA$69,26,0)</f>
        <v>337245417.64000005</v>
      </c>
      <c r="O41" s="34">
        <f t="shared" si="1"/>
        <v>1.6976156984075958E-3</v>
      </c>
      <c r="P41" s="36"/>
    </row>
    <row r="42" spans="1:16" x14ac:dyDescent="0.25">
      <c r="A42" s="12">
        <v>27</v>
      </c>
      <c r="B42" s="13" t="s">
        <v>69</v>
      </c>
      <c r="C42" s="14" t="s">
        <v>70</v>
      </c>
      <c r="D42" s="15" t="s">
        <v>14</v>
      </c>
      <c r="E42" s="16"/>
      <c r="F42" s="16"/>
      <c r="G42" s="17">
        <f>VLOOKUP(B42,[1]Brokers!$B$9:$H$69,7,0)</f>
        <v>1418526.3</v>
      </c>
      <c r="H42" s="17">
        <f>VLOOKUP(B42,[1]Brokers!$B$9:$X$69,23,0)</f>
        <v>0</v>
      </c>
      <c r="I42" s="40">
        <f>VLOOKUP(B42,[1]Brokers!$B$9:$R$69,17,0)</f>
        <v>0</v>
      </c>
      <c r="J42" s="17">
        <f>VLOOKUP(B42,[1]Brokers!$B$9:$M$69,12,0)</f>
        <v>0</v>
      </c>
      <c r="K42" s="17">
        <v>0</v>
      </c>
      <c r="L42" s="17">
        <v>0</v>
      </c>
      <c r="M42" s="18">
        <f t="shared" si="0"/>
        <v>1418526.3</v>
      </c>
      <c r="N42" s="31">
        <f>VLOOKUP(B42,[2]Sheet11!$B$9:$AA$69,26,0)</f>
        <v>332635689.13999999</v>
      </c>
      <c r="O42" s="34">
        <f t="shared" si="1"/>
        <v>1.674411387666299E-3</v>
      </c>
      <c r="P42" s="36"/>
    </row>
    <row r="43" spans="1:16" x14ac:dyDescent="0.25">
      <c r="A43" s="12">
        <v>28</v>
      </c>
      <c r="B43" s="13" t="s">
        <v>33</v>
      </c>
      <c r="C43" s="14" t="s">
        <v>34</v>
      </c>
      <c r="D43" s="15" t="s">
        <v>14</v>
      </c>
      <c r="E43" s="16" t="s">
        <v>14</v>
      </c>
      <c r="F43" s="16"/>
      <c r="G43" s="17">
        <f>VLOOKUP(B43,[1]Brokers!$B$9:$H$69,7,0)</f>
        <v>28856437.5</v>
      </c>
      <c r="H43" s="17">
        <f>VLOOKUP(B43,[1]Brokers!$B$9:$X$69,23,0)</f>
        <v>0</v>
      </c>
      <c r="I43" s="40">
        <f>VLOOKUP(B43,[1]Brokers!$B$9:$R$69,17,0)</f>
        <v>0</v>
      </c>
      <c r="J43" s="17">
        <f>VLOOKUP(B43,[1]Brokers!$B$9:$M$69,12,0)</f>
        <v>0</v>
      </c>
      <c r="K43" s="17">
        <v>0</v>
      </c>
      <c r="L43" s="17">
        <v>0</v>
      </c>
      <c r="M43" s="18">
        <f t="shared" si="0"/>
        <v>28856437.5</v>
      </c>
      <c r="N43" s="31">
        <f>VLOOKUP(B43,[2]Sheet11!$B$9:$AA$69,26,0)</f>
        <v>268479961.44999999</v>
      </c>
      <c r="O43" s="34">
        <f t="shared" si="1"/>
        <v>1.3514662421652648E-3</v>
      </c>
      <c r="P43" s="36"/>
    </row>
    <row r="44" spans="1:16" x14ac:dyDescent="0.25">
      <c r="A44" s="12">
        <v>29</v>
      </c>
      <c r="B44" s="13" t="s">
        <v>73</v>
      </c>
      <c r="C44" s="14" t="s">
        <v>74</v>
      </c>
      <c r="D44" s="15" t="s">
        <v>14</v>
      </c>
      <c r="E44" s="16"/>
      <c r="F44" s="16"/>
      <c r="G44" s="17">
        <f>VLOOKUP(B44,[1]Brokers!$B$9:$H$69,7,0)</f>
        <v>2002715</v>
      </c>
      <c r="H44" s="17">
        <f>VLOOKUP(B44,[1]Brokers!$B$9:$X$69,23,0)</f>
        <v>0</v>
      </c>
      <c r="I44" s="40">
        <f>VLOOKUP(B44,[1]Brokers!$B$9:$R$69,17,0)</f>
        <v>0</v>
      </c>
      <c r="J44" s="17">
        <f>VLOOKUP(B44,[1]Brokers!$B$9:$M$69,12,0)</f>
        <v>0</v>
      </c>
      <c r="K44" s="17">
        <v>0</v>
      </c>
      <c r="L44" s="17">
        <v>0</v>
      </c>
      <c r="M44" s="18">
        <f t="shared" si="0"/>
        <v>2002715</v>
      </c>
      <c r="N44" s="31">
        <f>VLOOKUP(B44,[2]Sheet11!$B$9:$AA$69,26,0)</f>
        <v>261751278.86000001</v>
      </c>
      <c r="O44" s="34">
        <f t="shared" si="1"/>
        <v>1.3175956049470616E-3</v>
      </c>
      <c r="P44" s="36"/>
    </row>
    <row r="45" spans="1:16" x14ac:dyDescent="0.25">
      <c r="A45" s="12">
        <v>30</v>
      </c>
      <c r="B45" s="13" t="s">
        <v>53</v>
      </c>
      <c r="C45" s="14" t="s">
        <v>54</v>
      </c>
      <c r="D45" s="15" t="s">
        <v>14</v>
      </c>
      <c r="E45" s="16"/>
      <c r="F45" s="16"/>
      <c r="G45" s="17">
        <f>VLOOKUP(B45,[1]Brokers!$B$9:$H$69,7,0)</f>
        <v>14556060.699999999</v>
      </c>
      <c r="H45" s="17">
        <f>VLOOKUP(B45,[1]Brokers!$B$9:$X$69,23,0)</f>
        <v>0</v>
      </c>
      <c r="I45" s="40">
        <f>VLOOKUP(B45,[1]Brokers!$B$9:$R$69,17,0)</f>
        <v>0</v>
      </c>
      <c r="J45" s="17">
        <f>VLOOKUP(B45,[1]Brokers!$B$9:$M$69,12,0)</f>
        <v>0</v>
      </c>
      <c r="K45" s="17">
        <v>0</v>
      </c>
      <c r="L45" s="17">
        <v>0</v>
      </c>
      <c r="M45" s="18">
        <f t="shared" si="0"/>
        <v>14556060.699999999</v>
      </c>
      <c r="N45" s="31">
        <f>VLOOKUP(B45,[2]Sheet11!$B$9:$AA$69,26,0)</f>
        <v>187727969.52999997</v>
      </c>
      <c r="O45" s="34">
        <f t="shared" si="1"/>
        <v>9.4497932791633447E-4</v>
      </c>
      <c r="P45" s="36"/>
    </row>
    <row r="46" spans="1:16" x14ac:dyDescent="0.25">
      <c r="A46" s="12">
        <v>31</v>
      </c>
      <c r="B46" s="13" t="s">
        <v>75</v>
      </c>
      <c r="C46" s="14" t="s">
        <v>76</v>
      </c>
      <c r="D46" s="15" t="s">
        <v>14</v>
      </c>
      <c r="E46" s="16"/>
      <c r="F46" s="16"/>
      <c r="G46" s="17">
        <f>VLOOKUP(B46,[1]Brokers!$B$9:$H$69,7,0)</f>
        <v>0</v>
      </c>
      <c r="H46" s="17">
        <f>VLOOKUP(B46,[1]Brokers!$B$9:$X$69,23,0)</f>
        <v>0</v>
      </c>
      <c r="I46" s="40">
        <f>VLOOKUP(B46,[1]Brokers!$B$9:$R$69,17,0)</f>
        <v>0</v>
      </c>
      <c r="J46" s="17">
        <f>VLOOKUP(B46,[1]Brokers!$B$9:$M$69,12,0)</f>
        <v>0</v>
      </c>
      <c r="K46" s="17">
        <v>0</v>
      </c>
      <c r="L46" s="17">
        <v>0</v>
      </c>
      <c r="M46" s="18">
        <f t="shared" si="0"/>
        <v>0</v>
      </c>
      <c r="N46" s="31">
        <f>VLOOKUP(B46,[2]Sheet11!$B$9:$AA$69,26,0)</f>
        <v>171910562</v>
      </c>
      <c r="O46" s="34">
        <f t="shared" si="1"/>
        <v>8.653581442722557E-4</v>
      </c>
      <c r="P46" s="36"/>
    </row>
    <row r="47" spans="1:16" x14ac:dyDescent="0.25">
      <c r="A47" s="12">
        <v>32</v>
      </c>
      <c r="B47" s="13" t="s">
        <v>49</v>
      </c>
      <c r="C47" s="14" t="s">
        <v>50</v>
      </c>
      <c r="D47" s="15" t="s">
        <v>14</v>
      </c>
      <c r="E47" s="16"/>
      <c r="F47" s="16"/>
      <c r="G47" s="17">
        <f>VLOOKUP(B47,[1]Brokers!$B$9:$H$69,7,0)</f>
        <v>4072131</v>
      </c>
      <c r="H47" s="17">
        <f>VLOOKUP(B47,[1]Brokers!$B$9:$X$69,23,0)</f>
        <v>0</v>
      </c>
      <c r="I47" s="40">
        <f>VLOOKUP(B47,[1]Brokers!$B$9:$R$69,17,0)</f>
        <v>0</v>
      </c>
      <c r="J47" s="17">
        <f>VLOOKUP(B47,[1]Brokers!$B$9:$M$69,12,0)</f>
        <v>0</v>
      </c>
      <c r="K47" s="17">
        <v>0</v>
      </c>
      <c r="L47" s="17">
        <v>0</v>
      </c>
      <c r="M47" s="18">
        <f t="shared" si="0"/>
        <v>4072131</v>
      </c>
      <c r="N47" s="31">
        <f>VLOOKUP(B47,[2]Sheet11!$B$9:$AA$69,26,0)</f>
        <v>150553130.91</v>
      </c>
      <c r="O47" s="34">
        <f t="shared" si="1"/>
        <v>7.5784975898488178E-4</v>
      </c>
      <c r="P47" s="36"/>
    </row>
    <row r="48" spans="1:16" x14ac:dyDescent="0.25">
      <c r="A48" s="12">
        <v>33</v>
      </c>
      <c r="B48" s="13" t="s">
        <v>65</v>
      </c>
      <c r="C48" s="14" t="s">
        <v>66</v>
      </c>
      <c r="D48" s="15" t="s">
        <v>14</v>
      </c>
      <c r="E48" s="16"/>
      <c r="F48" s="16"/>
      <c r="G48" s="17">
        <f>VLOOKUP(B48,[1]Brokers!$B$9:$H$69,7,0)</f>
        <v>1701000</v>
      </c>
      <c r="H48" s="17">
        <f>VLOOKUP(B48,[1]Brokers!$B$9:$X$69,23,0)</f>
        <v>0</v>
      </c>
      <c r="I48" s="40">
        <f>VLOOKUP(B48,[1]Brokers!$B$9:$R$69,17,0)</f>
        <v>0</v>
      </c>
      <c r="J48" s="17">
        <f>VLOOKUP(B48,[1]Brokers!$B$9:$M$69,12,0)</f>
        <v>0</v>
      </c>
      <c r="K48" s="17">
        <v>0</v>
      </c>
      <c r="L48" s="17">
        <v>0</v>
      </c>
      <c r="M48" s="18">
        <f t="shared" ref="M48:M79" si="2">L48+I48+J48+H48+G48</f>
        <v>1701000</v>
      </c>
      <c r="N48" s="31">
        <f>VLOOKUP(B48,[2]Sheet11!$B$9:$AA$69,26,0)</f>
        <v>148478989.26999998</v>
      </c>
      <c r="O48" s="34">
        <f t="shared" ref="O48:O79" si="3">N48/$N$77</f>
        <v>7.4740900805214845E-4</v>
      </c>
      <c r="P48" s="36"/>
    </row>
    <row r="49" spans="1:17" x14ac:dyDescent="0.25">
      <c r="A49" s="12">
        <v>34</v>
      </c>
      <c r="B49" s="13" t="s">
        <v>37</v>
      </c>
      <c r="C49" s="14" t="s">
        <v>38</v>
      </c>
      <c r="D49" s="15" t="s">
        <v>14</v>
      </c>
      <c r="E49" s="16" t="s">
        <v>14</v>
      </c>
      <c r="F49" s="16" t="s">
        <v>14</v>
      </c>
      <c r="G49" s="17">
        <f>VLOOKUP(B49,[1]Brokers!$B$9:$H$69,7,0)</f>
        <v>46155675</v>
      </c>
      <c r="H49" s="17">
        <f>VLOOKUP(B49,[1]Brokers!$B$9:$X$69,23,0)</f>
        <v>0</v>
      </c>
      <c r="I49" s="40">
        <f>VLOOKUP(B49,[1]Brokers!$B$9:$R$69,17,0)</f>
        <v>0</v>
      </c>
      <c r="J49" s="17">
        <f>VLOOKUP(B49,[1]Brokers!$B$9:$M$69,12,0)</f>
        <v>0</v>
      </c>
      <c r="K49" s="17">
        <v>0</v>
      </c>
      <c r="L49" s="17">
        <v>0</v>
      </c>
      <c r="M49" s="18">
        <f t="shared" si="2"/>
        <v>46155675</v>
      </c>
      <c r="N49" s="31">
        <f>VLOOKUP(B49,[2]Sheet11!$B$9:$AA$69,26,0)</f>
        <v>134582619.76999998</v>
      </c>
      <c r="O49" s="34">
        <f t="shared" si="3"/>
        <v>6.7745788705795618E-4</v>
      </c>
      <c r="P49" s="36"/>
    </row>
    <row r="50" spans="1:17" x14ac:dyDescent="0.25">
      <c r="A50" s="12">
        <v>35</v>
      </c>
      <c r="B50" s="13" t="s">
        <v>80</v>
      </c>
      <c r="C50" s="14" t="s">
        <v>81</v>
      </c>
      <c r="D50" s="15" t="s">
        <v>14</v>
      </c>
      <c r="E50" s="16"/>
      <c r="F50" s="16"/>
      <c r="G50" s="17">
        <f>VLOOKUP(B50,[1]Brokers!$B$9:$H$69,7,0)</f>
        <v>3179902</v>
      </c>
      <c r="H50" s="17">
        <f>VLOOKUP(B50,[1]Brokers!$B$9:$X$69,23,0)</f>
        <v>0</v>
      </c>
      <c r="I50" s="40">
        <f>VLOOKUP(B50,[1]Brokers!$B$9:$R$69,17,0)</f>
        <v>0</v>
      </c>
      <c r="J50" s="17">
        <f>VLOOKUP(B50,[1]Brokers!$B$9:$M$69,12,0)</f>
        <v>0</v>
      </c>
      <c r="K50" s="17">
        <v>0</v>
      </c>
      <c r="L50" s="17">
        <v>0</v>
      </c>
      <c r="M50" s="18">
        <f t="shared" si="2"/>
        <v>3179902</v>
      </c>
      <c r="N50" s="31">
        <f>VLOOKUP(B50,[2]Sheet11!$B$9:$AA$69,26,0)</f>
        <v>132998430.34000002</v>
      </c>
      <c r="O50" s="34">
        <f t="shared" si="3"/>
        <v>6.6948344261794275E-4</v>
      </c>
      <c r="P50" s="36"/>
    </row>
    <row r="51" spans="1:17" s="20" customFormat="1" x14ac:dyDescent="0.25">
      <c r="A51" s="12">
        <v>36</v>
      </c>
      <c r="B51" s="13" t="s">
        <v>39</v>
      </c>
      <c r="C51" s="14" t="s">
        <v>40</v>
      </c>
      <c r="D51" s="15" t="s">
        <v>14</v>
      </c>
      <c r="E51" s="16"/>
      <c r="F51" s="16"/>
      <c r="G51" s="17">
        <f>VLOOKUP(B51,[1]Brokers!$B$9:$H$69,7,0)</f>
        <v>0</v>
      </c>
      <c r="H51" s="17">
        <f>VLOOKUP(B51,[1]Brokers!$B$9:$X$69,23,0)</f>
        <v>0</v>
      </c>
      <c r="I51" s="40">
        <f>VLOOKUP(B51,[1]Brokers!$B$9:$R$69,17,0)</f>
        <v>0</v>
      </c>
      <c r="J51" s="17">
        <f>VLOOKUP(B51,[1]Brokers!$B$9:$M$69,12,0)</f>
        <v>0</v>
      </c>
      <c r="K51" s="17">
        <v>0</v>
      </c>
      <c r="L51" s="17">
        <v>0</v>
      </c>
      <c r="M51" s="18">
        <f t="shared" si="2"/>
        <v>0</v>
      </c>
      <c r="N51" s="31">
        <f>VLOOKUP(B51,[2]Sheet11!$B$9:$AA$69,26,0)</f>
        <v>125347113.60000001</v>
      </c>
      <c r="O51" s="34">
        <f t="shared" si="3"/>
        <v>6.3096847775286568E-4</v>
      </c>
      <c r="P51" s="36"/>
      <c r="Q51" s="19"/>
    </row>
    <row r="52" spans="1:17" x14ac:dyDescent="0.2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VLOOKUP(B52,[1]Brokers!$B$9:$H$69,7,0)</f>
        <v>2967840</v>
      </c>
      <c r="H52" s="17">
        <f>VLOOKUP(B52,[1]Brokers!$B$9:$X$69,23,0)</f>
        <v>0</v>
      </c>
      <c r="I52" s="40">
        <f>VLOOKUP(B52,[1]Brokers!$B$9:$R$69,17,0)</f>
        <v>0</v>
      </c>
      <c r="J52" s="17">
        <f>VLOOKUP(B52,[1]Brokers!$B$9:$M$69,12,0)</f>
        <v>0</v>
      </c>
      <c r="K52" s="17">
        <v>0</v>
      </c>
      <c r="L52" s="17">
        <v>0</v>
      </c>
      <c r="M52" s="18">
        <f t="shared" si="2"/>
        <v>2967840</v>
      </c>
      <c r="N52" s="31">
        <f>VLOOKUP(B52,[2]Sheet11!$B$9:$AA$69,26,0)</f>
        <v>102956704.21000001</v>
      </c>
      <c r="O52" s="34">
        <f t="shared" si="3"/>
        <v>5.1826031780149236E-4</v>
      </c>
      <c r="P52" s="36"/>
    </row>
    <row r="53" spans="1:17" x14ac:dyDescent="0.25">
      <c r="A53" s="12">
        <v>38</v>
      </c>
      <c r="B53" s="13" t="s">
        <v>88</v>
      </c>
      <c r="C53" s="14" t="s">
        <v>89</v>
      </c>
      <c r="D53" s="15" t="s">
        <v>14</v>
      </c>
      <c r="E53" s="16"/>
      <c r="F53" s="16"/>
      <c r="G53" s="17">
        <f>VLOOKUP(B53,[1]Brokers!$B$9:$H$69,7,0)</f>
        <v>480181</v>
      </c>
      <c r="H53" s="17">
        <f>VLOOKUP(B53,[1]Brokers!$B$9:$X$69,23,0)</f>
        <v>0</v>
      </c>
      <c r="I53" s="40">
        <f>VLOOKUP(B53,[1]Brokers!$B$9:$R$69,17,0)</f>
        <v>0</v>
      </c>
      <c r="J53" s="17">
        <f>VLOOKUP(B53,[1]Brokers!$B$9:$M$69,12,0)</f>
        <v>0</v>
      </c>
      <c r="K53" s="17">
        <v>0</v>
      </c>
      <c r="L53" s="17">
        <v>0</v>
      </c>
      <c r="M53" s="18">
        <f t="shared" si="2"/>
        <v>480181</v>
      </c>
      <c r="N53" s="31">
        <f>VLOOKUP(B53,[2]Sheet11!$B$9:$AA$69,26,0)</f>
        <v>78074002.23999998</v>
      </c>
      <c r="O53" s="34">
        <f t="shared" si="3"/>
        <v>3.9300653146788223E-4</v>
      </c>
      <c r="P53" s="36"/>
    </row>
    <row r="54" spans="1:17" x14ac:dyDescent="0.25">
      <c r="A54" s="12">
        <v>39</v>
      </c>
      <c r="B54" s="13" t="s">
        <v>84</v>
      </c>
      <c r="C54" s="14" t="s">
        <v>85</v>
      </c>
      <c r="D54" s="15" t="s">
        <v>14</v>
      </c>
      <c r="E54" s="16" t="s">
        <v>14</v>
      </c>
      <c r="F54" s="16"/>
      <c r="G54" s="17">
        <f>VLOOKUP(B54,[1]Brokers!$B$9:$H$69,7,0)</f>
        <v>0</v>
      </c>
      <c r="H54" s="17">
        <f>VLOOKUP(B54,[1]Brokers!$B$9:$X$69,23,0)</f>
        <v>0</v>
      </c>
      <c r="I54" s="40">
        <f>VLOOKUP(B54,[1]Brokers!$B$9:$R$69,17,0)</f>
        <v>0</v>
      </c>
      <c r="J54" s="17">
        <f>VLOOKUP(B54,[1]Brokers!$B$9:$M$69,12,0)</f>
        <v>0</v>
      </c>
      <c r="K54" s="17">
        <v>0</v>
      </c>
      <c r="L54" s="17">
        <v>0</v>
      </c>
      <c r="M54" s="18">
        <f t="shared" si="2"/>
        <v>0</v>
      </c>
      <c r="N54" s="31">
        <f>VLOOKUP(B54,[2]Sheet11!$B$9:$AA$69,26,0)</f>
        <v>71117524.969999999</v>
      </c>
      <c r="O54" s="34">
        <f t="shared" si="3"/>
        <v>3.5798922833650565E-4</v>
      </c>
      <c r="P54" s="36"/>
    </row>
    <row r="55" spans="1:17" x14ac:dyDescent="0.25">
      <c r="A55" s="12">
        <v>40</v>
      </c>
      <c r="B55" s="13" t="s">
        <v>57</v>
      </c>
      <c r="C55" s="14" t="s">
        <v>58</v>
      </c>
      <c r="D55" s="15" t="s">
        <v>14</v>
      </c>
      <c r="E55" s="16" t="s">
        <v>14</v>
      </c>
      <c r="F55" s="16"/>
      <c r="G55" s="17">
        <f>VLOOKUP(B55,[1]Brokers!$B$9:$H$69,7,0)</f>
        <v>395000</v>
      </c>
      <c r="H55" s="17">
        <f>VLOOKUP(B55,[1]Brokers!$B$9:$X$69,23,0)</f>
        <v>0</v>
      </c>
      <c r="I55" s="40">
        <f>VLOOKUP(B55,[1]Brokers!$B$9:$R$69,17,0)</f>
        <v>0</v>
      </c>
      <c r="J55" s="17">
        <f>VLOOKUP(B55,[1]Brokers!$B$9:$M$69,12,0)</f>
        <v>0</v>
      </c>
      <c r="K55" s="17">
        <v>0</v>
      </c>
      <c r="L55" s="17">
        <v>0</v>
      </c>
      <c r="M55" s="18">
        <f t="shared" si="2"/>
        <v>395000</v>
      </c>
      <c r="N55" s="31">
        <f>VLOOKUP(B55,[2]Sheet11!$B$9:$AA$69,26,0)</f>
        <v>57799860.419999994</v>
      </c>
      <c r="O55" s="34">
        <f t="shared" si="3"/>
        <v>2.9095117467096992E-4</v>
      </c>
      <c r="P55" s="36"/>
    </row>
    <row r="56" spans="1:17" x14ac:dyDescent="0.25">
      <c r="A56" s="12">
        <v>41</v>
      </c>
      <c r="B56" s="13" t="s">
        <v>90</v>
      </c>
      <c r="C56" s="14" t="s">
        <v>91</v>
      </c>
      <c r="D56" s="15" t="s">
        <v>14</v>
      </c>
      <c r="E56" s="16"/>
      <c r="F56" s="16"/>
      <c r="G56" s="17">
        <f>VLOOKUP(B56,[1]Brokers!$B$9:$H$69,7,0)</f>
        <v>549900</v>
      </c>
      <c r="H56" s="17">
        <f>VLOOKUP(B56,[1]Brokers!$B$9:$X$69,23,0)</f>
        <v>0</v>
      </c>
      <c r="I56" s="40">
        <f>VLOOKUP(B56,[1]Brokers!$B$9:$R$69,17,0)</f>
        <v>0</v>
      </c>
      <c r="J56" s="17">
        <f>VLOOKUP(B56,[1]Brokers!$B$9:$M$69,12,0)</f>
        <v>0</v>
      </c>
      <c r="K56" s="17">
        <v>0</v>
      </c>
      <c r="L56" s="17">
        <v>0</v>
      </c>
      <c r="M56" s="18">
        <f t="shared" si="2"/>
        <v>549900</v>
      </c>
      <c r="N56" s="31">
        <f>VLOOKUP(B56,[2]Sheet11!$B$9:$AA$69,26,0)</f>
        <v>47423045.030000001</v>
      </c>
      <c r="O56" s="34">
        <f t="shared" si="3"/>
        <v>2.3871667782053102E-4</v>
      </c>
      <c r="P56" s="36"/>
    </row>
    <row r="57" spans="1:17" x14ac:dyDescent="0.2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VLOOKUP(B57,[1]Brokers!$B$9:$H$69,7,0)</f>
        <v>6116221</v>
      </c>
      <c r="H57" s="17">
        <f>VLOOKUP(B57,[1]Brokers!$B$9:$X$69,23,0)</f>
        <v>0</v>
      </c>
      <c r="I57" s="40">
        <f>VLOOKUP(B57,[1]Brokers!$B$9:$R$69,17,0)</f>
        <v>0</v>
      </c>
      <c r="J57" s="17">
        <f>VLOOKUP(B57,[1]Brokers!$B$9:$M$69,12,0)</f>
        <v>0</v>
      </c>
      <c r="K57" s="17"/>
      <c r="L57" s="17">
        <v>0</v>
      </c>
      <c r="M57" s="18">
        <f t="shared" si="2"/>
        <v>6116221</v>
      </c>
      <c r="N57" s="31">
        <f>VLOOKUP(B57,[2]Sheet11!$B$9:$AA$69,26,0)</f>
        <v>42602209</v>
      </c>
      <c r="O57" s="34">
        <f t="shared" si="3"/>
        <v>2.1444970043282618E-4</v>
      </c>
      <c r="P57" s="36"/>
    </row>
    <row r="58" spans="1:17" x14ac:dyDescent="0.25">
      <c r="A58" s="12">
        <v>43</v>
      </c>
      <c r="B58" s="13" t="s">
        <v>86</v>
      </c>
      <c r="C58" s="14" t="s">
        <v>87</v>
      </c>
      <c r="D58" s="15" t="s">
        <v>14</v>
      </c>
      <c r="E58" s="16"/>
      <c r="F58" s="16"/>
      <c r="G58" s="17">
        <f>VLOOKUP(B58,[1]Brokers!$B$9:$H$69,7,0)</f>
        <v>0</v>
      </c>
      <c r="H58" s="17">
        <f>VLOOKUP(B58,[1]Brokers!$B$9:$X$69,23,0)</f>
        <v>0</v>
      </c>
      <c r="I58" s="40">
        <f>VLOOKUP(B58,[1]Brokers!$B$9:$R$69,17,0)</f>
        <v>0</v>
      </c>
      <c r="J58" s="17">
        <f>VLOOKUP(B58,[1]Brokers!$B$9:$M$69,12,0)</f>
        <v>0</v>
      </c>
      <c r="K58" s="17">
        <v>0</v>
      </c>
      <c r="L58" s="17">
        <v>0</v>
      </c>
      <c r="M58" s="18">
        <f t="shared" si="2"/>
        <v>0</v>
      </c>
      <c r="N58" s="31">
        <f>VLOOKUP(B58,[2]Sheet11!$B$9:$AA$69,26,0)</f>
        <v>15456116.300000001</v>
      </c>
      <c r="O58" s="34">
        <f t="shared" si="3"/>
        <v>7.780252686873401E-5</v>
      </c>
      <c r="P58" s="36"/>
    </row>
    <row r="59" spans="1:17" x14ac:dyDescent="0.2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VLOOKUP(B59,[1]Brokers!$B$9:$H$69,7,0)</f>
        <v>10960933</v>
      </c>
      <c r="H59" s="17">
        <f>VLOOKUP(B59,[1]Brokers!$B$9:$X$69,23,0)</f>
        <v>0</v>
      </c>
      <c r="I59" s="40">
        <f>VLOOKUP(B59,[1]Brokers!$B$9:$R$69,17,0)</f>
        <v>0</v>
      </c>
      <c r="J59" s="17">
        <f>VLOOKUP(B59,[1]Brokers!$B$9:$M$69,12,0)</f>
        <v>0</v>
      </c>
      <c r="K59" s="17">
        <v>0</v>
      </c>
      <c r="L59" s="17">
        <v>0</v>
      </c>
      <c r="M59" s="18">
        <f t="shared" si="2"/>
        <v>10960933</v>
      </c>
      <c r="N59" s="31">
        <f>VLOOKUP(B59,[2]Sheet11!$B$9:$AA$69,26,0)</f>
        <v>10960933</v>
      </c>
      <c r="O59" s="34">
        <f t="shared" si="3"/>
        <v>5.517481026193451E-5</v>
      </c>
      <c r="P59" s="36"/>
    </row>
    <row r="60" spans="1:17" x14ac:dyDescent="0.25">
      <c r="A60" s="12">
        <v>45</v>
      </c>
      <c r="B60" s="13" t="s">
        <v>106</v>
      </c>
      <c r="C60" s="14" t="s">
        <v>107</v>
      </c>
      <c r="D60" s="15" t="s">
        <v>14</v>
      </c>
      <c r="E60" s="15" t="s">
        <v>14</v>
      </c>
      <c r="F60" s="16"/>
      <c r="G60" s="17">
        <f>VLOOKUP(B60,[1]Brokers!$B$9:$H$69,7,0)</f>
        <v>0</v>
      </c>
      <c r="H60" s="17">
        <f>VLOOKUP(B60,[1]Brokers!$B$9:$X$69,23,0)</f>
        <v>0</v>
      </c>
      <c r="I60" s="40">
        <f>VLOOKUP(B60,[1]Brokers!$B$9:$R$69,17,0)</f>
        <v>0</v>
      </c>
      <c r="J60" s="17">
        <f>VLOOKUP(B60,[1]Brokers!$B$9:$M$69,12,0)</f>
        <v>0</v>
      </c>
      <c r="K60" s="17">
        <v>0</v>
      </c>
      <c r="L60" s="17">
        <v>0</v>
      </c>
      <c r="M60" s="18">
        <f t="shared" si="2"/>
        <v>0</v>
      </c>
      <c r="N60" s="31">
        <f>VLOOKUP(B60,[2]Sheet11!$B$9:$AA$69,26,0)</f>
        <v>3788300</v>
      </c>
      <c r="O60" s="34">
        <f t="shared" si="3"/>
        <v>1.9069429008943536E-5</v>
      </c>
      <c r="P60" s="36"/>
    </row>
    <row r="61" spans="1:17" x14ac:dyDescent="0.25">
      <c r="A61" s="12">
        <v>46</v>
      </c>
      <c r="B61" s="13" t="s">
        <v>139</v>
      </c>
      <c r="C61" s="14" t="s">
        <v>141</v>
      </c>
      <c r="D61" s="15" t="s">
        <v>14</v>
      </c>
      <c r="E61" s="16"/>
      <c r="F61" s="16"/>
      <c r="G61" s="17">
        <f>VLOOKUP(B61,[1]Brokers!$B$9:$H$69,7,0)</f>
        <v>113500</v>
      </c>
      <c r="H61" s="17">
        <f>VLOOKUP(B61,[1]Brokers!$B$9:$X$69,23,0)</f>
        <v>0</v>
      </c>
      <c r="I61" s="40">
        <f>VLOOKUP(B61,[1]Brokers!$B$9:$R$69,17,0)</f>
        <v>0</v>
      </c>
      <c r="J61" s="17">
        <f>VLOOKUP(B61,[1]Brokers!$B$9:$M$69,12,0)</f>
        <v>0</v>
      </c>
      <c r="K61" s="17">
        <v>0</v>
      </c>
      <c r="L61" s="17">
        <v>0</v>
      </c>
      <c r="M61" s="18">
        <f t="shared" si="2"/>
        <v>113500</v>
      </c>
      <c r="N61" s="31">
        <f>VLOOKUP(B61,[2]Sheet11!$B$9:$AA$69,26,0)</f>
        <v>113500</v>
      </c>
      <c r="O61" s="34">
        <f t="shared" si="3"/>
        <v>5.7133283861233043E-7</v>
      </c>
      <c r="P61" s="36"/>
    </row>
    <row r="62" spans="1:17" x14ac:dyDescent="0.25">
      <c r="A62" s="12">
        <v>47</v>
      </c>
      <c r="B62" s="13" t="s">
        <v>112</v>
      </c>
      <c r="C62" s="14" t="s">
        <v>113</v>
      </c>
      <c r="D62" s="15" t="s">
        <v>14</v>
      </c>
      <c r="E62" s="16"/>
      <c r="F62" s="16"/>
      <c r="G62" s="17">
        <f>VLOOKUP(B62,[1]Brokers!$B$9:$H$69,7,0)</f>
        <v>0</v>
      </c>
      <c r="H62" s="17">
        <f>VLOOKUP(B62,[1]Brokers!$B$9:$X$69,23,0)</f>
        <v>0</v>
      </c>
      <c r="I62" s="40">
        <f>VLOOKUP(B62,[1]Brokers!$B$9:$R$69,17,0)</f>
        <v>0</v>
      </c>
      <c r="J62" s="17">
        <f>VLOOKUP(B62,[1]Brokers!$B$9:$M$69,12,0)</f>
        <v>0</v>
      </c>
      <c r="K62" s="17">
        <v>0</v>
      </c>
      <c r="L62" s="17">
        <v>0</v>
      </c>
      <c r="M62" s="18">
        <f t="shared" si="2"/>
        <v>0</v>
      </c>
      <c r="N62" s="31">
        <f>VLOOKUP(B62,[2]Sheet11!$B$9:$AA$69,26,0)</f>
        <v>0</v>
      </c>
      <c r="O62" s="34">
        <f t="shared" si="3"/>
        <v>0</v>
      </c>
      <c r="P62" s="36"/>
    </row>
    <row r="63" spans="1:17" x14ac:dyDescent="0.25">
      <c r="A63" s="12">
        <v>48</v>
      </c>
      <c r="B63" s="13" t="s">
        <v>114</v>
      </c>
      <c r="C63" s="14" t="s">
        <v>115</v>
      </c>
      <c r="D63" s="15"/>
      <c r="E63" s="16"/>
      <c r="F63" s="16"/>
      <c r="G63" s="17">
        <f>VLOOKUP(B63,[1]Brokers!$B$9:$H$69,7,0)</f>
        <v>0</v>
      </c>
      <c r="H63" s="17">
        <f>VLOOKUP(B63,[1]Brokers!$B$9:$X$69,23,0)</f>
        <v>0</v>
      </c>
      <c r="I63" s="40">
        <f>VLOOKUP(B63,[1]Brokers!$B$9:$R$69,17,0)</f>
        <v>0</v>
      </c>
      <c r="J63" s="17">
        <f>VLOOKUP(B63,[1]Brokers!$B$9:$M$69,12,0)</f>
        <v>0</v>
      </c>
      <c r="K63" s="17">
        <v>0</v>
      </c>
      <c r="L63" s="17">
        <v>0</v>
      </c>
      <c r="M63" s="18">
        <f t="shared" si="2"/>
        <v>0</v>
      </c>
      <c r="N63" s="31">
        <f>VLOOKUP(B63,[2]Sheet11!$B$9:$AA$69,26,0)</f>
        <v>0</v>
      </c>
      <c r="O63" s="34">
        <f t="shared" si="3"/>
        <v>0</v>
      </c>
      <c r="P63" s="36"/>
    </row>
    <row r="64" spans="1:17" x14ac:dyDescent="0.25">
      <c r="A64" s="12">
        <v>49</v>
      </c>
      <c r="B64" s="13" t="s">
        <v>100</v>
      </c>
      <c r="C64" s="14" t="s">
        <v>101</v>
      </c>
      <c r="D64" s="15"/>
      <c r="E64" s="16"/>
      <c r="F64" s="16"/>
      <c r="G64" s="17">
        <f>VLOOKUP(B64,[1]Brokers!$B$9:$H$69,7,0)</f>
        <v>0</v>
      </c>
      <c r="H64" s="17">
        <f>VLOOKUP(B64,[1]Brokers!$B$9:$X$69,23,0)</f>
        <v>0</v>
      </c>
      <c r="I64" s="40">
        <f>VLOOKUP(B64,[1]Brokers!$B$9:$R$69,17,0)</f>
        <v>0</v>
      </c>
      <c r="J64" s="17">
        <f>VLOOKUP(B64,[1]Brokers!$B$9:$M$69,12,0)</f>
        <v>0</v>
      </c>
      <c r="K64" s="17">
        <v>0</v>
      </c>
      <c r="L64" s="17">
        <v>0</v>
      </c>
      <c r="M64" s="18">
        <f t="shared" si="2"/>
        <v>0</v>
      </c>
      <c r="N64" s="31">
        <f>VLOOKUP(B64,[2]Sheet11!$B$9:$AA$69,26,0)</f>
        <v>0</v>
      </c>
      <c r="O64" s="34">
        <f t="shared" si="3"/>
        <v>0</v>
      </c>
      <c r="P64" s="36"/>
    </row>
    <row r="65" spans="1:17" x14ac:dyDescent="0.25">
      <c r="A65" s="12">
        <v>50</v>
      </c>
      <c r="B65" s="13" t="s">
        <v>120</v>
      </c>
      <c r="C65" s="14" t="s">
        <v>121</v>
      </c>
      <c r="D65" s="15"/>
      <c r="E65" s="16"/>
      <c r="F65" s="16"/>
      <c r="G65" s="17">
        <f>VLOOKUP(B65,[1]Brokers!$B$9:$H$69,7,0)</f>
        <v>0</v>
      </c>
      <c r="H65" s="17">
        <f>VLOOKUP(B65,[1]Brokers!$B$9:$X$69,23,0)</f>
        <v>0</v>
      </c>
      <c r="I65" s="40">
        <f>VLOOKUP(B65,[1]Brokers!$B$9:$R$69,17,0)</f>
        <v>0</v>
      </c>
      <c r="J65" s="17">
        <f>VLOOKUP(B65,[1]Brokers!$B$9:$M$69,12,0)</f>
        <v>0</v>
      </c>
      <c r="K65" s="17">
        <v>0</v>
      </c>
      <c r="L65" s="17">
        <v>0</v>
      </c>
      <c r="M65" s="18">
        <f t="shared" si="2"/>
        <v>0</v>
      </c>
      <c r="N65" s="31">
        <f>VLOOKUP(B65,[2]Sheet11!$B$9:$AA$69,26,0)</f>
        <v>0</v>
      </c>
      <c r="O65" s="34">
        <f t="shared" si="3"/>
        <v>0</v>
      </c>
      <c r="P65" s="36"/>
    </row>
    <row r="66" spans="1:17" x14ac:dyDescent="0.25">
      <c r="A66" s="12">
        <v>51</v>
      </c>
      <c r="B66" s="13" t="s">
        <v>116</v>
      </c>
      <c r="C66" s="14" t="s">
        <v>117</v>
      </c>
      <c r="D66" s="15"/>
      <c r="E66" s="16"/>
      <c r="F66" s="16"/>
      <c r="G66" s="17">
        <f>VLOOKUP(B66,[1]Brokers!$B$9:$H$69,7,0)</f>
        <v>0</v>
      </c>
      <c r="H66" s="17">
        <f>VLOOKUP(B66,[1]Brokers!$B$9:$X$69,23,0)</f>
        <v>0</v>
      </c>
      <c r="I66" s="40">
        <f>VLOOKUP(B66,[1]Brokers!$B$9:$R$69,17,0)</f>
        <v>0</v>
      </c>
      <c r="J66" s="17">
        <f>VLOOKUP(B66,[1]Brokers!$B$9:$M$69,12,0)</f>
        <v>0</v>
      </c>
      <c r="K66" s="17">
        <v>0</v>
      </c>
      <c r="L66" s="17">
        <v>0</v>
      </c>
      <c r="M66" s="18">
        <f t="shared" si="2"/>
        <v>0</v>
      </c>
      <c r="N66" s="31">
        <f>VLOOKUP(B66,[2]Sheet11!$B$9:$AA$69,26,0)</f>
        <v>0</v>
      </c>
      <c r="O66" s="34">
        <f t="shared" si="3"/>
        <v>0</v>
      </c>
      <c r="P66" s="36"/>
      <c r="Q66" s="21"/>
    </row>
    <row r="67" spans="1:17" x14ac:dyDescent="0.25">
      <c r="A67" s="12">
        <v>52</v>
      </c>
      <c r="B67" s="13" t="s">
        <v>118</v>
      </c>
      <c r="C67" s="14" t="s">
        <v>119</v>
      </c>
      <c r="D67" s="15"/>
      <c r="E67" s="16"/>
      <c r="F67" s="16"/>
      <c r="G67" s="17">
        <f>VLOOKUP(B67,[1]Brokers!$B$9:$H$69,7,0)</f>
        <v>0</v>
      </c>
      <c r="H67" s="17">
        <f>VLOOKUP(B67,[1]Brokers!$B$9:$X$69,23,0)</f>
        <v>0</v>
      </c>
      <c r="I67" s="40">
        <f>VLOOKUP(B67,[1]Brokers!$B$9:$R$69,17,0)</f>
        <v>0</v>
      </c>
      <c r="J67" s="17">
        <f>VLOOKUP(B67,[1]Brokers!$B$9:$M$69,12,0)</f>
        <v>0</v>
      </c>
      <c r="K67" s="17">
        <v>0</v>
      </c>
      <c r="L67" s="17">
        <v>0</v>
      </c>
      <c r="M67" s="18">
        <f t="shared" si="2"/>
        <v>0</v>
      </c>
      <c r="N67" s="31">
        <f>VLOOKUP(B67,[2]Sheet11!$B$9:$AA$69,26,0)</f>
        <v>0</v>
      </c>
      <c r="O67" s="34">
        <f t="shared" si="3"/>
        <v>0</v>
      </c>
      <c r="P67" s="36"/>
    </row>
    <row r="68" spans="1:17" x14ac:dyDescent="0.25">
      <c r="A68" s="12">
        <v>53</v>
      </c>
      <c r="B68" s="13" t="s">
        <v>110</v>
      </c>
      <c r="C68" s="14" t="s">
        <v>111</v>
      </c>
      <c r="D68" s="15"/>
      <c r="E68" s="16"/>
      <c r="F68" s="16"/>
      <c r="G68" s="17">
        <f>VLOOKUP(B68,[1]Brokers!$B$9:$H$69,7,0)</f>
        <v>0</v>
      </c>
      <c r="H68" s="17">
        <f>VLOOKUP(B68,[1]Brokers!$B$9:$X$69,23,0)</f>
        <v>0</v>
      </c>
      <c r="I68" s="40">
        <f>VLOOKUP(B68,[1]Brokers!$B$9:$R$69,17,0)</f>
        <v>0</v>
      </c>
      <c r="J68" s="17">
        <f>VLOOKUP(B68,[1]Brokers!$B$9:$M$69,12,0)</f>
        <v>0</v>
      </c>
      <c r="K68" s="17">
        <v>0</v>
      </c>
      <c r="L68" s="17">
        <v>0</v>
      </c>
      <c r="M68" s="18">
        <f t="shared" si="2"/>
        <v>0</v>
      </c>
      <c r="N68" s="31">
        <f>VLOOKUP(B68,[2]Sheet11!$B$9:$AA$69,26,0)</f>
        <v>0</v>
      </c>
      <c r="O68" s="34">
        <f t="shared" si="3"/>
        <v>0</v>
      </c>
      <c r="P68" s="36"/>
    </row>
    <row r="69" spans="1:17" x14ac:dyDescent="0.25">
      <c r="A69" s="12">
        <v>54</v>
      </c>
      <c r="B69" s="13" t="s">
        <v>71</v>
      </c>
      <c r="C69" s="14" t="s">
        <v>72</v>
      </c>
      <c r="D69" s="15" t="s">
        <v>14</v>
      </c>
      <c r="E69" s="16" t="s">
        <v>14</v>
      </c>
      <c r="F69" s="16"/>
      <c r="G69" s="17">
        <f>VLOOKUP(B69,[1]Brokers!$B$9:$H$69,7,0)</f>
        <v>0</v>
      </c>
      <c r="H69" s="17">
        <f>VLOOKUP(B69,[1]Brokers!$B$9:$X$69,23,0)</f>
        <v>0</v>
      </c>
      <c r="I69" s="40">
        <f>VLOOKUP(B69,[1]Brokers!$B$9:$R$69,17,0)</f>
        <v>0</v>
      </c>
      <c r="J69" s="17">
        <f>VLOOKUP(B69,[1]Brokers!$B$9:$M$69,12,0)</f>
        <v>0</v>
      </c>
      <c r="K69" s="17">
        <v>0</v>
      </c>
      <c r="L69" s="17">
        <v>0</v>
      </c>
      <c r="M69" s="18">
        <f t="shared" si="2"/>
        <v>0</v>
      </c>
      <c r="N69" s="31">
        <f>VLOOKUP(B69,[2]Sheet11!$B$9:$AA$69,26,0)</f>
        <v>0</v>
      </c>
      <c r="O69" s="34">
        <f t="shared" si="3"/>
        <v>0</v>
      </c>
      <c r="P69" s="36"/>
    </row>
    <row r="70" spans="1:17" x14ac:dyDescent="0.25">
      <c r="A70" s="12">
        <v>55</v>
      </c>
      <c r="B70" s="13" t="s">
        <v>92</v>
      </c>
      <c r="C70" s="14" t="s">
        <v>93</v>
      </c>
      <c r="D70" s="15" t="s">
        <v>14</v>
      </c>
      <c r="E70" s="16" t="s">
        <v>14</v>
      </c>
      <c r="F70" s="16" t="s">
        <v>14</v>
      </c>
      <c r="G70" s="17">
        <f>VLOOKUP(B70,[1]Brokers!$B$9:$H$69,7,0)</f>
        <v>0</v>
      </c>
      <c r="H70" s="17">
        <f>VLOOKUP(B70,[1]Brokers!$B$9:$X$69,23,0)</f>
        <v>0</v>
      </c>
      <c r="I70" s="40">
        <f>VLOOKUP(B70,[1]Brokers!$B$9:$R$69,17,0)</f>
        <v>0</v>
      </c>
      <c r="J70" s="17">
        <f>VLOOKUP(B70,[1]Brokers!$B$9:$M$69,12,0)</f>
        <v>0</v>
      </c>
      <c r="K70" s="17">
        <v>0</v>
      </c>
      <c r="L70" s="17">
        <v>0</v>
      </c>
      <c r="M70" s="18">
        <f t="shared" si="2"/>
        <v>0</v>
      </c>
      <c r="N70" s="31">
        <f>VLOOKUP(B70,[2]Sheet11!$B$9:$AA$69,26,0)</f>
        <v>0</v>
      </c>
      <c r="O70" s="34">
        <f t="shared" si="3"/>
        <v>0</v>
      </c>
      <c r="P70" s="36"/>
    </row>
    <row r="71" spans="1:17" x14ac:dyDescent="0.25">
      <c r="A71" s="12">
        <v>56</v>
      </c>
      <c r="B71" s="13" t="s">
        <v>98</v>
      </c>
      <c r="C71" s="14" t="s">
        <v>99</v>
      </c>
      <c r="D71" s="15" t="s">
        <v>14</v>
      </c>
      <c r="E71" s="16" t="s">
        <v>14</v>
      </c>
      <c r="F71" s="16" t="s">
        <v>14</v>
      </c>
      <c r="G71" s="17">
        <f>VLOOKUP(B71,[1]Brokers!$B$9:$H$69,7,0)</f>
        <v>0</v>
      </c>
      <c r="H71" s="17">
        <f>VLOOKUP(B71,[1]Brokers!$B$9:$X$69,23,0)</f>
        <v>0</v>
      </c>
      <c r="I71" s="40">
        <f>VLOOKUP(B71,[1]Brokers!$B$9:$R$69,17,0)</f>
        <v>0</v>
      </c>
      <c r="J71" s="17">
        <f>VLOOKUP(B71,[1]Brokers!$B$9:$M$69,12,0)</f>
        <v>0</v>
      </c>
      <c r="K71" s="17">
        <v>0</v>
      </c>
      <c r="L71" s="17">
        <v>0</v>
      </c>
      <c r="M71" s="18">
        <f t="shared" si="2"/>
        <v>0</v>
      </c>
      <c r="N71" s="31">
        <f>VLOOKUP(B71,[2]Sheet11!$B$9:$AA$69,26,0)</f>
        <v>0</v>
      </c>
      <c r="O71" s="34">
        <f t="shared" si="3"/>
        <v>0</v>
      </c>
      <c r="P71" s="36"/>
    </row>
    <row r="72" spans="1:17" x14ac:dyDescent="0.25">
      <c r="A72" s="12">
        <v>57</v>
      </c>
      <c r="B72" s="13" t="s">
        <v>102</v>
      </c>
      <c r="C72" s="14" t="s">
        <v>103</v>
      </c>
      <c r="D72" s="15" t="s">
        <v>14</v>
      </c>
      <c r="E72" s="16"/>
      <c r="F72" s="16"/>
      <c r="G72" s="17">
        <f>VLOOKUP(B72,[1]Brokers!$B$9:$H$69,7,0)</f>
        <v>0</v>
      </c>
      <c r="H72" s="17">
        <f>VLOOKUP(B72,[1]Brokers!$B$9:$X$69,23,0)</f>
        <v>0</v>
      </c>
      <c r="I72" s="40">
        <f>VLOOKUP(B72,[1]Brokers!$B$9:$R$69,17,0)</f>
        <v>0</v>
      </c>
      <c r="J72" s="17">
        <f>VLOOKUP(B72,[1]Brokers!$B$9:$M$69,12,0)</f>
        <v>0</v>
      </c>
      <c r="K72" s="17">
        <v>0</v>
      </c>
      <c r="L72" s="17">
        <v>0</v>
      </c>
      <c r="M72" s="18">
        <f t="shared" si="2"/>
        <v>0</v>
      </c>
      <c r="N72" s="31">
        <f>VLOOKUP(B72,[2]Sheet11!$B$9:$AA$69,26,0)</f>
        <v>0</v>
      </c>
      <c r="O72" s="34">
        <f t="shared" si="3"/>
        <v>0</v>
      </c>
      <c r="P72" s="36"/>
    </row>
    <row r="73" spans="1:17" x14ac:dyDescent="0.25">
      <c r="A73" s="12">
        <v>58</v>
      </c>
      <c r="B73" s="13" t="s">
        <v>104</v>
      </c>
      <c r="C73" s="14" t="s">
        <v>105</v>
      </c>
      <c r="D73" s="15" t="s">
        <v>14</v>
      </c>
      <c r="E73" s="16"/>
      <c r="F73" s="16"/>
      <c r="G73" s="17">
        <f>VLOOKUP(B73,[1]Brokers!$B$9:$H$69,7,0)</f>
        <v>0</v>
      </c>
      <c r="H73" s="17">
        <f>VLOOKUP(B73,[1]Brokers!$B$9:$X$69,23,0)</f>
        <v>0</v>
      </c>
      <c r="I73" s="40">
        <f>VLOOKUP(B73,[1]Brokers!$B$9:$R$69,17,0)</f>
        <v>0</v>
      </c>
      <c r="J73" s="17">
        <f>VLOOKUP(B73,[1]Brokers!$B$9:$M$69,12,0)</f>
        <v>0</v>
      </c>
      <c r="K73" s="17">
        <v>0</v>
      </c>
      <c r="L73" s="17">
        <v>0</v>
      </c>
      <c r="M73" s="18">
        <f t="shared" si="2"/>
        <v>0</v>
      </c>
      <c r="N73" s="31">
        <f>VLOOKUP(B73,[2]Sheet11!$B$9:$AA$69,26,0)</f>
        <v>0</v>
      </c>
      <c r="O73" s="34">
        <f t="shared" si="3"/>
        <v>0</v>
      </c>
      <c r="P73" s="36"/>
      <c r="Q73" s="21"/>
    </row>
    <row r="74" spans="1:17" x14ac:dyDescent="0.25">
      <c r="A74" s="12">
        <v>59</v>
      </c>
      <c r="B74" s="13" t="s">
        <v>124</v>
      </c>
      <c r="C74" s="14" t="s">
        <v>125</v>
      </c>
      <c r="D74" s="15" t="s">
        <v>14</v>
      </c>
      <c r="E74" s="16"/>
      <c r="F74" s="16"/>
      <c r="G74" s="17">
        <f>VLOOKUP(B74,[1]Brokers!$B$9:$H$69,7,0)</f>
        <v>0</v>
      </c>
      <c r="H74" s="17">
        <f>VLOOKUP(B74,[1]Brokers!$B$9:$X$69,23,0)</f>
        <v>0</v>
      </c>
      <c r="I74" s="40">
        <f>VLOOKUP(B74,[1]Brokers!$B$9:$R$69,17,0)</f>
        <v>0</v>
      </c>
      <c r="J74" s="17">
        <f>VLOOKUP(B74,[1]Brokers!$B$9:$M$69,12,0)</f>
        <v>0</v>
      </c>
      <c r="K74" s="17">
        <v>0</v>
      </c>
      <c r="L74" s="17">
        <v>0</v>
      </c>
      <c r="M74" s="18">
        <f t="shared" si="2"/>
        <v>0</v>
      </c>
      <c r="N74" s="31">
        <f>VLOOKUP(B74,[2]Sheet11!$B$9:$AA$69,26,0)</f>
        <v>0</v>
      </c>
      <c r="O74" s="34">
        <f t="shared" si="3"/>
        <v>0</v>
      </c>
      <c r="P74" s="36"/>
      <c r="Q74" s="21"/>
    </row>
    <row r="75" spans="1:17" x14ac:dyDescent="0.25">
      <c r="A75" s="12">
        <v>60</v>
      </c>
      <c r="B75" s="37" t="s">
        <v>126</v>
      </c>
      <c r="C75" s="38" t="s">
        <v>127</v>
      </c>
      <c r="D75" s="15" t="s">
        <v>14</v>
      </c>
      <c r="E75" s="39"/>
      <c r="F75" s="39"/>
      <c r="G75" s="17">
        <f>VLOOKUP(B75,[1]Brokers!$B$9:$H$69,7,0)</f>
        <v>0</v>
      </c>
      <c r="H75" s="17">
        <f>VLOOKUP(B75,[1]Brokers!$B$9:$X$69,23,0)</f>
        <v>0</v>
      </c>
      <c r="I75" s="40">
        <f>VLOOKUP(B75,[1]Brokers!$B$9:$R$69,17,0)</f>
        <v>0</v>
      </c>
      <c r="J75" s="17">
        <f>VLOOKUP(B75,[1]Brokers!$B$9:$M$69,12,0)</f>
        <v>0</v>
      </c>
      <c r="K75" s="17">
        <v>0</v>
      </c>
      <c r="L75" s="17">
        <v>0</v>
      </c>
      <c r="M75" s="18">
        <f t="shared" si="2"/>
        <v>0</v>
      </c>
      <c r="N75" s="31">
        <f>VLOOKUP(B75,[2]Sheet11!$B$9:$AA$69,26,0)</f>
        <v>0</v>
      </c>
      <c r="O75" s="34">
        <f t="shared" si="3"/>
        <v>0</v>
      </c>
      <c r="P75" s="36"/>
      <c r="Q75" s="21"/>
    </row>
    <row r="76" spans="1:17" x14ac:dyDescent="0.25">
      <c r="A76" s="12">
        <v>61</v>
      </c>
      <c r="B76" s="37" t="s">
        <v>140</v>
      </c>
      <c r="C76" s="38" t="s">
        <v>142</v>
      </c>
      <c r="D76" s="15" t="s">
        <v>14</v>
      </c>
      <c r="E76" s="15" t="s">
        <v>14</v>
      </c>
      <c r="F76" s="15" t="s">
        <v>14</v>
      </c>
      <c r="G76" s="17">
        <f>VLOOKUP(B76,[1]Brokers!$B$9:$H$69,7,0)</f>
        <v>0</v>
      </c>
      <c r="H76" s="17">
        <f>VLOOKUP(B76,[1]Brokers!$B$9:$X$69,23,0)</f>
        <v>0</v>
      </c>
      <c r="I76" s="40">
        <f>VLOOKUP(B76,[1]Brokers!$B$9:$R$69,17,0)</f>
        <v>0</v>
      </c>
      <c r="J76" s="17">
        <f>VLOOKUP(B76,[1]Brokers!$B$9:$M$69,12,0)</f>
        <v>0</v>
      </c>
      <c r="K76" s="17">
        <v>0</v>
      </c>
      <c r="L76" s="17">
        <v>0</v>
      </c>
      <c r="M76" s="18">
        <f t="shared" si="2"/>
        <v>0</v>
      </c>
      <c r="N76" s="31">
        <f>VLOOKUP(B76,[2]Sheet11!$B$9:$AA$69,26,0)</f>
        <v>0</v>
      </c>
      <c r="O76" s="34">
        <f t="shared" si="3"/>
        <v>0</v>
      </c>
      <c r="P76" s="36"/>
      <c r="Q76" s="21"/>
    </row>
    <row r="77" spans="1:17" ht="16.5" thickBot="1" x14ac:dyDescent="0.3">
      <c r="A77" s="52" t="s">
        <v>6</v>
      </c>
      <c r="B77" s="53"/>
      <c r="C77" s="54"/>
      <c r="D77" s="22">
        <f>COUNTA(D16:D76)</f>
        <v>55</v>
      </c>
      <c r="E77" s="22">
        <f t="shared" ref="E77:F77" si="4">COUNTA(E16:E76)</f>
        <v>24</v>
      </c>
      <c r="F77" s="22">
        <f t="shared" si="4"/>
        <v>14</v>
      </c>
      <c r="G77" s="23">
        <f>SUM(G16:G76)</f>
        <v>7033623131.6999989</v>
      </c>
      <c r="H77" s="23">
        <f>SUM(H16:H76)</f>
        <v>1761197040</v>
      </c>
      <c r="I77" s="23">
        <f t="shared" ref="I77:L77" si="5">SUM(I16:I76)</f>
        <v>0</v>
      </c>
      <c r="J77" s="23">
        <f t="shared" si="5"/>
        <v>2040000000</v>
      </c>
      <c r="K77" s="23">
        <f t="shared" si="5"/>
        <v>0</v>
      </c>
      <c r="L77" s="23">
        <f t="shared" si="5"/>
        <v>0</v>
      </c>
      <c r="M77" s="23">
        <f>SUM(M16:M76)</f>
        <v>10834820171.699997</v>
      </c>
      <c r="N77" s="32">
        <f>SUM(N16:N76)</f>
        <v>198658281704.36002</v>
      </c>
      <c r="O77" s="33">
        <f>SUM(O16:O76)</f>
        <v>0.99999999999999989</v>
      </c>
      <c r="P77" s="24"/>
      <c r="Q77" s="21"/>
    </row>
    <row r="78" spans="1:17" x14ac:dyDescent="0.25">
      <c r="L78" s="25"/>
      <c r="M78" s="26"/>
      <c r="O78" s="25"/>
      <c r="P78" s="24"/>
      <c r="Q78" s="21"/>
    </row>
    <row r="79" spans="1:17" ht="27.6" customHeight="1" x14ac:dyDescent="0.25">
      <c r="B79" s="41" t="s">
        <v>128</v>
      </c>
      <c r="C79" s="41"/>
      <c r="D79" s="41"/>
      <c r="E79" s="41"/>
      <c r="F79" s="41"/>
      <c r="H79" s="27"/>
      <c r="I79" s="27"/>
      <c r="L79" s="25"/>
      <c r="M79" s="25"/>
      <c r="P79" s="24"/>
      <c r="Q79" s="21"/>
    </row>
    <row r="80" spans="1:17" ht="27.6" customHeight="1" x14ac:dyDescent="0.25">
      <c r="C80" s="42"/>
      <c r="D80" s="42"/>
      <c r="E80" s="42"/>
      <c r="F80" s="42"/>
      <c r="M80" s="25"/>
      <c r="N80" s="25"/>
      <c r="P80" s="24"/>
      <c r="Q80" s="21"/>
    </row>
    <row r="81" spans="16:17" x14ac:dyDescent="0.25">
      <c r="P81" s="24"/>
      <c r="Q81" s="21"/>
    </row>
    <row r="82" spans="16:17" x14ac:dyDescent="0.25">
      <c r="P82" s="24"/>
      <c r="Q82" s="21"/>
    </row>
  </sheetData>
  <sortState ref="B16:O76">
    <sortCondition descending="1" ref="O76"/>
  </sortState>
  <mergeCells count="16">
    <mergeCell ref="N14:N15"/>
    <mergeCell ref="O14:O15"/>
    <mergeCell ref="A77:C77"/>
    <mergeCell ref="D9:L9"/>
    <mergeCell ref="L11:O11"/>
    <mergeCell ref="A12:A15"/>
    <mergeCell ref="B12:B15"/>
    <mergeCell ref="C12:C15"/>
    <mergeCell ref="D12:F14"/>
    <mergeCell ref="G12:M13"/>
    <mergeCell ref="N12:O13"/>
    <mergeCell ref="B79:F79"/>
    <mergeCell ref="C80:F80"/>
    <mergeCell ref="M14:M15"/>
    <mergeCell ref="G14:I14"/>
    <mergeCell ref="J14:L14"/>
  </mergeCells>
  <pageMargins left="0.7" right="0.7" top="0.75" bottom="0.75" header="0.3" footer="0.3"/>
  <pageSetup paperSize="9" scale="45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sortState ref="A1:O59">
    <sortCondition descending="1" ref="N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2018-12-14T10:46:31Z</cp:lastPrinted>
  <dcterms:created xsi:type="dcterms:W3CDTF">2017-06-09T07:51:20Z</dcterms:created>
  <dcterms:modified xsi:type="dcterms:W3CDTF">2018-12-14T10:53:48Z</dcterms:modified>
</cp:coreProperties>
</file>