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730" windowHeight="11760" activeTab="9"/>
  </bookViews>
  <sheets>
    <sheet name="CT-1" sheetId="1" r:id="rId1"/>
    <sheet name="CT-2" sheetId="2" r:id="rId2"/>
    <sheet name="CT-3" sheetId="3" r:id="rId3"/>
    <sheet name="CT-4" sheetId="4" r:id="rId4"/>
    <sheet name="2" sheetId="6" r:id="rId5"/>
    <sheet name="4" sheetId="7" r:id="rId6"/>
    <sheet name="7" sheetId="8" r:id="rId7"/>
    <sheet name="8" sheetId="9" r:id="rId8"/>
    <sheet name="9" sheetId="10" r:id="rId9"/>
    <sheet name="10" sheetId="11" r:id="rId10"/>
    <sheet name="11" sheetId="12" r:id="rId11"/>
  </sheets>
  <externalReferences>
    <externalReference r:id="rId12"/>
  </externalReferenc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4" i="12"/>
  <c r="I6" s="1"/>
  <c r="G4"/>
  <c r="G6" s="1"/>
  <c r="I28" i="11"/>
  <c r="H28"/>
  <c r="J27"/>
  <c r="J23"/>
  <c r="J20"/>
  <c r="J18"/>
  <c r="J16"/>
  <c r="J8"/>
  <c r="I26" i="10"/>
  <c r="I25" s="1"/>
  <c r="G24"/>
  <c r="I20"/>
  <c r="I24" s="1"/>
  <c r="G19"/>
  <c r="I39" i="8"/>
  <c r="G30"/>
  <c r="I28"/>
  <c r="I30" s="1"/>
  <c r="I19"/>
  <c r="G19"/>
  <c r="J31" i="7"/>
  <c r="I31"/>
  <c r="H31"/>
  <c r="G31"/>
  <c r="F31"/>
  <c r="E31"/>
  <c r="E32" s="1"/>
  <c r="K30"/>
  <c r="E29"/>
  <c r="K28"/>
  <c r="K27"/>
  <c r="K26"/>
  <c r="K25"/>
  <c r="K24"/>
  <c r="K23"/>
  <c r="K22"/>
  <c r="J21"/>
  <c r="J19" s="1"/>
  <c r="I21"/>
  <c r="I19" s="1"/>
  <c r="H21"/>
  <c r="H19" s="1"/>
  <c r="G21"/>
  <c r="F21"/>
  <c r="E21"/>
  <c r="D21"/>
  <c r="K21" s="1"/>
  <c r="K19" s="1"/>
  <c r="K20"/>
  <c r="G19"/>
  <c r="F19"/>
  <c r="F29" s="1"/>
  <c r="F32" s="1"/>
  <c r="E19"/>
  <c r="J18"/>
  <c r="I18"/>
  <c r="H18"/>
  <c r="H29" s="1"/>
  <c r="H32" s="1"/>
  <c r="G18"/>
  <c r="G29" s="1"/>
  <c r="G32" s="1"/>
  <c r="F18"/>
  <c r="E18"/>
  <c r="D18"/>
  <c r="K17"/>
  <c r="K16"/>
  <c r="K15"/>
  <c r="K14"/>
  <c r="K13"/>
  <c r="K12"/>
  <c r="K11"/>
  <c r="K10"/>
  <c r="K9"/>
  <c r="K8"/>
  <c r="K7"/>
  <c r="K6"/>
  <c r="K5"/>
  <c r="K4"/>
  <c r="E4"/>
  <c r="C32" i="6"/>
  <c r="C23"/>
  <c r="F18"/>
  <c r="F23" s="1"/>
  <c r="C7"/>
  <c r="E5"/>
  <c r="E4"/>
  <c r="E7" s="1"/>
  <c r="F66" i="4"/>
  <c r="F62" s="1"/>
  <c r="F64"/>
  <c r="F69" s="1"/>
  <c r="E62"/>
  <c r="F55"/>
  <c r="F54"/>
  <c r="E54"/>
  <c r="F53"/>
  <c r="F50"/>
  <c r="E49"/>
  <c r="E47"/>
  <c r="F40"/>
  <c r="F39" s="1"/>
  <c r="F46" s="1"/>
  <c r="E39"/>
  <c r="F26"/>
  <c r="F24"/>
  <c r="F22"/>
  <c r="F21"/>
  <c r="F20"/>
  <c r="F19"/>
  <c r="F17" s="1"/>
  <c r="F18"/>
  <c r="E17"/>
  <c r="F11"/>
  <c r="F10" s="1"/>
  <c r="E10"/>
  <c r="E60" s="1"/>
  <c r="A3"/>
  <c r="I15" i="3"/>
  <c r="G15"/>
  <c r="F15"/>
  <c r="M10"/>
  <c r="R10" s="1"/>
  <c r="M7"/>
  <c r="E7"/>
  <c r="E15" s="1"/>
  <c r="A3"/>
  <c r="F16" i="2"/>
  <c r="F8"/>
  <c r="E8"/>
  <c r="E9" s="1"/>
  <c r="E24" s="1"/>
  <c r="E26" s="1"/>
  <c r="E28" s="1"/>
  <c r="F7"/>
  <c r="F9" s="1"/>
  <c r="A3"/>
  <c r="H73" i="1"/>
  <c r="I64"/>
  <c r="G64"/>
  <c r="I61"/>
  <c r="G61"/>
  <c r="I57"/>
  <c r="G57"/>
  <c r="G66" s="1"/>
  <c r="I53"/>
  <c r="G53"/>
  <c r="I43"/>
  <c r="I42"/>
  <c r="G42"/>
  <c r="I38"/>
  <c r="G38"/>
  <c r="I37"/>
  <c r="G37"/>
  <c r="I36"/>
  <c r="G36"/>
  <c r="I35"/>
  <c r="G35"/>
  <c r="G46" s="1"/>
  <c r="G54" s="1"/>
  <c r="G67" s="1"/>
  <c r="I21"/>
  <c r="I30" s="1"/>
  <c r="G21"/>
  <c r="G30" s="1"/>
  <c r="I16"/>
  <c r="G16"/>
  <c r="I14"/>
  <c r="G14"/>
  <c r="I11"/>
  <c r="G11"/>
  <c r="I10"/>
  <c r="G10"/>
  <c r="I9"/>
  <c r="I19" s="1"/>
  <c r="G9"/>
  <c r="A3"/>
  <c r="G31" l="1"/>
  <c r="G68" s="1"/>
  <c r="I66"/>
  <c r="I46"/>
  <c r="I54" s="1"/>
  <c r="F24" i="2"/>
  <c r="F26" s="1"/>
  <c r="F28" s="1"/>
  <c r="F49" i="4"/>
  <c r="F47" s="1"/>
  <c r="J28" i="11"/>
  <c r="G19" i="1"/>
  <c r="M15" i="3"/>
  <c r="I31" i="1"/>
  <c r="F27" i="4"/>
  <c r="I19" i="10"/>
  <c r="I29" i="7"/>
  <c r="I32" s="1"/>
  <c r="J29"/>
  <c r="J32" s="1"/>
  <c r="K18"/>
  <c r="D19"/>
  <c r="D29"/>
  <c r="K29" s="1"/>
  <c r="K32" s="1"/>
  <c r="K31"/>
  <c r="E27" i="4"/>
  <c r="R7" i="3"/>
  <c r="R15" s="1"/>
  <c r="I67" i="1" l="1"/>
  <c r="I68" s="1"/>
  <c r="F60" i="4"/>
</calcChain>
</file>

<file path=xl/sharedStrings.xml><?xml version="1.0" encoding="utf-8"?>
<sst xmlns="http://schemas.openxmlformats.org/spreadsheetml/2006/main" count="794" uniqueCount="436">
  <si>
    <t>Сангийн сайдын 2012 оны 77 дугаар тушаалын 3 дугаар хавсралт</t>
  </si>
  <si>
    <t>САНХҮҮГИЙН БАЙДЛЫН ТАЙЛАН</t>
  </si>
  <si>
    <t>( Аж ахуйн нэгж, байгууллагын нэр )</t>
  </si>
  <si>
    <t>(төгрөгөөр)</t>
  </si>
  <si>
    <t>Мөрийн дугаар</t>
  </si>
  <si>
    <t>Үзүүлэлт</t>
  </si>
  <si>
    <t xml:space="preserve"> 2022 оны 12-р сарын 31</t>
  </si>
  <si>
    <t>2023 оны 12-р сарын 31</t>
  </si>
  <si>
    <t>ХӨРӨНГӨ</t>
  </si>
  <si>
    <t xml:space="preserve">     Эргэлтийн хөрөнгө</t>
  </si>
  <si>
    <t/>
  </si>
  <si>
    <t>1.1.1</t>
  </si>
  <si>
    <t>Мөнгө, түүнтэй адилтгах хөрөнгө</t>
  </si>
  <si>
    <t>1.1.2</t>
  </si>
  <si>
    <t>Дансны авлага</t>
  </si>
  <si>
    <t>1.1.3</t>
  </si>
  <si>
    <t>Татвар, НДШ-ийн авлага</t>
  </si>
  <si>
    <t>1.1.4</t>
  </si>
  <si>
    <t>Бусад авлага</t>
  </si>
  <si>
    <t>1.1.5</t>
  </si>
  <si>
    <t>Бусад санхүүгийн хөрөнгө</t>
  </si>
  <si>
    <t>1.1.6</t>
  </si>
  <si>
    <t>Бараа материал</t>
  </si>
  <si>
    <t>1.1.7</t>
  </si>
  <si>
    <t>Урьдчилж төлсөн зардал/тооцоо</t>
  </si>
  <si>
    <t>1.1.8</t>
  </si>
  <si>
    <t>Бусад эргэлтийн хөрөнгө</t>
  </si>
  <si>
    <t>1.1.9</t>
  </si>
  <si>
    <t>Борлуулах зорилгоор эзэмшиж буй эргэлтийн бус хөрөнгө (борлуулах бүлэг хөрөнгө)</t>
  </si>
  <si>
    <t>1.1.10</t>
  </si>
  <si>
    <t>1.1.11</t>
  </si>
  <si>
    <t>Эргэлтийн хөрөнгийн дүн</t>
  </si>
  <si>
    <t xml:space="preserve">     Эргэлтийн бус хөрөнгө</t>
  </si>
  <si>
    <t>1.2.1</t>
  </si>
  <si>
    <t>Үндсэн хөрөнгө</t>
  </si>
  <si>
    <t>1.2.2</t>
  </si>
  <si>
    <t>Биет бус хөрөнгө</t>
  </si>
  <si>
    <t>1.2.3</t>
  </si>
  <si>
    <t>Биологийн хөрөнгө</t>
  </si>
  <si>
    <t>1.2.4</t>
  </si>
  <si>
    <t>Урт хугацаат хөрөнгө оруулалт</t>
  </si>
  <si>
    <t>1.2.5</t>
  </si>
  <si>
    <t>Хайгуул ба үнэлгээний хөрөнгө</t>
  </si>
  <si>
    <t>1.2.6</t>
  </si>
  <si>
    <t>Хойшлогдсон татварын хөрөнгө</t>
  </si>
  <si>
    <t>1.2.7</t>
  </si>
  <si>
    <t>Хөрөнгө оруулалтын зориулалттай үл хөдлөх хөрөнгө</t>
  </si>
  <si>
    <t>1.2.8</t>
  </si>
  <si>
    <t>Бусад эргэлтийн бус хөрөнгө</t>
  </si>
  <si>
    <t>1.2.9</t>
  </si>
  <si>
    <t>1.2.10</t>
  </si>
  <si>
    <t>Эргэлтийн бус хөрөнгийн дүн</t>
  </si>
  <si>
    <t>НИЙТ ХӨРӨНГИЙН ДҮН</t>
  </si>
  <si>
    <t>ӨР ТӨЛБӨР БА ЭЗДИЙН ӨМЧ</t>
  </si>
  <si>
    <t xml:space="preserve">     ӨР ТӨЛБӨР</t>
  </si>
  <si>
    <t>2.1.1</t>
  </si>
  <si>
    <t xml:space="preserve">     Богино хугацаат өр төлбөр</t>
  </si>
  <si>
    <t>2.1.1.1</t>
  </si>
  <si>
    <t>Дансны өглөг</t>
  </si>
  <si>
    <t>2.1.1.2</t>
  </si>
  <si>
    <t>Цалингийн өглөг</t>
  </si>
  <si>
    <t>2.1.1.3</t>
  </si>
  <si>
    <t>Татварын өглөг</t>
  </si>
  <si>
    <t>2.1.1.4</t>
  </si>
  <si>
    <t>НДШ-ийн өглөг</t>
  </si>
  <si>
    <t>2.1.1.5</t>
  </si>
  <si>
    <t>Богино хугацаат зээл</t>
  </si>
  <si>
    <t>2.1.1.6</t>
  </si>
  <si>
    <t>Хүүний өглөг</t>
  </si>
  <si>
    <t>2.1.1.7</t>
  </si>
  <si>
    <t>Ногдол ашгийн өглөг</t>
  </si>
  <si>
    <t>2.1.1.8</t>
  </si>
  <si>
    <t>Урьдчилж орсон орлого</t>
  </si>
  <si>
    <t>2.1.1.9</t>
  </si>
  <si>
    <t>Нөөц /өр төлбөр/</t>
  </si>
  <si>
    <t>2.1.1.10</t>
  </si>
  <si>
    <t>Бусад богино хугацаат өр төлбөр</t>
  </si>
  <si>
    <t>2.1.1.11</t>
  </si>
  <si>
    <t>Борлуулах зорилгоор эзэмшиж буй эргэлтийн бус хөрөнгө (борлуулах бүлэг хөрөнгө)-нд хамаарах өр төлбөр</t>
  </si>
  <si>
    <t>2.1.1.13</t>
  </si>
  <si>
    <t>Богино хугацаат өр төлбөрийн дүн</t>
  </si>
  <si>
    <t>2.1.2</t>
  </si>
  <si>
    <t xml:space="preserve">     Урт хугацаат өр төлбөр</t>
  </si>
  <si>
    <t>2.1.2.1</t>
  </si>
  <si>
    <t>Урт хугацаат зээл</t>
  </si>
  <si>
    <t>2.1.2.2</t>
  </si>
  <si>
    <t>2.1.2.3</t>
  </si>
  <si>
    <t>Хойшлогдсон татварын өр</t>
  </si>
  <si>
    <t>2.1.2.4</t>
  </si>
  <si>
    <t>Бусад урт хугацаат өр төлбөр</t>
  </si>
  <si>
    <t>2.1.2.5</t>
  </si>
  <si>
    <t>2.1.2.6</t>
  </si>
  <si>
    <t>Урт хугацаат өр төлбөрийн дүн</t>
  </si>
  <si>
    <t>ӨР ТӨЛБӨРИЙН НИЙТ ДҮН</t>
  </si>
  <si>
    <t xml:space="preserve">     ЭЗДИЙН ӨМЧ</t>
  </si>
  <si>
    <t>2.3.1</t>
  </si>
  <si>
    <t>Өмч: а) төрийн</t>
  </si>
  <si>
    <t>2.3.2</t>
  </si>
  <si>
    <t xml:space="preserve">         б) хувийн</t>
  </si>
  <si>
    <t>2.3.3</t>
  </si>
  <si>
    <t xml:space="preserve">         в) хувьцаат</t>
  </si>
  <si>
    <t>2.3.4</t>
  </si>
  <si>
    <t>Халаасны хувьцаа</t>
  </si>
  <si>
    <t>2.3.5</t>
  </si>
  <si>
    <t>Нэмж төлөгдсөн капитал</t>
  </si>
  <si>
    <t>2.3.6</t>
  </si>
  <si>
    <t>Хөрөнгийн дахин үнэлгээний нэмэгдэл</t>
  </si>
  <si>
    <t>2.3.7</t>
  </si>
  <si>
    <t>Гадаад валютын хөрвүүлэлтийн нөөц</t>
  </si>
  <si>
    <t>2.3.8</t>
  </si>
  <si>
    <t>Эздийн өмчийн бусад хэсэг</t>
  </si>
  <si>
    <t>2.3.9</t>
  </si>
  <si>
    <t>Хуримтлагдсан ашиг</t>
  </si>
  <si>
    <t>2.3.10</t>
  </si>
  <si>
    <t>2.3.11</t>
  </si>
  <si>
    <t>ЭЗДИЙН ӨМЧИЙН ДҮН</t>
  </si>
  <si>
    <t>ӨР ТӨЛБӨР БА ЭЗДИЙН ӨМЧИЙН ДҮН</t>
  </si>
  <si>
    <t>Захирал :</t>
  </si>
  <si>
    <t>...............................................................</t>
  </si>
  <si>
    <t xml:space="preserve"> </t>
  </si>
  <si>
    <t>Ерөнхий нягтлан бодогч :</t>
  </si>
  <si>
    <t>ОРЛОГЫН ДЭЛГЭРЭНГҮЙ ТАЙЛАН</t>
  </si>
  <si>
    <t>ҮЗҮҮЛЭЛТ</t>
  </si>
  <si>
    <t>2022 оны 12-р сарын 31</t>
  </si>
  <si>
    <t>Борлуулалтын орлого (цэвэр)</t>
  </si>
  <si>
    <t>Борлуулалтын өртөг</t>
  </si>
  <si>
    <t>Нийт ашиг ( алдагдал )</t>
  </si>
  <si>
    <t>Түрээсийн орлого</t>
  </si>
  <si>
    <t>Хүүний орлого</t>
  </si>
  <si>
    <t>Ногдол ашгийн орлого</t>
  </si>
  <si>
    <t>Эрхийн шимтгэлийн орлого</t>
  </si>
  <si>
    <t>Бусад орлого</t>
  </si>
  <si>
    <t>Борлуулалт, маркетингийн зардал</t>
  </si>
  <si>
    <t>Ерөнхий ба удирдлагын зардал</t>
  </si>
  <si>
    <t>Санхүүгийн зардал</t>
  </si>
  <si>
    <t>Бусад зардал</t>
  </si>
  <si>
    <t>Гадаад валютын ханшийн зөрүүний олз (гарз)</t>
  </si>
  <si>
    <t>Үндсэн хөрөнгө данснаас хассаны олз (гарз)</t>
  </si>
  <si>
    <t>Биет бус хөрөнгө данснаас хассаны олз (гарз)</t>
  </si>
  <si>
    <t>Хөрөнгө оруулалт борлуулснаас үүссэн олз (гарз)</t>
  </si>
  <si>
    <t>Бусад ашиг ( алдагдал )</t>
  </si>
  <si>
    <t>Татвар төлөхийн өмнөх ашиг ( алдагдал )</t>
  </si>
  <si>
    <t>Орлогын татварын зардал</t>
  </si>
  <si>
    <t>Татварын дараах ашиг ( алдагдал )</t>
  </si>
  <si>
    <t>Зогсоосон үйл ажиллагааны татварын дараах ашиг ( алдагдал )</t>
  </si>
  <si>
    <t>Тайлант үеийн цэвэр ашиг ( алдагдал )</t>
  </si>
  <si>
    <t>Бусад дэлгэрэнгүй орлого</t>
  </si>
  <si>
    <t>Хөрөнгийн дахин үнэлгээний нэмэгдлийн зөрүү</t>
  </si>
  <si>
    <t>Гадаад валютын хөрвүүлэлтийн зөрүү</t>
  </si>
  <si>
    <t>Бусад олз (гарз)</t>
  </si>
  <si>
    <t>Орлогын нийт дүн</t>
  </si>
  <si>
    <t>Нэгж хувьцаанд ногдох суурь ашиг ( алдагдал )</t>
  </si>
  <si>
    <t>ӨМЧИЙН ӨӨРЧЛӨЛТИЙН ТАЙЛАН</t>
  </si>
  <si>
    <t>оны</t>
  </si>
  <si>
    <t>сарын</t>
  </si>
  <si>
    <t>өдөр</t>
  </si>
  <si>
    <t>№</t>
  </si>
  <si>
    <t>Өмч</t>
  </si>
  <si>
    <t>Нийт дүн</t>
  </si>
  <si>
    <t>20.. оны 01-р сарын 01-ний үлдэгдэл</t>
  </si>
  <si>
    <t>Нягтлан бодох бүртгэлийн бодлогын өөрчлөлтийн нөлөө, алдааны залруулга</t>
  </si>
  <si>
    <t>Залруулсан үлдэгдэл</t>
  </si>
  <si>
    <t>Тайлант үеийн цэвэр ашиг (алдагдал)</t>
  </si>
  <si>
    <t>Өмчид гарсан өөрчлөлт</t>
  </si>
  <si>
    <t>Зарласан ногдол ашиг</t>
  </si>
  <si>
    <t>Дахин үнэлгээний нэмэгдлийн хэрэгжсэн дүн</t>
  </si>
  <si>
    <t>20.. оны 12-р сарын 31-ний үлдэгдэл</t>
  </si>
  <si>
    <t>/</t>
  </si>
  <si>
    <t xml:space="preserve">МӨНГӨН ГҮЙЛГЭЭНИЙ ТАЙЛАН </t>
  </si>
  <si>
    <t>Үндсэн үйл ажиллагааны мөнгөн гүйлгээ</t>
  </si>
  <si>
    <t>Мөнгөн орлогын дүн (+)</t>
  </si>
  <si>
    <t>Бараа борлуулсан, үйлчилгээ үзүүлсний орлого</t>
  </si>
  <si>
    <t>Эрхийн шимтгэл, хураамж, төлбөрийн орлого</t>
  </si>
  <si>
    <t>Даатгалын нөхвөрөөс хүлээн авсан мөнгө</t>
  </si>
  <si>
    <t>Буцаан авсан албан татвар</t>
  </si>
  <si>
    <t>Татаас, санхүүжилтийн орлого</t>
  </si>
  <si>
    <t>Бусад мөнгөн орлого</t>
  </si>
  <si>
    <t>Мөнгөн зарлагын дүн (-)</t>
  </si>
  <si>
    <t>Ажиллагчдад төлсөн</t>
  </si>
  <si>
    <t>Нийгмийн даатгалын байгууллагад төлсөн</t>
  </si>
  <si>
    <t>Бараа материал худалдан авахад төлсөн</t>
  </si>
  <si>
    <t>Ашиглалтын зардалд төлсөн</t>
  </si>
  <si>
    <t>Түлш шатахуун, тээврийн хөлс, сэлбэг хэрэгсэлд төлсөн</t>
  </si>
  <si>
    <t>Хүүний төлбөрт төлсөн</t>
  </si>
  <si>
    <t>Татварын байгууллагад төлсөн</t>
  </si>
  <si>
    <t>Даатгалын төлбөрт төлсөн</t>
  </si>
  <si>
    <t>Бусад мөнгөн зарлага</t>
  </si>
  <si>
    <t>Үндсэн үйл ажиллагааны цэвэр мөнгөн гүйлгээний дүн</t>
  </si>
  <si>
    <t>Хөрөнгө оруулалтын үйл ажиллагааны мөнгөн гүйлгээ</t>
  </si>
  <si>
    <t>Үндсэн хөрөнгө борлуулсны орлого</t>
  </si>
  <si>
    <t>Биет бус хөрөнгө борлуулсны орлого</t>
  </si>
  <si>
    <t>Хөрөнгө оруулалт борлуулсны орлого</t>
  </si>
  <si>
    <t>Бусад урт хугацаат хөрөнгө борлуулсны орлого</t>
  </si>
  <si>
    <t>Бусдад олгосон зээл, мөнгөн урьдчилгааны буцаан төлөлт</t>
  </si>
  <si>
    <t>Хүлээн авсан хүүгийн орлого</t>
  </si>
  <si>
    <t>Хүлээн авсан ноогдол ашиг</t>
  </si>
  <si>
    <t>Үндсэн хөрөнгө олж эзэмшихэд төлсөн</t>
  </si>
  <si>
    <t>Биет бус хөрөнгө олж эзэмшихэд төлсөн</t>
  </si>
  <si>
    <t>Хөрөнгө оруулалт олж эзэмшихэд төлсөн</t>
  </si>
  <si>
    <t>Бусад урт хугацаат хөрөнгө олж эзэмшихэд төлсөн</t>
  </si>
  <si>
    <t>Бусдад олгосон зээл болон урьдчилгаа</t>
  </si>
  <si>
    <t>Хөрөнгө оруулалтын үйл ажиллагааны цэвэр мөнгөн гүйлгээний дүн</t>
  </si>
  <si>
    <t>Санхүүгийн үйл ажиллагааны мөнгөн гүйлгээ</t>
  </si>
  <si>
    <t>Зээл авсан, өрийн үнэт цаас гаргаснаас хүлээн авсан</t>
  </si>
  <si>
    <t>Хувьцаа болон өмчийн бусад үнэт цаас гаргаснаас хүлээн авсан</t>
  </si>
  <si>
    <t>Төрөл бүрийн хандив</t>
  </si>
  <si>
    <t>Зээл, өрийн үнэт цаасны төлбөрт төлсөн мөнгө</t>
  </si>
  <si>
    <t>Санхүүгийн түрээсний өглөгт төлсөн</t>
  </si>
  <si>
    <t>Хувьцаа буцаан худалдаж авахад төлсөн</t>
  </si>
  <si>
    <t>Төлсөн ногдол ашиг</t>
  </si>
  <si>
    <t>Санхүүгийн үйл ажиллагааны цэвэр мөнгөн гүйлгээний дүн</t>
  </si>
  <si>
    <t>Бүх цэвэр мөнгөн гүйлгээ</t>
  </si>
  <si>
    <t>Мөнгө, түүнтэй адилтгах хөрөнгийн эхний үлдэгдэл</t>
  </si>
  <si>
    <t>Мөнгө, түүнтэй адилтгах хөрөнгийн эцсийн үлдэгдэл</t>
  </si>
  <si>
    <t>Захирал</t>
  </si>
  <si>
    <t>Ерөнхий нягтлан бодогч</t>
  </si>
  <si>
    <r>
      <rPr>
        <sz val="10"/>
        <color theme="1"/>
        <rFont val="Times New Roman"/>
        <family val="1"/>
      </rPr>
      <t>3.   </t>
    </r>
    <r>
      <rPr>
        <sz val="7"/>
        <color theme="1"/>
        <rFont val="Times New Roman"/>
        <family val="1"/>
      </rPr>
      <t xml:space="preserve">    </t>
    </r>
    <r>
      <rPr>
        <sz val="10"/>
        <color theme="1"/>
        <rFont val="Times New Roman"/>
        <family val="1"/>
      </rPr>
      <t>МӨНГӨ, ТҮҮНТЭЙ АДИЛТГАХ ХӨРӨНГӨ</t>
    </r>
  </si>
  <si>
    <t>Мөнгөн хөрөнгийн зүйлс</t>
  </si>
  <si>
    <t>Эхний үлдэгдэл</t>
  </si>
  <si>
    <t xml:space="preserve">         Эцсийн үлдэгдэл</t>
  </si>
  <si>
    <t>Касс дахь мөнгө</t>
  </si>
  <si>
    <t>Банкин дахь мөнгө</t>
  </si>
  <si>
    <t>Мөнгөтэй адилтгах хөрөнгө</t>
  </si>
  <si>
    <t>Тэмдэглэл. (Мөнгө, түүнтэй адилтгах хөрөнгөтэй холбоотой тайлбар, тэмдэглэлийг хийнэ).</t>
  </si>
  <si>
    <r>
      <rPr>
        <sz val="10"/>
        <color theme="1"/>
        <rFont val="Times New Roman"/>
        <family val="1"/>
      </rPr>
      <t>4.   </t>
    </r>
    <r>
      <rPr>
        <sz val="7"/>
        <color theme="1"/>
        <rFont val="Times New Roman"/>
        <family val="1"/>
      </rPr>
      <t xml:space="preserve">    </t>
    </r>
    <r>
      <rPr>
        <sz val="10"/>
        <color theme="1"/>
        <rFont val="Times New Roman"/>
        <family val="1"/>
      </rPr>
      <t>ДАНСНЫ БОЛОН БУСАД АВЛАГА</t>
    </r>
  </si>
  <si>
    <t>4.1 Дансны авлага</t>
  </si>
  <si>
    <t xml:space="preserve">Дансны авлага </t>
  </si>
  <si>
    <t xml:space="preserve">Найдваргүй авлагын хасагдуулга </t>
  </si>
  <si>
    <t>Дансны авлага (цэвэр дүнгээр)</t>
  </si>
  <si>
    <t>Нэмэгдсэн</t>
  </si>
  <si>
    <t>Хасагдсан (-):</t>
  </si>
  <si>
    <t xml:space="preserve">     -Төлөгдсөн </t>
  </si>
  <si>
    <t xml:space="preserve">    - Найдваргүй болсон </t>
  </si>
  <si>
    <t>Эцсийн үлдэгдэл</t>
  </si>
  <si>
    <r>
      <rPr>
        <sz val="10"/>
        <rFont val="Times New Roman"/>
        <family val="1"/>
      </rPr>
      <t>4.2</t>
    </r>
    <r>
      <rPr>
        <sz val="7"/>
        <rFont val="Times New Roman"/>
        <family val="1"/>
      </rPr>
      <t xml:space="preserve">    </t>
    </r>
    <r>
      <rPr>
        <sz val="10"/>
        <rFont val="Times New Roman"/>
        <family val="1"/>
      </rPr>
      <t>Татвар, нийгмийн даатгалын шимтгэл (НДШ) - ийн авлага</t>
    </r>
  </si>
  <si>
    <t>Төрөл</t>
  </si>
  <si>
    <t>ААНОАТ-ын авлага</t>
  </si>
  <si>
    <t>НӨАТ-ын авлага</t>
  </si>
  <si>
    <t>НДШ – ийн авлага</t>
  </si>
  <si>
    <r>
      <rPr>
        <sz val="10"/>
        <rFont val="Times New Roman"/>
        <family val="1"/>
      </rPr>
      <t>4.3</t>
    </r>
    <r>
      <rPr>
        <sz val="7"/>
        <rFont val="Times New Roman"/>
        <family val="1"/>
      </rPr>
      <t xml:space="preserve">    </t>
    </r>
    <r>
      <rPr>
        <sz val="10"/>
        <rFont val="Times New Roman"/>
        <family val="1"/>
      </rPr>
      <t>Бусад богино хугацаат авлага (төрлөөр нь ангилна)</t>
    </r>
  </si>
  <si>
    <t>Холбоотой талаас авах авлага (эргэлтийн хөрөнгөнд хамаарах дүн)</t>
  </si>
  <si>
    <t>Ажиллагчдаас авах авлага</t>
  </si>
  <si>
    <t>Ногдол ашгийн авлага</t>
  </si>
  <si>
    <t>Хүүний авлага</t>
  </si>
  <si>
    <t>Богино хугацаат авлагын бичиг</t>
  </si>
  <si>
    <t>Бусад талуудаас авах авлага</t>
  </si>
  <si>
    <t>Тэмдэглэл. (Дансны авлагыг төлөгдөх хугацаандаа байгаа, хугацаа хэтэрсэн, төлөгдөх найдваргүй гэж ангилна. Найдваргүй авлагын хасагдуулга байгуулсан арга, гадаад валютаар илэрхийлэгдсэн авлагын талаар болон бусад тайлбар, тэмдэглэлийг хийнэ).</t>
  </si>
  <si>
    <r>
      <rPr>
        <sz val="10"/>
        <color theme="1"/>
        <rFont val="Times New Roman"/>
        <family val="1"/>
      </rPr>
      <t>9.</t>
    </r>
    <r>
      <rPr>
        <sz val="7"/>
        <color theme="1"/>
        <rFont val="Times New Roman"/>
        <family val="1"/>
      </rPr>
      <t xml:space="preserve">       </t>
    </r>
    <r>
      <rPr>
        <sz val="10"/>
        <color theme="1"/>
        <rFont val="Times New Roman"/>
        <family val="1"/>
      </rPr>
      <t xml:space="preserve">ҮНДСЭН ХӨРӨНГӨ </t>
    </r>
  </si>
  <si>
    <t>Газрын сайжруулалт</t>
  </si>
  <si>
    <t>Барилга, байгууламж</t>
  </si>
  <si>
    <t>Машин, тоног төхөөрөмж</t>
  </si>
  <si>
    <t>Тээврийн хэрэгсэл</t>
  </si>
  <si>
    <t xml:space="preserve">Тавилга эд хогшил </t>
  </si>
  <si>
    <t>Компьютер, бусад хэрэгсэл</t>
  </si>
  <si>
    <t>Бусад үндсэн хөрөнгө</t>
  </si>
  <si>
    <t>ҮНДСЭН ХӨРӨНГӨ /ӨРТӨГ/</t>
  </si>
  <si>
    <t>Нэмэгдсэн дүн</t>
  </si>
  <si>
    <t>Өөрөө үйлдвэрлэсэн</t>
  </si>
  <si>
    <t>Худалдаж авсан</t>
  </si>
  <si>
    <t>Үнэ төлбөргүй авсан</t>
  </si>
  <si>
    <t>Дахин үнэлгээний нэмэгдэл</t>
  </si>
  <si>
    <t>Хасагдсан дүн (-)</t>
  </si>
  <si>
    <t xml:space="preserve">Худалдсан </t>
  </si>
  <si>
    <t xml:space="preserve">Үнэгүй шилжүүлсэн </t>
  </si>
  <si>
    <t xml:space="preserve">Акталсан </t>
  </si>
  <si>
    <t>Үндсэн хөрөнгө дахин ангилсан</t>
  </si>
  <si>
    <t>Үндсэн хөрөнгө, ХОЗҮХХ[1] хооронд дахин ангилсан</t>
  </si>
  <si>
    <t>ХУРИМТЛАГДСАН ЭЛЭГДЭЛ</t>
  </si>
  <si>
    <t xml:space="preserve">Эхний үлдэгдэл </t>
  </si>
  <si>
    <t xml:space="preserve">   Байгуулсан элэгдэл </t>
  </si>
  <si>
    <t xml:space="preserve">Дахин үнэлгээгээр нэмэгдсэн </t>
  </si>
  <si>
    <t xml:space="preserve">Үнэ цэнийн бууралтын буцаалт </t>
  </si>
  <si>
    <t>Хасагдсан дүн</t>
  </si>
  <si>
    <t xml:space="preserve">   Данснаас хассан хөрөнгийн элэгдэл </t>
  </si>
  <si>
    <t xml:space="preserve">Дахин үнэлгээгээр  хасагдсан </t>
  </si>
  <si>
    <t xml:space="preserve">Үнэ цэнийн бууралт </t>
  </si>
  <si>
    <t xml:space="preserve">Эцсийн үлдэгдэл </t>
  </si>
  <si>
    <t xml:space="preserve">ДАНСНЫ ЦЭВЭР ДҮН </t>
  </si>
  <si>
    <t>Эхний үлдэгдэл    (1.1 - 2.1)</t>
  </si>
  <si>
    <t>Эцсийн үлдэгдэл (1.6 - 2.4)</t>
  </si>
  <si>
    <t>Тэмдэглэл. (Үндсэн хөрөнгийн анги бүрийн хувьд ашигласан хэмжилтийн суурь; элэгдэл тооцох арга; ашиглалтын хугацаа;  дахин   үнэлсэн  бол дахин үнэлгээ хүчинтэй болсон хугацаа, хараат бус үнэлгээчин үнэлсэн эсэх талаар;  үндсэн хөрөнгийн дахин ангилал, түүний шалтгаан; бусад тайлбар тэмдэглэлийг хийнэ).</t>
  </si>
  <si>
    <t>[1] Хөрөнгө оруулалтын зориулалттай үл хөдлөх хөрөнгө.</t>
  </si>
  <si>
    <r>
      <rPr>
        <sz val="10"/>
        <color theme="1"/>
        <rFont val="Times New Roman"/>
        <family val="1"/>
      </rPr>
      <t>15.</t>
    </r>
    <r>
      <rPr>
        <sz val="7"/>
        <color theme="1"/>
        <rFont val="Times New Roman"/>
        <family val="1"/>
      </rPr>
      <t xml:space="preserve">       </t>
    </r>
    <r>
      <rPr>
        <sz val="10"/>
        <color theme="1"/>
        <rFont val="Times New Roman"/>
        <family val="1"/>
      </rPr>
      <t>БУСАД ЭРГЭЛТИЙН БУС ХӨРӨНГӨ</t>
    </r>
  </si>
  <si>
    <t>Тэмдэглэл. ( Бусад эргэлтийн бус хөрөнгийн төрөл тус бүрээр тайлбар, тэмдэглэлийг хийнэ. Урт хугацаат авлагыг тодруулна).</t>
  </si>
  <si>
    <r>
      <rPr>
        <sz val="10"/>
        <color theme="1"/>
        <rFont val="Times New Roman"/>
        <family val="1"/>
      </rPr>
      <t>16.</t>
    </r>
    <r>
      <rPr>
        <sz val="7"/>
        <color theme="1"/>
        <rFont val="Times New Roman"/>
        <family val="1"/>
      </rPr>
      <t xml:space="preserve">       </t>
    </r>
    <r>
      <rPr>
        <sz val="10"/>
        <color theme="1"/>
        <rFont val="Times New Roman"/>
        <family val="1"/>
      </rPr>
      <t>ӨР ТӨЛБӨР</t>
    </r>
  </si>
  <si>
    <t>16.1 Дансны өглөг</t>
  </si>
  <si>
    <t>Ангилал</t>
  </si>
  <si>
    <r>
      <rPr>
        <sz val="10"/>
        <rFont val="Arial"/>
        <family val="2"/>
      </rPr>
      <t>-</t>
    </r>
    <r>
      <rPr>
        <sz val="7"/>
        <rFont val="Times New Roman"/>
        <family val="1"/>
      </rPr>
      <t xml:space="preserve"> </t>
    </r>
    <r>
      <rPr>
        <sz val="10"/>
        <rFont val="Times New Roman"/>
        <family val="1"/>
      </rPr>
      <t xml:space="preserve"> Төлөгдөх хугацаандаа байгаа</t>
    </r>
  </si>
  <si>
    <t xml:space="preserve">16.2  Татварын өр </t>
  </si>
  <si>
    <t>Татварын өрийн төрөл</t>
  </si>
  <si>
    <t>ААНОАТ өр</t>
  </si>
  <si>
    <t>НӨАТ-ын өр</t>
  </si>
  <si>
    <t>ХХОАТ-ын өр</t>
  </si>
  <si>
    <t>ОАТ-ын өр</t>
  </si>
  <si>
    <t>Бусад татварын өр</t>
  </si>
  <si>
    <t>16.3  Богино хугацаат зээл</t>
  </si>
  <si>
    <t>төгрөгөөр</t>
  </si>
  <si>
    <t>валютаар</t>
  </si>
  <si>
    <r>
      <rPr>
        <sz val="10"/>
        <rFont val="Arial"/>
        <family val="2"/>
      </rPr>
      <t>-</t>
    </r>
    <r>
      <rPr>
        <sz val="7"/>
        <rFont val="Times New Roman"/>
        <family val="1"/>
      </rPr>
      <t xml:space="preserve">   </t>
    </r>
    <r>
      <rPr>
        <sz val="10"/>
        <rFont val="Times New Roman"/>
        <family val="1"/>
      </rPr>
      <t>Төлөгдөх хугацаандаа байгаа</t>
    </r>
  </si>
  <si>
    <r>
      <rPr>
        <sz val="10"/>
        <rFont val="Arial"/>
        <family val="2"/>
      </rPr>
      <t>-</t>
    </r>
    <r>
      <rPr>
        <sz val="7"/>
        <rFont val="Times New Roman"/>
        <family val="1"/>
      </rPr>
      <t xml:space="preserve">   </t>
    </r>
    <r>
      <rPr>
        <sz val="10"/>
        <rFont val="Times New Roman"/>
        <family val="1"/>
      </rPr>
      <t>Хугацаа хэтэрсэн</t>
    </r>
  </si>
  <si>
    <r>
      <rPr>
        <b/>
        <sz val="10"/>
        <rFont val="Times New Roman"/>
        <family val="1"/>
      </rPr>
      <t>1</t>
    </r>
    <r>
      <rPr>
        <sz val="10"/>
        <rFont val="Times New Roman"/>
        <family val="1"/>
      </rPr>
      <t>6.4 Богино хугацаат нөөц (өр төлбөр)</t>
    </r>
  </si>
  <si>
    <t>Нөөцийн төрөл</t>
  </si>
  <si>
    <t>Хасагдсан (ашигласан нөөц) (-)</t>
  </si>
  <si>
    <t xml:space="preserve"> Ашиглаагүй буцаан бичсэн дүн</t>
  </si>
  <si>
    <t>Баталгаат засварын</t>
  </si>
  <si>
    <t>Нөхөн сэргээлтийн</t>
  </si>
  <si>
    <t>Тэмдэглэл. (Урт хугацаат нөөцийн дүнг тодруулна. Нөөцийн төрлөөр тайлбар, тэмдэглэл хийнэ).</t>
  </si>
  <si>
    <t>16.5 Бусад богино хугацаат өр төлбөр</t>
  </si>
  <si>
    <t>Нийт</t>
  </si>
  <si>
    <t>Тэмдэглэл. (Гадаад валютаар илэрхийлэгдсэн богино хугацаат өр төлбөрийн дүнг тусад нь тодруулна).</t>
  </si>
  <si>
    <t>16.6  Урт хугацаат зээл болон бусад урт хугацаат өр төлбөр</t>
  </si>
  <si>
    <t>Урт хугацаат зээлийн дүн</t>
  </si>
  <si>
    <t>Гадаадын байгууллагаас шууд авсан зээл</t>
  </si>
  <si>
    <t>Гадаадын байгууллагаас дамжуулан авсан зээл</t>
  </si>
  <si>
    <t>Дотоодын эх үүсвэрээс авсан зээл</t>
  </si>
  <si>
    <t>Бусад урт хугацаат өр төлбөрийн дүн (гадаад, дотоодын зах зээлд гаргасан бонд, өрийн бичиг</t>
  </si>
  <si>
    <t>Тэмдэглэл. (Урт хугацаат зээл болон бусад урт хугацаат өр төлбөрийн төрлөөр тайлбар, тэмдэглэл хийнэ).</t>
  </si>
  <si>
    <r>
      <rPr>
        <sz val="10"/>
        <color theme="1"/>
        <rFont val="Times New Roman"/>
        <family val="1"/>
      </rPr>
      <t>17.</t>
    </r>
    <r>
      <rPr>
        <sz val="7"/>
        <color theme="1"/>
        <rFont val="Times New Roman"/>
        <family val="1"/>
      </rPr>
      <t xml:space="preserve">       </t>
    </r>
    <r>
      <rPr>
        <sz val="10"/>
        <color theme="1"/>
        <rFont val="Times New Roman"/>
        <family val="1"/>
      </rPr>
      <t>ЭЗДИЙН ӨМЧ</t>
    </r>
  </si>
  <si>
    <t>17.1 Өмч</t>
  </si>
  <si>
    <t>Эргэлтэнд байгаа бүрэн төлөгдсөн энгийн хувьцаа</t>
  </si>
  <si>
    <t>Давуу эрхтэй хувьцаа</t>
  </si>
  <si>
    <t>Өмчийн дүн (төгрөгөөр)</t>
  </si>
  <si>
    <t>Тоо ширхэг</t>
  </si>
  <si>
    <t>Дүн (төгрөгөөр)</t>
  </si>
  <si>
    <t>Хасагдсан (-)</t>
  </si>
  <si>
    <t xml:space="preserve">   17.2 Хөрөнгийн дахин үнэлгээний нэмэгдэл</t>
  </si>
  <si>
    <t>Үндсэн хөрөнгийн дахин үнэлгээний нэмэгдэл</t>
  </si>
  <si>
    <t>Биет бус хөрөнгийн дахин үнэлгээний нэмэгдэл</t>
  </si>
  <si>
    <t>Дахин үнэлгээний нэмэгдлийн зөрүү</t>
  </si>
  <si>
    <t>Дахин үнэлсэн хөрөнгийн үнэ цэнийн бууралтын гарзын буцаалт[1]</t>
  </si>
  <si>
    <t xml:space="preserve">Дахин үнэлгээний нэмэгдлийн зөрүү </t>
  </si>
  <si>
    <t xml:space="preserve">Дахин үнэлгээний нэмэгдлийн хэрэгжсэн дүн </t>
  </si>
  <si>
    <t>Дахин үнэлсэн хөрөнгийн үнэ цэнийн бууралтын гарз[2]</t>
  </si>
  <si>
    <t>[1] Дахин үнэлсэн хөрөнгийн өмнөх тайлант хугацаанд ашиг, алдагдлаар хүлээн зөвшөөрсөн үнэ цэнийн бууралтын гарзын дүнгээс хэтэрсэн дүн.</t>
  </si>
  <si>
    <t>[2]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t>
  </si>
  <si>
    <t>17.3 Гадаад валютын хөрвүүлэлтийн нөөц</t>
  </si>
  <si>
    <t>Гадаад үйл ажиллагааны хөрвүүлэлтээс үүссэн зөрүү</t>
  </si>
  <si>
    <t>Бүртгэлийн валютыг толилуулгын валют руу хөрвүүлснээс үүссэн зөрүү</t>
  </si>
  <si>
    <t>Бусад</t>
  </si>
  <si>
    <t>17.4 Эздийн өмчийн бусад хэсэг</t>
  </si>
  <si>
    <t xml:space="preserve">Тэмдэглэл. (Эздийн өмчийн бусад хэсгийн бүрэлдэхүүн тус бүрээр тодруулж тайлбар, тэмдэглэл хийнэ). </t>
  </si>
  <si>
    <r>
      <rPr>
        <sz val="10"/>
        <color theme="1"/>
        <rFont val="Times New Roman"/>
        <family val="1"/>
      </rPr>
      <t>18.</t>
    </r>
    <r>
      <rPr>
        <sz val="7"/>
        <color theme="1"/>
        <rFont val="Times New Roman"/>
        <family val="1"/>
      </rPr>
      <t>   </t>
    </r>
    <r>
      <rPr>
        <sz val="10"/>
        <color theme="1"/>
        <rFont val="Times New Roman"/>
        <family val="1"/>
      </rPr>
      <t>БОРЛУУЛАЛТЫН ОРЛОГО БОЛОН БОРЛУУЛАЛТЫН ӨРТӨГ</t>
    </r>
  </si>
  <si>
    <t>Өмнөх оны дүн</t>
  </si>
  <si>
    <t>Тайлант оны дүн</t>
  </si>
  <si>
    <t>Борлуулалтын орлого:</t>
  </si>
  <si>
    <t xml:space="preserve">Бараа, бүтээгдэхүүн борлуулсны орлого: </t>
  </si>
  <si>
    <t>Ажил, үйлчилгээ борлуулсны орлого:</t>
  </si>
  <si>
    <t>Нийт борлуулалтын орлого</t>
  </si>
  <si>
    <t>Борлуулалтын буцаалт, хөнгөлөлт, үнийн бууралт (-)</t>
  </si>
  <si>
    <t>Цэвэр борлуулалт</t>
  </si>
  <si>
    <t>Борлуулалтын өртөг:</t>
  </si>
  <si>
    <t>Борлуулсан бараа, бүтээгдэхүүний өртөг</t>
  </si>
  <si>
    <t>Борлуулсан ажил, үйлчилгээний өртөг</t>
  </si>
  <si>
    <t>Нийт борлуулалтын өртөг</t>
  </si>
  <si>
    <r>
      <rPr>
        <sz val="10"/>
        <color theme="1"/>
        <rFont val="Times New Roman"/>
        <family val="1"/>
      </rPr>
      <t>19.</t>
    </r>
    <r>
      <rPr>
        <sz val="7"/>
        <color theme="1"/>
        <rFont val="Times New Roman"/>
        <family val="1"/>
      </rPr>
      <t xml:space="preserve">       </t>
    </r>
    <r>
      <rPr>
        <sz val="10"/>
        <color theme="1"/>
        <rFont val="Times New Roman"/>
        <family val="1"/>
      </rPr>
      <t>БУСАД ОРЛОГО,  ОЛЗ (ГАРЗ), АШИГ (АЛДАГДАЛ)</t>
    </r>
  </si>
  <si>
    <t>19.1 Бусад орлого</t>
  </si>
  <si>
    <t>Орлогын төрөл</t>
  </si>
  <si>
    <t>19.2 Гадаад валютын ханшийн зөрүүний олз, гарз</t>
  </si>
  <si>
    <t>Мөнгөн хөрөнгийн үлдэгдэлд хийсэн ханшийн тэгшитгэлийн ханшийн зөрүү</t>
  </si>
  <si>
    <t>Эргэлтийн авлага, өр төлбөртэй холбоотой үүссэн ханшийн зөрүү</t>
  </si>
  <si>
    <t>Эргэлтийн бус авлага, өр төлбөртэй холбоотой үүссэн ханшийн зөрүү</t>
  </si>
  <si>
    <t>Валютын арилжаанаас үүссэн олз/гарз</t>
  </si>
  <si>
    <t xml:space="preserve">19.3 Бусад ашиг (алдагдал) </t>
  </si>
  <si>
    <t xml:space="preserve">Ашиг (алдагдал) </t>
  </si>
  <si>
    <t>Тайлант   оны дүн</t>
  </si>
  <si>
    <t>Хөрөнгийн үнэ цэнийн бууралтын гарз</t>
  </si>
  <si>
    <t>ХОЗҮХХ[1]-ийн  бодит үнэ цэнийн өөрчлөлтийн олз, гарз</t>
  </si>
  <si>
    <t>ХОЗҮХХ данснаас хассаны олз, гарз</t>
  </si>
  <si>
    <t>Хөрөнгийн дахин үнэлгээний олз, гарз</t>
  </si>
  <si>
    <t>Хөрөнгийн үнэ цэнийн бууралтын гарз (гарзын буцаалт)</t>
  </si>
  <si>
    <r>
      <rPr>
        <sz val="10"/>
        <color theme="1"/>
        <rFont val="Times New Roman"/>
        <family val="1"/>
      </rPr>
      <t>20.</t>
    </r>
    <r>
      <rPr>
        <sz val="7"/>
        <color theme="1"/>
        <rFont val="Times New Roman"/>
        <family val="1"/>
      </rPr>
      <t xml:space="preserve">       </t>
    </r>
    <r>
      <rPr>
        <sz val="10"/>
        <color theme="1"/>
        <rFont val="Times New Roman"/>
        <family val="1"/>
      </rPr>
      <t>ЗАРДАЛ</t>
    </r>
  </si>
  <si>
    <t>20.1 Борлуулалт маркетингийн болон ерөнхий ба удирдлагын зардлууд</t>
  </si>
  <si>
    <t>Зардлын төрөл</t>
  </si>
  <si>
    <t>БорМар</t>
  </si>
  <si>
    <t>ЕрУд</t>
  </si>
  <si>
    <t>Ажиллагчдын цалингийн зардал</t>
  </si>
  <si>
    <t>Аж ахуйн нэгжээс төлсөн НДШ-ийн зардал</t>
  </si>
  <si>
    <t xml:space="preserve">Албан татвар, төлбөр, хураамжийн зардал </t>
  </si>
  <si>
    <t xml:space="preserve">Томилолтын зардал </t>
  </si>
  <si>
    <t xml:space="preserve">Бичиг хэргийн зардал </t>
  </si>
  <si>
    <t xml:space="preserve">Шуудан холбооны зардал </t>
  </si>
  <si>
    <t xml:space="preserve">Мэргэжлийн үйлчилгээний зардал </t>
  </si>
  <si>
    <t xml:space="preserve">Сургалтын  зардал </t>
  </si>
  <si>
    <t xml:space="preserve">Сонин сэтгүүл захиалгын  зардал </t>
  </si>
  <si>
    <t xml:space="preserve">Даатгалын зардал </t>
  </si>
  <si>
    <t xml:space="preserve">Ашиглалтын зардал </t>
  </si>
  <si>
    <t>Зээлийн хүү</t>
  </si>
  <si>
    <t xml:space="preserve">Элэгдэл, хорогдлын зардал </t>
  </si>
  <si>
    <t xml:space="preserve">Түрээсийн зардал </t>
  </si>
  <si>
    <t xml:space="preserve">Харуул хамгааллын зардал </t>
  </si>
  <si>
    <t xml:space="preserve">Цэвэрлэгээ үйлчилгээний зардал </t>
  </si>
  <si>
    <t xml:space="preserve">Тээврийн зардал </t>
  </si>
  <si>
    <t xml:space="preserve">Шатахууны зардал </t>
  </si>
  <si>
    <t>Хүлээн авалтын зардал</t>
  </si>
  <si>
    <t>Зар сурталчилгааны зардал</t>
  </si>
  <si>
    <t>20.2 Бусад зардал</t>
  </si>
  <si>
    <t>Өмнөх оны        дүн</t>
  </si>
  <si>
    <t>Алданги, торгуулийн зардал</t>
  </si>
  <si>
    <t>Хандивийн зардал</t>
  </si>
  <si>
    <t>Найдваргүй авлагын зардал</t>
  </si>
  <si>
    <t>20.3 Цалингийн зардал</t>
  </si>
  <si>
    <t>Ажиллагчдын дундаж тоо</t>
  </si>
  <si>
    <t>Цалингийн зардлын дүн</t>
  </si>
  <si>
    <t xml:space="preserve">Үйлдвэрлэл, үйлчилгээний </t>
  </si>
  <si>
    <t xml:space="preserve">Борлуулалт маркетингийн </t>
  </si>
  <si>
    <t xml:space="preserve">Ерөнхий ба удирдлагын </t>
  </si>
  <si>
    <r>
      <rPr>
        <sz val="10"/>
        <color theme="1"/>
        <rFont val="Times New Roman"/>
        <family val="1"/>
      </rPr>
      <t>21.</t>
    </r>
    <r>
      <rPr>
        <sz val="7"/>
        <color theme="1"/>
        <rFont val="Times New Roman"/>
        <family val="1"/>
      </rPr>
      <t xml:space="preserve">       </t>
    </r>
    <r>
      <rPr>
        <sz val="10"/>
        <color theme="1"/>
        <rFont val="Times New Roman"/>
        <family val="1"/>
      </rPr>
      <t>ОРЛОГЫН ТАТВАРЫН ЗАРДАЛ</t>
    </r>
  </si>
  <si>
    <t xml:space="preserve">Тайлант үеийн орлогын татварын зардал </t>
  </si>
  <si>
    <t>Хойшлогдсон татварын зардал (орлого)</t>
  </si>
  <si>
    <t>Орлогын татварын зардал (орлого) – ын нийт дүн</t>
  </si>
  <si>
    <t>Тэмдэглэл. (Орлогын татварын зардал (орлого) - ын бүрэлдэхүүн тус бүрээр  тайлбар, тэмдэглэл хийнэ).</t>
  </si>
  <si>
    <r>
      <rPr>
        <sz val="10"/>
        <color theme="1"/>
        <rFont val="Times New Roman"/>
        <family val="1"/>
      </rPr>
      <t>22.</t>
    </r>
    <r>
      <rPr>
        <sz val="7"/>
        <color theme="1"/>
        <rFont val="Times New Roman"/>
        <family val="1"/>
      </rPr>
      <t xml:space="preserve">       </t>
    </r>
    <r>
      <rPr>
        <sz val="10"/>
        <color theme="1"/>
        <rFont val="Times New Roman"/>
        <family val="1"/>
      </rPr>
      <t>ХОЛБООТОЙ ТАЛУУДЫН ТОДРУУЛГА</t>
    </r>
  </si>
  <si>
    <t>22.1 Толгой компани, хамгийн дээд хяналт тавигч компани, хувь хүний талаарх мэдээлэл[1]</t>
  </si>
  <si>
    <t>Толгой компани</t>
  </si>
  <si>
    <t>Хамгийн дээд хяналт тавигч толгой компани</t>
  </si>
  <si>
    <t>Хамгийн дээд хяналт тавигч хувь хүн</t>
  </si>
  <si>
    <t>Тайлбар</t>
  </si>
  <si>
    <t>Нэр</t>
  </si>
  <si>
    <t>Бүртгэгдсэн (оршин суугаа) улс</t>
  </si>
  <si>
    <t>Эзэмшлийн хувь</t>
  </si>
  <si>
    <t>22.2 Тэргүүлэх удирдлагын бүрэлдэхүүнд олгосон нөхөн олговрын тухай мэдээлэл</t>
  </si>
  <si>
    <t>Тэргүүлэх удирдлага гэдэгт ......................................................... бүрэлдэхүүнийг хамруулав.[2]</t>
  </si>
  <si>
    <t>Нөхөн олговрын нэр</t>
  </si>
  <si>
    <t>Богино болон урт хугацааны тэтгэмж</t>
  </si>
  <si>
    <t xml:space="preserve">Ажил эрхлэлтийн дараах, ажлаас халагдсаны тэтгэмж </t>
  </si>
  <si>
    <t xml:space="preserve">Хувьцаанд суурилсан төлбөр </t>
  </si>
  <si>
    <t>22.3 Холбоотой талуудтай хийсэн ажил гүйлгээ</t>
  </si>
  <si>
    <t>Холбоотой талын нэр</t>
  </si>
  <si>
    <t>Ажил гүйлгээний утга</t>
  </si>
  <si>
    <t>Дүн</t>
  </si>
  <si>
    <r>
      <rPr>
        <sz val="10"/>
        <color theme="0"/>
        <rFont val="Times New Roman"/>
        <family val="1"/>
      </rPr>
      <t>23.</t>
    </r>
    <r>
      <rPr>
        <sz val="7"/>
        <color theme="0"/>
        <rFont val="Times New Roman"/>
        <family val="1"/>
      </rPr>
      <t xml:space="preserve">       </t>
    </r>
    <r>
      <rPr>
        <sz val="10"/>
        <color theme="0"/>
        <rFont val="Times New Roman"/>
        <family val="1"/>
      </rPr>
      <t>БОЛЗОШГҮЙ ХӨРӨНГӨ БА ӨР ТӨЛБӨР</t>
    </r>
  </si>
  <si>
    <t>Тэмдэглэл. (Болзошгүй хөрөнгө ба өр төлбөрийн мөн чанар, хэрэв практик боломжтой бол тэдгээрийн санхүүгийн нөлөөний тооцооллыг тодруулна).</t>
  </si>
  <si>
    <r>
      <rPr>
        <sz val="10"/>
        <color theme="0"/>
        <rFont val="Times New Roman"/>
        <family val="1"/>
      </rPr>
      <t>24.</t>
    </r>
    <r>
      <rPr>
        <sz val="7"/>
        <color theme="0"/>
        <rFont val="Times New Roman"/>
        <family val="1"/>
      </rPr>
      <t xml:space="preserve">       </t>
    </r>
    <r>
      <rPr>
        <sz val="10"/>
        <color theme="0"/>
        <rFont val="Times New Roman"/>
        <family val="1"/>
      </rPr>
      <t>ТАЙЛАГНАЛЫН ҮЕИЙН ДАРААХ ҮЙЛ ЯВДАЛ</t>
    </r>
  </si>
  <si>
    <t>Тэмдэглэл. (Тайлагналын өдрийн дараах үл залруулагдах үйл явдлын материаллаг ангилал тус бүрийн хувьд  мөн чанар, санхүүгийн нөлөөллийн тооцоолол зэргийг тодруулж бусад тайлбар, тэмдэглэл хийнэ).</t>
  </si>
  <si>
    <t>[1] НББОУС 24 Холбоотой талуудын тодруулга-д заасны дагуу тодруулна.</t>
  </si>
  <si>
    <t>[2] Тэргүүлэх удирдлагад ямар бүрэлдэхүүнийг хамруулснаа тодруулна. Тухайлбал, захирлуудын зөвлөл,  удирдах зөвлөлийн гишүүд гэх мэт.</t>
  </si>
</sst>
</file>

<file path=xl/styles.xml><?xml version="1.0" encoding="utf-8"?>
<styleSheet xmlns="http://schemas.openxmlformats.org/spreadsheetml/2006/main">
  <numFmts count="4">
    <numFmt numFmtId="43" formatCode="_(* #,##0.00_);_(* \(#,##0.00\);_(* &quot;-&quot;??_);_(@_)"/>
    <numFmt numFmtId="164" formatCode="_-* #,##0.00_-;\-* #,##0.00_-;_-* &quot;-&quot;??_-;_-@_-"/>
    <numFmt numFmtId="165" formatCode="_-* #,##0_-;\-* #,##0_-;_-* &quot;-&quot;??_-;_-@_-"/>
    <numFmt numFmtId="166" formatCode="_-* #,##0.0_-;\-* #,##0.0_-;_-* &quot;-&quot;??_-;_-@_-"/>
  </numFmts>
  <fonts count="33">
    <font>
      <sz val="11"/>
      <color theme="1"/>
      <name val="Calibri"/>
      <family val="2"/>
      <scheme val="minor"/>
    </font>
    <font>
      <sz val="11"/>
      <color theme="1"/>
      <name val="Calibri"/>
      <family val="2"/>
      <scheme val="minor"/>
    </font>
    <font>
      <sz val="11"/>
      <color rgb="FF000000"/>
      <name val="Calibri"/>
      <family val="2"/>
    </font>
    <font>
      <sz val="11"/>
      <color rgb="FF000000"/>
      <name val="Times New Roman Mon"/>
      <family val="1"/>
    </font>
    <font>
      <sz val="7.25"/>
      <color rgb="FF000000"/>
      <name val="Times New Roman Mon"/>
      <family val="1"/>
    </font>
    <font>
      <b/>
      <sz val="11"/>
      <color rgb="FF000000"/>
      <name val="Times New Roman Mon"/>
      <family val="1"/>
    </font>
    <font>
      <b/>
      <sz val="8.25"/>
      <color rgb="FF000000"/>
      <name val="Times New Roman Mon"/>
      <family val="1"/>
    </font>
    <font>
      <sz val="10"/>
      <color rgb="FF000000"/>
      <name val="Times New Roman Mon"/>
      <family val="1"/>
    </font>
    <font>
      <sz val="7.5"/>
      <color rgb="FF000000"/>
      <name val="Times New Roman Mon"/>
      <family val="1"/>
    </font>
    <font>
      <sz val="8.25"/>
      <color rgb="FF000000"/>
      <name val="Times New Roman Mon"/>
      <family val="1"/>
    </font>
    <font>
      <sz val="9.75"/>
      <color rgb="FF000000"/>
      <name val="Times New Roman Mon"/>
      <family val="1"/>
    </font>
    <font>
      <sz val="6"/>
      <color rgb="FF7E7276"/>
      <name val="Times New Roman Mon"/>
      <family val="1"/>
    </font>
    <font>
      <u/>
      <sz val="8.25"/>
      <color rgb="FF000000"/>
      <name val="Times New Roman Mon"/>
      <family val="1"/>
    </font>
    <font>
      <u val="singleAccounting"/>
      <sz val="10"/>
      <color rgb="FF000000"/>
      <name val="Times New Roman Mon"/>
      <family val="1"/>
    </font>
    <font>
      <u/>
      <sz val="10"/>
      <color rgb="FF000000"/>
      <name val="Times New Roman Mon"/>
      <family val="1"/>
    </font>
    <font>
      <b/>
      <sz val="10"/>
      <color rgb="FF000000"/>
      <name val="Times New Roman Mon"/>
      <family val="1"/>
    </font>
    <font>
      <b/>
      <sz val="9"/>
      <color rgb="FF000000"/>
      <name val="Times New Roman Mon"/>
      <family val="1"/>
    </font>
    <font>
      <b/>
      <sz val="9.75"/>
      <color rgb="FF000000"/>
      <name val="Times New Roman Mon"/>
      <family val="1"/>
    </font>
    <font>
      <sz val="10"/>
      <name val="Arial"/>
      <family val="2"/>
    </font>
    <font>
      <sz val="10"/>
      <color theme="1"/>
      <name val="Times New Roman"/>
      <family val="1"/>
    </font>
    <font>
      <sz val="7"/>
      <color theme="1"/>
      <name val="Times New Roman"/>
      <family val="1"/>
    </font>
    <font>
      <sz val="10"/>
      <name val="Times New Roman"/>
      <family val="1"/>
    </font>
    <font>
      <b/>
      <sz val="10"/>
      <name val="Times New Roman"/>
      <family val="1"/>
    </font>
    <font>
      <sz val="7"/>
      <name val="Times New Roman"/>
      <family val="1"/>
    </font>
    <font>
      <b/>
      <sz val="10"/>
      <color rgb="FFFFFFFF"/>
      <name val="Times New Roman"/>
      <family val="1"/>
    </font>
    <font>
      <u/>
      <sz val="10"/>
      <color theme="10"/>
      <name val="Arial"/>
      <family val="2"/>
    </font>
    <font>
      <sz val="11"/>
      <name val="Times New Roman"/>
      <family val="1"/>
    </font>
    <font>
      <b/>
      <sz val="10"/>
      <name val="Arial"/>
      <family val="2"/>
    </font>
    <font>
      <u/>
      <sz val="9"/>
      <color theme="10"/>
      <name val="Arial"/>
      <family val="2"/>
    </font>
    <font>
      <sz val="10"/>
      <color theme="0"/>
      <name val="Times New Roman"/>
      <family val="1"/>
    </font>
    <font>
      <sz val="9"/>
      <name val="Times New Roman"/>
      <family val="1"/>
    </font>
    <font>
      <i/>
      <sz val="10"/>
      <name val="Times New Roman"/>
      <family val="1"/>
    </font>
    <font>
      <sz val="7"/>
      <color theme="0"/>
      <name val="Times New Roman"/>
      <family val="1"/>
    </font>
  </fonts>
  <fills count="9">
    <fill>
      <patternFill patternType="none"/>
    </fill>
    <fill>
      <patternFill patternType="gray125"/>
    </fill>
    <fill>
      <patternFill patternType="solid">
        <fgColor rgb="FFFFE4B5"/>
        <bgColor indexed="64"/>
      </patternFill>
    </fill>
    <fill>
      <patternFill patternType="solid">
        <fgColor rgb="FFD3D3D3"/>
        <bgColor indexed="64"/>
      </patternFill>
    </fill>
    <fill>
      <patternFill patternType="solid">
        <fgColor rgb="FFC0C0C0"/>
        <bgColor indexed="64"/>
      </patternFill>
    </fill>
    <fill>
      <patternFill patternType="solid">
        <fgColor theme="5" tint="0.79995117038483843"/>
        <bgColor indexed="64"/>
      </patternFill>
    </fill>
    <fill>
      <patternFill patternType="solid">
        <fgColor rgb="FFFFFFFF"/>
        <bgColor indexed="64"/>
      </patternFill>
    </fill>
    <fill>
      <patternFill patternType="solid">
        <fgColor rgb="FFD9D9D9"/>
        <bgColor indexed="64"/>
      </patternFill>
    </fill>
    <fill>
      <patternFill patternType="solid">
        <fgColor rgb="FF000000"/>
        <bgColor indexed="64"/>
      </patternFill>
    </fill>
  </fills>
  <borders count="30">
    <border>
      <left/>
      <right/>
      <top/>
      <bottom/>
      <diagonal/>
    </border>
    <border>
      <left/>
      <right/>
      <top style="thin">
        <color rgb="FFC04000"/>
      </top>
      <bottom/>
      <diagonal/>
    </border>
    <border>
      <left style="thin">
        <color rgb="FFC04000"/>
      </left>
      <right style="thin">
        <color rgb="FFC04000"/>
      </right>
      <top style="thin">
        <color rgb="FFC04000"/>
      </top>
      <bottom style="thin">
        <color rgb="FFC04000"/>
      </bottom>
      <diagonal/>
    </border>
    <border>
      <left/>
      <right style="thin">
        <color rgb="FFC04000"/>
      </right>
      <top style="thin">
        <color rgb="FFC04000"/>
      </top>
      <bottom style="thin">
        <color rgb="FFC04000"/>
      </bottom>
      <diagonal/>
    </border>
    <border>
      <left style="thin">
        <color rgb="FFC04000"/>
      </left>
      <right style="thin">
        <color rgb="FFC04000"/>
      </right>
      <top/>
      <bottom style="thin">
        <color rgb="FFC04000"/>
      </bottom>
      <diagonal/>
    </border>
    <border>
      <left/>
      <right style="thin">
        <color rgb="FFC04000"/>
      </right>
      <top/>
      <bottom style="thin">
        <color rgb="FFC04000"/>
      </bottom>
      <diagonal/>
    </border>
    <border>
      <left style="thin">
        <color rgb="FFC04000"/>
      </left>
      <right/>
      <top style="thin">
        <color rgb="FFC04000"/>
      </top>
      <bottom style="thin">
        <color rgb="FFC04000"/>
      </bottom>
      <diagonal/>
    </border>
    <border>
      <left/>
      <right style="thin">
        <color rgb="FFC04000"/>
      </right>
      <top/>
      <bottom/>
      <diagonal/>
    </border>
    <border>
      <left/>
      <right style="thin">
        <color auto="1"/>
      </right>
      <top style="thin">
        <color rgb="FFC04000"/>
      </top>
      <bottom style="thin">
        <color rgb="FFC04000"/>
      </bottom>
      <diagonal/>
    </border>
    <border>
      <left style="thin">
        <color auto="1"/>
      </left>
      <right style="thin">
        <color auto="1"/>
      </right>
      <top style="thin">
        <color auto="1"/>
      </top>
      <bottom style="thin">
        <color auto="1"/>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rgb="FFC04000"/>
      </left>
      <right style="thin">
        <color rgb="FFC04000"/>
      </right>
      <top/>
      <bottom/>
      <diagonal/>
    </border>
    <border>
      <left/>
      <right/>
      <top/>
      <bottom style="thin">
        <color rgb="FFC04000"/>
      </bottom>
      <diagonal/>
    </border>
    <border>
      <left style="thin">
        <color auto="1"/>
      </left>
      <right style="thin">
        <color auto="1"/>
      </right>
      <top style="thin">
        <color auto="1"/>
      </top>
      <bottom style="thin">
        <color rgb="FFC04000"/>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top/>
      <bottom/>
      <diagonal/>
    </border>
    <border>
      <left/>
      <right/>
      <top/>
      <bottom style="dotted">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dotted">
        <color auto="1"/>
      </left>
      <right/>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7">
    <xf numFmtId="0" fontId="0" fillId="0" borderId="0"/>
    <xf numFmtId="43" fontId="1" fillId="0" borderId="0" applyFont="0" applyFill="0" applyBorder="0" applyAlignment="0" applyProtection="0"/>
    <xf numFmtId="0" fontId="2" fillId="0" borderId="0"/>
    <xf numFmtId="164" fontId="2" fillId="0" borderId="0" applyFont="0" applyFill="0" applyBorder="0" applyAlignment="0" applyProtection="0"/>
    <xf numFmtId="0" fontId="18" fillId="0" borderId="0"/>
    <xf numFmtId="43" fontId="18" fillId="0" borderId="0" applyFont="0" applyFill="0" applyBorder="0" applyAlignment="0" applyProtection="0"/>
    <xf numFmtId="0" fontId="25" fillId="0" borderId="0" applyNumberFormat="0" applyFill="0" applyBorder="0" applyAlignment="0" applyProtection="0">
      <alignment vertical="top"/>
      <protection locked="0"/>
    </xf>
  </cellStyleXfs>
  <cellXfs count="259">
    <xf numFmtId="0" fontId="0" fillId="0" borderId="0" xfId="0"/>
    <xf numFmtId="0" fontId="3" fillId="0" borderId="0" xfId="2" applyFont="1"/>
    <xf numFmtId="165" fontId="3" fillId="0" borderId="0" xfId="3" applyNumberFormat="1" applyFont="1" applyBorder="1"/>
    <xf numFmtId="165" fontId="4" fillId="0" borderId="0" xfId="3" applyNumberFormat="1" applyFont="1" applyFill="1" applyBorder="1" applyAlignment="1">
      <alignment horizontal="center" vertical="center" wrapText="1"/>
    </xf>
    <xf numFmtId="165" fontId="7" fillId="0" borderId="0" xfId="3" applyNumberFormat="1" applyFont="1" applyFill="1" applyBorder="1" applyAlignment="1">
      <alignment horizontal="center" vertical="center" wrapText="1"/>
    </xf>
    <xf numFmtId="165" fontId="8" fillId="0" borderId="0" xfId="3" applyNumberFormat="1" applyFont="1" applyFill="1" applyBorder="1" applyAlignment="1">
      <alignment horizontal="right"/>
    </xf>
    <xf numFmtId="165" fontId="6" fillId="2" borderId="3" xfId="3" applyNumberFormat="1" applyFont="1" applyFill="1" applyBorder="1" applyAlignment="1">
      <alignment horizontal="center" vertical="center" wrapText="1"/>
    </xf>
    <xf numFmtId="165" fontId="6" fillId="0" borderId="5" xfId="3" applyNumberFormat="1" applyFont="1" applyFill="1" applyBorder="1" applyAlignment="1">
      <alignment horizontal="right" vertical="center" wrapText="1"/>
    </xf>
    <xf numFmtId="165" fontId="9" fillId="0" borderId="5" xfId="3" applyNumberFormat="1" applyFont="1" applyFill="1" applyBorder="1" applyAlignment="1">
      <alignment horizontal="right" vertical="center" wrapText="1"/>
    </xf>
    <xf numFmtId="43" fontId="9" fillId="0" borderId="5" xfId="1" applyFont="1" applyFill="1" applyBorder="1" applyAlignment="1">
      <alignment horizontal="right" vertical="center" wrapText="1"/>
    </xf>
    <xf numFmtId="164" fontId="6" fillId="0" borderId="5" xfId="3" applyFont="1" applyFill="1" applyBorder="1" applyAlignment="1">
      <alignment horizontal="right" vertical="center" wrapText="1"/>
    </xf>
    <xf numFmtId="165" fontId="6" fillId="0" borderId="7" xfId="3" applyNumberFormat="1" applyFont="1" applyFill="1" applyBorder="1" applyAlignment="1">
      <alignment horizontal="right" vertical="center" wrapText="1"/>
    </xf>
    <xf numFmtId="165" fontId="6" fillId="0" borderId="9" xfId="3" applyNumberFormat="1" applyFont="1" applyFill="1" applyBorder="1" applyAlignment="1">
      <alignment vertical="center" wrapText="1"/>
    </xf>
    <xf numFmtId="166" fontId="3" fillId="0" borderId="1" xfId="3" applyNumberFormat="1" applyFont="1" applyBorder="1" applyAlignment="1"/>
    <xf numFmtId="165" fontId="3" fillId="0" borderId="0" xfId="3" applyNumberFormat="1" applyFont="1" applyBorder="1" applyAlignment="1">
      <alignment horizontal="center"/>
    </xf>
    <xf numFmtId="165" fontId="3" fillId="0" borderId="0" xfId="3" applyNumberFormat="1" applyFont="1" applyBorder="1" applyAlignment="1"/>
    <xf numFmtId="0" fontId="10" fillId="0" borderId="0" xfId="2" applyFont="1" applyFill="1" applyBorder="1" applyAlignment="1">
      <alignment horizontal="center" vertical="center" wrapText="1"/>
    </xf>
    <xf numFmtId="0" fontId="3" fillId="0" borderId="0" xfId="2" applyFont="1" applyAlignment="1">
      <alignment horizontal="right"/>
    </xf>
    <xf numFmtId="43" fontId="5" fillId="0" borderId="0" xfId="1" applyFont="1" applyFill="1" applyBorder="1" applyAlignment="1">
      <alignment horizontal="center" vertical="center" wrapText="1"/>
    </xf>
    <xf numFmtId="43" fontId="3" fillId="0" borderId="0" xfId="1" applyFont="1"/>
    <xf numFmtId="0" fontId="3" fillId="0" borderId="0" xfId="2" applyFont="1" applyFill="1" applyBorder="1"/>
    <xf numFmtId="43" fontId="3" fillId="0" borderId="0" xfId="1" applyFont="1" applyFill="1" applyBorder="1"/>
    <xf numFmtId="0" fontId="3" fillId="0" borderId="0" xfId="2" applyFont="1" applyFill="1" applyBorder="1" applyAlignment="1">
      <alignment horizontal="center" vertical="center" wrapText="1"/>
    </xf>
    <xf numFmtId="0" fontId="5" fillId="0" borderId="10" xfId="2" applyFont="1" applyFill="1" applyBorder="1" applyAlignment="1">
      <alignment horizontal="right" vertical="center" wrapText="1"/>
    </xf>
    <xf numFmtId="43" fontId="5" fillId="0" borderId="10" xfId="1" applyFont="1" applyFill="1" applyBorder="1" applyAlignment="1">
      <alignment horizontal="center" vertical="center" wrapText="1"/>
    </xf>
    <xf numFmtId="0" fontId="5" fillId="0" borderId="10" xfId="2" applyFont="1" applyFill="1" applyBorder="1" applyAlignment="1">
      <alignment horizontal="right" vertical="top" wrapText="1"/>
    </xf>
    <xf numFmtId="43" fontId="5" fillId="0" borderId="10" xfId="1" applyFont="1" applyBorder="1"/>
    <xf numFmtId="0" fontId="3" fillId="0" borderId="10" xfId="2" applyFont="1" applyFill="1" applyBorder="1" applyAlignment="1">
      <alignment horizontal="right" vertical="top" wrapText="1"/>
    </xf>
    <xf numFmtId="43" fontId="3" fillId="0" borderId="10" xfId="1" applyFont="1" applyBorder="1"/>
    <xf numFmtId="43" fontId="3" fillId="0" borderId="10" xfId="1" applyFont="1" applyFill="1" applyBorder="1" applyAlignment="1">
      <alignment horizontal="left" vertical="top" wrapText="1"/>
    </xf>
    <xf numFmtId="43" fontId="5" fillId="0" borderId="10" xfId="1" applyFont="1" applyFill="1" applyBorder="1" applyAlignment="1">
      <alignment horizontal="left" vertical="top" wrapText="1"/>
    </xf>
    <xf numFmtId="0" fontId="3" fillId="0" borderId="0" xfId="2" applyFont="1" applyFill="1" applyBorder="1" applyAlignment="1">
      <alignment horizontal="right"/>
    </xf>
    <xf numFmtId="0" fontId="3" fillId="0" borderId="0" xfId="2" applyFont="1" applyFill="1" applyBorder="1" applyAlignment="1">
      <alignment vertical="center" wrapText="1"/>
    </xf>
    <xf numFmtId="43" fontId="3" fillId="0" borderId="0" xfId="1" applyFont="1" applyFill="1" applyBorder="1" applyAlignment="1">
      <alignment vertical="center" wrapText="1"/>
    </xf>
    <xf numFmtId="43" fontId="3" fillId="0" borderId="0" xfId="1" applyFont="1" applyFill="1" applyBorder="1" applyAlignment="1">
      <alignment horizontal="center" vertical="center" wrapText="1"/>
    </xf>
    <xf numFmtId="0" fontId="3" fillId="0" borderId="0" xfId="2" applyFont="1" applyBorder="1"/>
    <xf numFmtId="0" fontId="4" fillId="0" borderId="0"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0" fontId="6" fillId="0" borderId="4" xfId="2" applyFont="1" applyFill="1" applyBorder="1" applyAlignment="1">
      <alignment horizontal="center" vertical="center" wrapText="1"/>
    </xf>
    <xf numFmtId="0" fontId="6" fillId="0" borderId="5" xfId="2" applyFont="1" applyFill="1" applyBorder="1" applyAlignment="1">
      <alignment horizontal="right" vertical="center" wrapText="1"/>
    </xf>
    <xf numFmtId="0" fontId="9" fillId="0" borderId="4" xfId="2" applyFont="1" applyFill="1" applyBorder="1" applyAlignment="1">
      <alignment horizontal="center" vertical="center" wrapText="1"/>
    </xf>
    <xf numFmtId="0" fontId="9" fillId="0" borderId="5" xfId="2" applyFont="1" applyFill="1" applyBorder="1" applyAlignment="1">
      <alignment horizontal="right" vertical="center" wrapText="1"/>
    </xf>
    <xf numFmtId="165" fontId="9" fillId="0" borderId="5" xfId="2" applyNumberFormat="1" applyFont="1" applyFill="1" applyBorder="1" applyAlignment="1">
      <alignment horizontal="right" vertical="center" wrapText="1"/>
    </xf>
    <xf numFmtId="0" fontId="9" fillId="0" borderId="0" xfId="2" applyFont="1" applyFill="1" applyBorder="1" applyAlignment="1">
      <alignment horizontal="left" vertical="center" wrapText="1"/>
    </xf>
    <xf numFmtId="0" fontId="3" fillId="0" borderId="0" xfId="2" applyFont="1" applyBorder="1" applyAlignment="1">
      <alignment horizontal="center"/>
    </xf>
    <xf numFmtId="43" fontId="3" fillId="0" borderId="0" xfId="1" applyFont="1" applyBorder="1"/>
    <xf numFmtId="43" fontId="6" fillId="2" borderId="3" xfId="1" applyFont="1" applyFill="1" applyBorder="1" applyAlignment="1">
      <alignment horizontal="center" vertical="center" wrapText="1"/>
    </xf>
    <xf numFmtId="43" fontId="6" fillId="3" borderId="5" xfId="1" applyFont="1" applyFill="1" applyBorder="1" applyAlignment="1">
      <alignment horizontal="right" vertical="top" wrapText="1"/>
    </xf>
    <xf numFmtId="0" fontId="12" fillId="0" borderId="4" xfId="2" applyFont="1" applyFill="1" applyBorder="1" applyAlignment="1">
      <alignment horizontal="center" vertical="center" wrapText="1"/>
    </xf>
    <xf numFmtId="43" fontId="13" fillId="0" borderId="5" xfId="1" applyFont="1" applyFill="1" applyBorder="1" applyAlignment="1">
      <alignment horizontal="right" vertical="top" wrapText="1"/>
    </xf>
    <xf numFmtId="0" fontId="9" fillId="0" borderId="11" xfId="2" applyFont="1" applyFill="1" applyBorder="1" applyAlignment="1">
      <alignment horizontal="center" vertical="center" wrapText="1"/>
    </xf>
    <xf numFmtId="43" fontId="7" fillId="0" borderId="5" xfId="1" applyFont="1" applyFill="1" applyBorder="1" applyAlignment="1">
      <alignment horizontal="left" vertical="center" wrapText="1"/>
    </xf>
    <xf numFmtId="43" fontId="7" fillId="0" borderId="5" xfId="1" applyFont="1" applyFill="1" applyBorder="1" applyAlignment="1">
      <alignment horizontal="right" vertical="top" wrapText="1"/>
    </xf>
    <xf numFmtId="0" fontId="12" fillId="0" borderId="11" xfId="2" applyFont="1" applyFill="1" applyBorder="1" applyAlignment="1">
      <alignment horizontal="center" vertical="center" wrapText="1"/>
    </xf>
    <xf numFmtId="43" fontId="14" fillId="0" borderId="5" xfId="1" applyFont="1" applyFill="1" applyBorder="1" applyAlignment="1">
      <alignment horizontal="left" vertical="center" wrapText="1"/>
    </xf>
    <xf numFmtId="43" fontId="14" fillId="0" borderId="5" xfId="1" applyFont="1" applyFill="1" applyBorder="1" applyAlignment="1">
      <alignment horizontal="right" vertical="top" wrapText="1"/>
    </xf>
    <xf numFmtId="43" fontId="15" fillId="0" borderId="5" xfId="1" applyFont="1" applyFill="1" applyBorder="1" applyAlignment="1">
      <alignment horizontal="left" vertical="center" wrapText="1"/>
    </xf>
    <xf numFmtId="43" fontId="9" fillId="0" borderId="5" xfId="1" applyFont="1" applyFill="1" applyBorder="1" applyAlignment="1">
      <alignment horizontal="left" vertical="center" wrapText="1"/>
    </xf>
    <xf numFmtId="43" fontId="9" fillId="0" borderId="5" xfId="1" applyFont="1" applyFill="1" applyBorder="1" applyAlignment="1">
      <alignment horizontal="right" vertical="top" wrapText="1"/>
    </xf>
    <xf numFmtId="0" fontId="6" fillId="0" borderId="11" xfId="2" applyFont="1" applyFill="1" applyBorder="1" applyAlignment="1">
      <alignment horizontal="center" vertical="center" wrapText="1"/>
    </xf>
    <xf numFmtId="43" fontId="6" fillId="0" borderId="5" xfId="1" applyFont="1" applyFill="1" applyBorder="1" applyAlignment="1">
      <alignment horizontal="left" vertical="center" wrapText="1"/>
    </xf>
    <xf numFmtId="43" fontId="6" fillId="0" borderId="5" xfId="1" applyFont="1" applyFill="1" applyBorder="1" applyAlignment="1">
      <alignment horizontal="right" vertical="top" wrapText="1"/>
    </xf>
    <xf numFmtId="0" fontId="9" fillId="0" borderId="5" xfId="1" applyNumberFormat="1" applyFont="1" applyFill="1" applyBorder="1" applyAlignment="1">
      <alignment horizontal="right" vertical="top" wrapText="1"/>
    </xf>
    <xf numFmtId="0" fontId="16" fillId="0" borderId="11" xfId="2" applyFont="1" applyFill="1" applyBorder="1" applyAlignment="1">
      <alignment horizontal="center" vertical="top" wrapText="1"/>
    </xf>
    <xf numFmtId="0" fontId="9" fillId="0" borderId="0" xfId="2" applyFont="1" applyFill="1" applyBorder="1" applyAlignment="1">
      <alignment vertical="center" wrapText="1"/>
    </xf>
    <xf numFmtId="43" fontId="9" fillId="0" borderId="0" xfId="1" applyFont="1" applyFill="1" applyBorder="1" applyAlignment="1">
      <alignment vertical="center" wrapText="1"/>
    </xf>
    <xf numFmtId="0" fontId="18" fillId="0" borderId="0" xfId="4"/>
    <xf numFmtId="0" fontId="21" fillId="0" borderId="9" xfId="4" applyFont="1" applyBorder="1" applyAlignment="1">
      <alignment horizontal="center" wrapText="1"/>
    </xf>
    <xf numFmtId="0" fontId="21" fillId="0" borderId="9" xfId="4" applyFont="1" applyBorder="1" applyAlignment="1">
      <alignment wrapText="1"/>
    </xf>
    <xf numFmtId="0" fontId="21" fillId="0" borderId="9" xfId="4" applyFont="1" applyBorder="1" applyAlignment="1">
      <alignment horizontal="center" vertical="top" wrapText="1"/>
    </xf>
    <xf numFmtId="0" fontId="21" fillId="0" borderId="9" xfId="4" applyFont="1" applyBorder="1" applyAlignment="1">
      <alignment vertical="top" wrapText="1"/>
    </xf>
    <xf numFmtId="0" fontId="21" fillId="0" borderId="0" xfId="4" applyFont="1" applyAlignment="1">
      <alignment horizontal="justify"/>
    </xf>
    <xf numFmtId="0" fontId="21" fillId="0" borderId="0" xfId="4" applyFont="1" applyBorder="1"/>
    <xf numFmtId="0" fontId="22" fillId="0" borderId="17" xfId="4" applyFont="1" applyBorder="1" applyAlignment="1">
      <alignment horizontal="justify" vertical="top" wrapText="1"/>
    </xf>
    <xf numFmtId="0" fontId="22" fillId="0" borderId="0" xfId="4" applyFont="1" applyAlignment="1">
      <alignment horizontal="justify"/>
    </xf>
    <xf numFmtId="0" fontId="21" fillId="0" borderId="9" xfId="4" applyFont="1" applyBorder="1" applyAlignment="1">
      <alignment horizontal="center" vertical="center" wrapText="1"/>
    </xf>
    <xf numFmtId="0" fontId="21" fillId="0" borderId="9" xfId="4" applyFont="1" applyBorder="1" applyAlignment="1">
      <alignment horizontal="justify" vertical="top" wrapText="1"/>
    </xf>
    <xf numFmtId="43" fontId="21" fillId="0" borderId="9" xfId="5" applyFont="1" applyBorder="1" applyAlignment="1">
      <alignment horizontal="justify" vertical="top" wrapText="1"/>
    </xf>
    <xf numFmtId="43" fontId="21" fillId="6" borderId="9" xfId="5" applyFont="1" applyFill="1" applyBorder="1" applyAlignment="1">
      <alignment horizontal="justify" vertical="top" wrapText="1"/>
    </xf>
    <xf numFmtId="0" fontId="21" fillId="0" borderId="0" xfId="4" applyFont="1"/>
    <xf numFmtId="0" fontId="22" fillId="0" borderId="17" xfId="4" applyFont="1" applyBorder="1"/>
    <xf numFmtId="0" fontId="18" fillId="0" borderId="17" xfId="4" applyBorder="1"/>
    <xf numFmtId="0" fontId="24" fillId="0" borderId="0" xfId="4" applyFont="1"/>
    <xf numFmtId="43" fontId="0" fillId="0" borderId="0" xfId="5" applyFont="1"/>
    <xf numFmtId="43" fontId="21" fillId="0" borderId="9" xfId="5" applyFont="1" applyBorder="1" applyAlignment="1">
      <alignment horizontal="center" vertical="center" wrapText="1"/>
    </xf>
    <xf numFmtId="0" fontId="18" fillId="0" borderId="0" xfId="4" applyAlignment="1">
      <alignment vertical="center"/>
    </xf>
    <xf numFmtId="0" fontId="22" fillId="0" borderId="9" xfId="4" applyFont="1" applyBorder="1" applyAlignment="1">
      <alignment horizontal="center" vertical="top" wrapText="1"/>
    </xf>
    <xf numFmtId="43" fontId="21" fillId="7" borderId="9" xfId="5" applyFont="1" applyFill="1" applyBorder="1" applyAlignment="1">
      <alignment horizontal="center" vertical="top" wrapText="1"/>
    </xf>
    <xf numFmtId="43" fontId="21" fillId="0" borderId="9" xfId="5" applyFont="1" applyBorder="1" applyAlignment="1">
      <alignment wrapText="1"/>
    </xf>
    <xf numFmtId="43" fontId="21" fillId="0" borderId="9" xfId="5" applyFont="1" applyBorder="1" applyAlignment="1">
      <alignment vertical="top" wrapText="1"/>
    </xf>
    <xf numFmtId="0" fontId="21" fillId="0" borderId="9" xfId="4" applyFont="1" applyBorder="1" applyAlignment="1">
      <alignment horizontal="left" wrapText="1" indent="3"/>
    </xf>
    <xf numFmtId="0" fontId="21" fillId="0" borderId="9" xfId="4" applyFont="1" applyBorder="1" applyAlignment="1">
      <alignment horizontal="justify" wrapText="1"/>
    </xf>
    <xf numFmtId="0" fontId="25" fillId="0" borderId="9" xfId="6" applyBorder="1" applyAlignment="1" applyProtection="1">
      <alignment horizontal="justify" wrapText="1"/>
    </xf>
    <xf numFmtId="0" fontId="22" fillId="0" borderId="9" xfId="4" applyFont="1" applyBorder="1" applyAlignment="1">
      <alignment wrapText="1"/>
    </xf>
    <xf numFmtId="43" fontId="21" fillId="7" borderId="9" xfId="5" applyFont="1" applyFill="1" applyBorder="1" applyAlignment="1">
      <alignment horizontal="justify" vertical="top" wrapText="1"/>
    </xf>
    <xf numFmtId="0" fontId="21" fillId="0" borderId="9" xfId="4" applyFont="1" applyBorder="1" applyAlignment="1">
      <alignment horizontal="left" wrapText="1" indent="1"/>
    </xf>
    <xf numFmtId="43" fontId="21" fillId="0" borderId="9" xfId="5" applyFont="1" applyBorder="1" applyAlignment="1">
      <alignment horizontal="right" vertical="top" wrapText="1"/>
    </xf>
    <xf numFmtId="0" fontId="22" fillId="0" borderId="9" xfId="4" applyFont="1" applyBorder="1" applyAlignment="1">
      <alignment vertical="top" wrapText="1"/>
    </xf>
    <xf numFmtId="0" fontId="22" fillId="0" borderId="9" xfId="4" applyFont="1" applyBorder="1" applyAlignment="1">
      <alignment horizontal="left" wrapText="1" indent="1"/>
    </xf>
    <xf numFmtId="0" fontId="21" fillId="0" borderId="17" xfId="4" applyFont="1" applyBorder="1" applyAlignment="1">
      <alignment horizontal="justify" vertical="top" wrapText="1"/>
    </xf>
    <xf numFmtId="43" fontId="21" fillId="0" borderId="17" xfId="5" applyFont="1" applyBorder="1" applyAlignment="1">
      <alignment horizontal="justify" vertical="top" wrapText="1"/>
    </xf>
    <xf numFmtId="0" fontId="25" fillId="0" borderId="0" xfId="6" applyAlignment="1" applyProtection="1"/>
    <xf numFmtId="43" fontId="0" fillId="0" borderId="0" xfId="5" applyFont="1" applyBorder="1"/>
    <xf numFmtId="0" fontId="18" fillId="5" borderId="0" xfId="4" applyFill="1"/>
    <xf numFmtId="0" fontId="22" fillId="0" borderId="9" xfId="4" applyFont="1" applyBorder="1" applyAlignment="1">
      <alignment horizontal="center" wrapText="1"/>
    </xf>
    <xf numFmtId="0" fontId="21" fillId="0" borderId="0" xfId="4" applyFont="1" applyBorder="1" applyAlignment="1">
      <alignment vertical="top" wrapText="1"/>
    </xf>
    <xf numFmtId="0" fontId="21" fillId="0" borderId="0" xfId="4" applyFont="1" applyBorder="1" applyAlignment="1">
      <alignment horizontal="center" vertical="top" wrapText="1"/>
    </xf>
    <xf numFmtId="0" fontId="18" fillId="0" borderId="0" xfId="4" applyBorder="1" applyAlignment="1">
      <alignment horizontal="center"/>
    </xf>
    <xf numFmtId="0" fontId="22" fillId="0" borderId="0" xfId="4" applyFont="1"/>
    <xf numFmtId="0" fontId="18" fillId="0" borderId="0" xfId="4" applyBorder="1"/>
    <xf numFmtId="0" fontId="21" fillId="0" borderId="0" xfId="4" applyFont="1" applyBorder="1" applyAlignment="1">
      <alignment horizontal="left" vertical="top" wrapText="1"/>
    </xf>
    <xf numFmtId="0" fontId="21" fillId="0" borderId="0" xfId="4" applyFont="1" applyBorder="1" applyAlignment="1">
      <alignment horizontal="justify" vertical="top" wrapText="1"/>
    </xf>
    <xf numFmtId="0" fontId="21" fillId="0" borderId="20" xfId="4" applyFont="1" applyBorder="1" applyAlignment="1">
      <alignment horizontal="center" vertical="top" wrapText="1"/>
    </xf>
    <xf numFmtId="0" fontId="21" fillId="0" borderId="20" xfId="4" applyFont="1" applyBorder="1" applyAlignment="1">
      <alignment horizontal="left" vertical="center" wrapText="1"/>
    </xf>
    <xf numFmtId="0" fontId="21" fillId="0" borderId="20" xfId="4" applyFont="1" applyBorder="1" applyAlignment="1">
      <alignment horizontal="justify" vertical="top" wrapText="1"/>
    </xf>
    <xf numFmtId="0" fontId="18" fillId="0" borderId="0" xfId="4" applyAlignment="1"/>
    <xf numFmtId="0" fontId="22" fillId="0" borderId="0" xfId="4" applyFont="1" applyBorder="1" applyAlignment="1">
      <alignment horizontal="justify" vertical="top" wrapText="1"/>
    </xf>
    <xf numFmtId="0" fontId="29" fillId="0" borderId="16" xfId="4" applyFont="1" applyFill="1" applyBorder="1" applyAlignment="1">
      <alignment horizontal="center" vertical="top" wrapText="1"/>
    </xf>
    <xf numFmtId="0" fontId="29" fillId="0" borderId="0" xfId="4" applyFont="1" applyFill="1" applyBorder="1" applyAlignment="1">
      <alignment horizontal="center" vertical="top" wrapText="1"/>
    </xf>
    <xf numFmtId="0" fontId="22" fillId="0" borderId="9" xfId="4" applyFont="1" applyBorder="1" applyAlignment="1">
      <alignment horizontal="justify" vertical="top" wrapText="1"/>
    </xf>
    <xf numFmtId="0" fontId="21" fillId="0" borderId="20" xfId="4" applyFont="1" applyBorder="1" applyAlignment="1"/>
    <xf numFmtId="0" fontId="18" fillId="0" borderId="9" xfId="4" applyBorder="1"/>
    <xf numFmtId="43" fontId="18" fillId="5" borderId="0" xfId="1" applyFont="1" applyFill="1"/>
    <xf numFmtId="43" fontId="18" fillId="0" borderId="0" xfId="1" applyFont="1"/>
    <xf numFmtId="43" fontId="21" fillId="0" borderId="9" xfId="1" applyFont="1" applyBorder="1" applyAlignment="1">
      <alignment horizontal="center" vertical="top" wrapText="1"/>
    </xf>
    <xf numFmtId="0" fontId="21" fillId="0" borderId="9" xfId="4" applyFont="1" applyBorder="1" applyAlignment="1">
      <alignment horizontal="right" wrapText="1"/>
    </xf>
    <xf numFmtId="0" fontId="21" fillId="0" borderId="9" xfId="4" applyFont="1" applyBorder="1" applyAlignment="1">
      <alignment horizontal="left" vertical="top" wrapText="1"/>
    </xf>
    <xf numFmtId="43" fontId="21" fillId="0" borderId="9" xfId="1" applyFont="1" applyBorder="1" applyAlignment="1">
      <alignment horizontal="left" wrapText="1"/>
    </xf>
    <xf numFmtId="43" fontId="21" fillId="0" borderId="9" xfId="1" applyFont="1" applyBorder="1" applyAlignment="1">
      <alignment horizontal="center" wrapText="1"/>
    </xf>
    <xf numFmtId="43" fontId="21" fillId="0" borderId="9" xfId="1" applyFont="1" applyBorder="1" applyAlignment="1">
      <alignment vertical="top" wrapText="1"/>
    </xf>
    <xf numFmtId="43" fontId="22" fillId="0" borderId="9" xfId="1" applyFont="1" applyBorder="1" applyAlignment="1">
      <alignment horizontal="justify" vertical="top" wrapText="1"/>
    </xf>
    <xf numFmtId="0" fontId="21" fillId="0" borderId="0" xfId="4" applyFont="1" applyAlignment="1"/>
    <xf numFmtId="0" fontId="22" fillId="0" borderId="0" xfId="4" applyFont="1" applyBorder="1" applyAlignment="1">
      <alignment horizontal="center" vertical="top" wrapText="1"/>
    </xf>
    <xf numFmtId="0" fontId="21" fillId="0" borderId="0" xfId="4" applyFont="1" applyAlignment="1">
      <alignment horizontal="left" indent="2"/>
    </xf>
    <xf numFmtId="0" fontId="25" fillId="0" borderId="0" xfId="6" applyAlignment="1" applyProtection="1">
      <alignment horizontal="left" wrapText="1"/>
    </xf>
    <xf numFmtId="0" fontId="21" fillId="0" borderId="0" xfId="4" applyFont="1" applyBorder="1" applyAlignment="1"/>
    <xf numFmtId="0" fontId="22" fillId="0" borderId="27" xfId="4" applyFont="1" applyBorder="1" applyAlignment="1">
      <alignment horizontal="justify" vertical="top" wrapText="1"/>
    </xf>
    <xf numFmtId="0" fontId="22" fillId="0" borderId="28" xfId="4" applyFont="1" applyBorder="1" applyAlignment="1">
      <alignment horizontal="justify" vertical="top" wrapText="1"/>
    </xf>
    <xf numFmtId="0" fontId="18" fillId="0" borderId="28" xfId="4" applyBorder="1"/>
    <xf numFmtId="0" fontId="18" fillId="0" borderId="29" xfId="4" applyBorder="1"/>
    <xf numFmtId="0" fontId="21" fillId="0" borderId="0" xfId="4" applyFont="1" applyBorder="1" applyAlignment="1">
      <alignment horizontal="left" indent="2"/>
    </xf>
    <xf numFmtId="0" fontId="9" fillId="0" borderId="0" xfId="2" applyFont="1" applyFill="1" applyBorder="1" applyAlignment="1">
      <alignment horizontal="left" vertical="center" wrapText="1"/>
    </xf>
    <xf numFmtId="0" fontId="9" fillId="0" borderId="0" xfId="2" applyFont="1" applyFill="1" applyBorder="1" applyAlignment="1">
      <alignment horizontal="right" vertical="center" wrapText="1"/>
    </xf>
    <xf numFmtId="165" fontId="9" fillId="0" borderId="0" xfId="3" applyNumberFormat="1" applyFont="1" applyFill="1" applyBorder="1" applyAlignment="1">
      <alignment horizontal="left" vertical="center" wrapText="1"/>
    </xf>
    <xf numFmtId="0" fontId="11" fillId="0" borderId="0" xfId="2" applyFont="1" applyFill="1" applyBorder="1" applyAlignment="1">
      <alignment horizontal="left" vertical="center" wrapText="1"/>
    </xf>
    <xf numFmtId="0" fontId="6" fillId="0" borderId="4" xfId="2" applyFont="1" applyFill="1" applyBorder="1" applyAlignment="1">
      <alignment horizontal="left" vertical="center" wrapText="1"/>
    </xf>
    <xf numFmtId="0" fontId="6" fillId="0" borderId="5" xfId="2" applyFont="1" applyFill="1" applyBorder="1" applyAlignment="1">
      <alignment horizontal="left" vertical="top" wrapText="1"/>
    </xf>
    <xf numFmtId="165" fontId="6" fillId="0" borderId="6" xfId="3" applyNumberFormat="1" applyFont="1" applyFill="1" applyBorder="1" applyAlignment="1">
      <alignment horizontal="center" vertical="center" wrapText="1"/>
    </xf>
    <xf numFmtId="165" fontId="6" fillId="0" borderId="3" xfId="3" applyNumberFormat="1" applyFont="1" applyFill="1" applyBorder="1" applyAlignment="1">
      <alignment horizontal="center" vertical="center" wrapText="1"/>
    </xf>
    <xf numFmtId="165" fontId="3" fillId="0" borderId="1" xfId="3" applyNumberFormat="1" applyFont="1" applyBorder="1" applyAlignment="1">
      <alignment horizontal="center"/>
    </xf>
    <xf numFmtId="0" fontId="9" fillId="0" borderId="4" xfId="2" applyFont="1" applyFill="1" applyBorder="1" applyAlignment="1">
      <alignment horizontal="left" vertical="center" wrapText="1"/>
    </xf>
    <xf numFmtId="0" fontId="9" fillId="0" borderId="5" xfId="2" applyFont="1" applyFill="1" applyBorder="1" applyAlignment="1">
      <alignment horizontal="left" vertical="top" wrapText="1"/>
    </xf>
    <xf numFmtId="165" fontId="9" fillId="0" borderId="5" xfId="3" applyNumberFormat="1" applyFont="1" applyFill="1" applyBorder="1" applyAlignment="1">
      <alignment horizontal="right" vertical="center" wrapText="1"/>
    </xf>
    <xf numFmtId="0" fontId="9" fillId="0" borderId="4" xfId="2" applyFont="1" applyFill="1" applyBorder="1" applyAlignment="1">
      <alignment horizontal="left" vertical="top" wrapText="1"/>
    </xf>
    <xf numFmtId="165" fontId="6" fillId="0" borderId="5" xfId="3" applyNumberFormat="1" applyFont="1" applyFill="1" applyBorder="1" applyAlignment="1">
      <alignment horizontal="right" vertical="center" wrapText="1"/>
    </xf>
    <xf numFmtId="165" fontId="6" fillId="0" borderId="8" xfId="3" applyNumberFormat="1" applyFont="1" applyFill="1" applyBorder="1" applyAlignment="1">
      <alignment horizontal="center" vertical="center" wrapText="1"/>
    </xf>
    <xf numFmtId="165" fontId="9" fillId="0" borderId="6" xfId="3" applyNumberFormat="1" applyFont="1" applyFill="1" applyBorder="1" applyAlignment="1">
      <alignment horizontal="center" vertical="center" wrapText="1"/>
    </xf>
    <xf numFmtId="165" fontId="9" fillId="0" borderId="3" xfId="3" applyNumberFormat="1" applyFont="1" applyFill="1" applyBorder="1" applyAlignment="1">
      <alignment horizontal="center" vertical="center" wrapText="1"/>
    </xf>
    <xf numFmtId="165" fontId="4" fillId="0" borderId="0" xfId="3" applyNumberFormat="1" applyFont="1" applyFill="1" applyBorder="1" applyAlignment="1">
      <alignment horizontal="right" vertical="top" wrapText="1"/>
    </xf>
    <xf numFmtId="0" fontId="5" fillId="0" borderId="0" xfId="2" applyFont="1" applyFill="1" applyBorder="1" applyAlignment="1">
      <alignment horizontal="center" vertical="center" wrapText="1"/>
    </xf>
    <xf numFmtId="0" fontId="6" fillId="0" borderId="0" xfId="2" applyFont="1" applyFill="1" applyBorder="1" applyAlignment="1">
      <alignment horizontal="center" vertical="center" wrapText="1"/>
    </xf>
    <xf numFmtId="0" fontId="4" fillId="0" borderId="1" xfId="2" applyFont="1" applyFill="1" applyBorder="1" applyAlignment="1">
      <alignment horizontal="center" vertical="center" wrapText="1"/>
    </xf>
    <xf numFmtId="0" fontId="6" fillId="2" borderId="2" xfId="2" applyFont="1" applyFill="1" applyBorder="1" applyAlignment="1">
      <alignment horizontal="center" vertical="center" wrapText="1"/>
    </xf>
    <xf numFmtId="0" fontId="6" fillId="2" borderId="3" xfId="2" applyFont="1" applyFill="1" applyBorder="1" applyAlignment="1">
      <alignment horizontal="center" vertical="center" wrapText="1"/>
    </xf>
    <xf numFmtId="165" fontId="6" fillId="2" borderId="3" xfId="3" applyNumberFormat="1" applyFont="1" applyFill="1" applyBorder="1" applyAlignment="1">
      <alignment horizontal="center" vertical="center" wrapText="1"/>
    </xf>
    <xf numFmtId="0" fontId="5" fillId="0" borderId="10" xfId="2" applyFont="1" applyFill="1" applyBorder="1" applyAlignment="1">
      <alignment horizontal="left" vertical="top" wrapText="1"/>
    </xf>
    <xf numFmtId="0" fontId="3" fillId="0" borderId="0" xfId="2" applyFont="1" applyFill="1" applyBorder="1" applyAlignment="1">
      <alignment horizontal="center" vertical="center" wrapText="1"/>
    </xf>
    <xf numFmtId="0" fontId="3" fillId="0" borderId="10" xfId="2" applyFont="1" applyFill="1" applyBorder="1" applyAlignment="1">
      <alignment horizontal="left" vertical="top" wrapText="1"/>
    </xf>
    <xf numFmtId="0" fontId="3" fillId="0" borderId="1" xfId="2" applyFont="1" applyFill="1" applyBorder="1" applyAlignment="1">
      <alignment horizontal="center" vertical="center" wrapText="1"/>
    </xf>
    <xf numFmtId="0" fontId="5" fillId="0" borderId="10" xfId="2" applyFont="1" applyFill="1" applyBorder="1" applyAlignment="1">
      <alignment horizontal="center" vertical="center" wrapText="1"/>
    </xf>
    <xf numFmtId="0" fontId="9" fillId="0" borderId="5" xfId="2" applyFont="1" applyFill="1" applyBorder="1" applyAlignment="1">
      <alignment horizontal="right" vertical="center" wrapText="1"/>
    </xf>
    <xf numFmtId="164" fontId="9" fillId="0" borderId="5" xfId="2" applyNumberFormat="1" applyFont="1" applyFill="1" applyBorder="1" applyAlignment="1">
      <alignment horizontal="right" vertical="center" wrapText="1"/>
    </xf>
    <xf numFmtId="0" fontId="6" fillId="0" borderId="5" xfId="2" applyFont="1" applyFill="1" applyBorder="1" applyAlignment="1">
      <alignment horizontal="right" vertical="center" wrapText="1"/>
    </xf>
    <xf numFmtId="166" fontId="9" fillId="0" borderId="5" xfId="1" applyNumberFormat="1" applyFont="1" applyFill="1" applyBorder="1" applyAlignment="1">
      <alignment horizontal="right" vertical="center" wrapText="1"/>
    </xf>
    <xf numFmtId="166" fontId="6" fillId="0" borderId="5" xfId="3" applyNumberFormat="1" applyFont="1" applyFill="1" applyBorder="1" applyAlignment="1">
      <alignment horizontal="right" vertical="center" wrapText="1"/>
    </xf>
    <xf numFmtId="165" fontId="6" fillId="0" borderId="5" xfId="2" applyNumberFormat="1" applyFont="1" applyFill="1" applyBorder="1" applyAlignment="1">
      <alignment horizontal="right" vertical="center" wrapText="1"/>
    </xf>
    <xf numFmtId="0" fontId="4" fillId="0" borderId="0" xfId="2" applyFont="1" applyFill="1" applyBorder="1" applyAlignment="1">
      <alignment horizontal="right" vertical="center" wrapText="1"/>
    </xf>
    <xf numFmtId="0" fontId="4" fillId="0" borderId="0" xfId="2" applyFont="1" applyFill="1" applyBorder="1" applyAlignment="1">
      <alignment horizontal="center" vertical="center" wrapText="1"/>
    </xf>
    <xf numFmtId="0" fontId="9" fillId="0" borderId="4" xfId="2" applyFont="1" applyFill="1" applyBorder="1" applyAlignment="1">
      <alignment horizontal="center" vertical="center" wrapText="1"/>
    </xf>
    <xf numFmtId="0" fontId="9" fillId="0" borderId="5" xfId="2" applyFont="1" applyFill="1" applyBorder="1" applyAlignment="1">
      <alignment horizontal="left" vertical="center" wrapText="1"/>
    </xf>
    <xf numFmtId="43" fontId="9" fillId="0" borderId="5" xfId="1" applyFont="1" applyFill="1" applyBorder="1" applyAlignment="1">
      <alignment horizontal="left" vertical="center" wrapText="1"/>
    </xf>
    <xf numFmtId="43" fontId="9" fillId="0" borderId="7" xfId="1" applyFont="1" applyFill="1" applyBorder="1" applyAlignment="1">
      <alignment horizontal="left" vertical="center" wrapText="1"/>
    </xf>
    <xf numFmtId="0" fontId="9" fillId="0" borderId="12" xfId="2" applyFont="1" applyFill="1" applyBorder="1" applyAlignment="1">
      <alignment horizontal="left" vertical="center" wrapText="1"/>
    </xf>
    <xf numFmtId="43" fontId="9" fillId="0" borderId="13" xfId="1" applyFont="1" applyFill="1" applyBorder="1" applyAlignment="1">
      <alignment horizontal="left" vertical="center" wrapText="1"/>
    </xf>
    <xf numFmtId="43" fontId="17" fillId="0" borderId="14" xfId="1" applyFont="1" applyFill="1" applyBorder="1" applyAlignment="1">
      <alignment horizontal="center" vertical="center" wrapText="1"/>
    </xf>
    <xf numFmtId="43" fontId="9" fillId="0" borderId="15" xfId="1" applyFont="1" applyFill="1" applyBorder="1" applyAlignment="1">
      <alignment horizontal="left" vertical="center" wrapText="1"/>
    </xf>
    <xf numFmtId="0" fontId="6" fillId="0" borderId="5" xfId="2" applyFont="1" applyFill="1" applyBorder="1" applyAlignment="1">
      <alignment horizontal="left" vertical="center" wrapText="1"/>
    </xf>
    <xf numFmtId="0" fontId="16" fillId="0" borderId="5" xfId="2" applyFont="1" applyFill="1" applyBorder="1" applyAlignment="1">
      <alignment horizontal="left" vertical="top" wrapText="1"/>
    </xf>
    <xf numFmtId="0" fontId="6" fillId="0" borderId="4" xfId="2" applyFont="1" applyFill="1" applyBorder="1" applyAlignment="1">
      <alignment horizontal="center" vertical="center" wrapText="1"/>
    </xf>
    <xf numFmtId="43" fontId="6" fillId="4" borderId="5" xfId="1" applyFont="1" applyFill="1" applyBorder="1" applyAlignment="1">
      <alignment horizontal="right" vertical="top" wrapText="1"/>
    </xf>
    <xf numFmtId="43" fontId="9" fillId="4" borderId="5" xfId="1" applyFont="1" applyFill="1" applyBorder="1" applyAlignment="1">
      <alignment horizontal="right" vertical="top" wrapText="1"/>
    </xf>
    <xf numFmtId="0" fontId="12" fillId="0" borderId="5" xfId="2" applyFont="1" applyFill="1" applyBorder="1" applyAlignment="1">
      <alignment horizontal="left" vertical="center" wrapText="1"/>
    </xf>
    <xf numFmtId="0" fontId="22" fillId="0" borderId="9" xfId="4" applyFont="1" applyBorder="1" applyAlignment="1">
      <alignment horizontal="center" vertical="top" wrapText="1"/>
    </xf>
    <xf numFmtId="0" fontId="21" fillId="0" borderId="0" xfId="4" applyFont="1" applyAlignment="1">
      <alignment horizontal="left" wrapText="1"/>
    </xf>
    <xf numFmtId="43" fontId="22" fillId="0" borderId="9" xfId="4" applyNumberFormat="1" applyFont="1" applyBorder="1" applyAlignment="1">
      <alignment horizontal="center" vertical="top" wrapText="1"/>
    </xf>
    <xf numFmtId="0" fontId="21" fillId="0" borderId="0" xfId="4" applyFont="1" applyAlignment="1">
      <alignment horizontal="left"/>
    </xf>
    <xf numFmtId="0" fontId="21" fillId="0" borderId="9" xfId="4" applyFont="1" applyBorder="1" applyAlignment="1">
      <alignment horizontal="center" vertical="center" wrapText="1"/>
    </xf>
    <xf numFmtId="43" fontId="21" fillId="0" borderId="9" xfId="5" applyFont="1" applyBorder="1" applyAlignment="1">
      <alignment horizontal="center" vertical="top" wrapText="1"/>
    </xf>
    <xf numFmtId="0" fontId="21" fillId="0" borderId="18" xfId="4" applyFont="1" applyBorder="1" applyAlignment="1">
      <alignment horizontal="center" vertical="center" wrapText="1"/>
    </xf>
    <xf numFmtId="0" fontId="21" fillId="0" borderId="19" xfId="4" applyFont="1" applyBorder="1" applyAlignment="1">
      <alignment horizontal="center" vertical="center" wrapText="1"/>
    </xf>
    <xf numFmtId="0" fontId="21" fillId="0" borderId="9" xfId="4" applyFont="1" applyBorder="1" applyAlignment="1">
      <alignment horizontal="justify" vertical="top" wrapText="1"/>
    </xf>
    <xf numFmtId="0" fontId="19" fillId="5" borderId="16" xfId="4" applyFont="1" applyFill="1" applyBorder="1" applyAlignment="1">
      <alignment horizontal="left" vertical="top" wrapText="1"/>
    </xf>
    <xf numFmtId="0" fontId="19" fillId="5" borderId="0" xfId="4" applyFont="1" applyFill="1" applyBorder="1" applyAlignment="1">
      <alignment horizontal="left" vertical="top" wrapText="1"/>
    </xf>
    <xf numFmtId="0" fontId="21" fillId="0" borderId="9" xfId="4" applyFont="1" applyBorder="1" applyAlignment="1">
      <alignment horizontal="center" wrapText="1"/>
    </xf>
    <xf numFmtId="0" fontId="19" fillId="5" borderId="16" xfId="4" applyFont="1" applyFill="1" applyBorder="1" applyAlignment="1">
      <alignment horizontal="center" vertical="top" wrapText="1"/>
    </xf>
    <xf numFmtId="0" fontId="19" fillId="5" borderId="0" xfId="4" applyFont="1" applyFill="1" applyBorder="1" applyAlignment="1">
      <alignment horizontal="center" vertical="top" wrapText="1"/>
    </xf>
    <xf numFmtId="0" fontId="21" fillId="0" borderId="9" xfId="4" applyFont="1" applyBorder="1" applyAlignment="1">
      <alignment vertical="top" textRotation="90" wrapText="1"/>
    </xf>
    <xf numFmtId="0" fontId="21" fillId="0" borderId="9" xfId="4" applyFont="1" applyBorder="1" applyAlignment="1">
      <alignment horizontal="justify" vertical="top" textRotation="90" wrapText="1"/>
    </xf>
    <xf numFmtId="0" fontId="21" fillId="0" borderId="20" xfId="4" applyFont="1" applyBorder="1" applyAlignment="1">
      <alignment horizontal="left" wrapText="1"/>
    </xf>
    <xf numFmtId="0" fontId="21" fillId="0" borderId="9" xfId="4" applyFont="1" applyBorder="1" applyAlignment="1">
      <alignment horizontal="left" vertical="top" wrapText="1"/>
    </xf>
    <xf numFmtId="0" fontId="18" fillId="0" borderId="9" xfId="4" applyBorder="1" applyAlignment="1">
      <alignment horizontal="center"/>
    </xf>
    <xf numFmtId="0" fontId="18" fillId="0" borderId="9" xfId="4" applyFont="1" applyBorder="1" applyAlignment="1">
      <alignment horizontal="left" vertical="center" wrapText="1"/>
    </xf>
    <xf numFmtId="0" fontId="21" fillId="0" borderId="9" xfId="4" applyFont="1" applyBorder="1" applyAlignment="1">
      <alignment horizontal="left" vertical="center" wrapText="1"/>
    </xf>
    <xf numFmtId="0" fontId="18" fillId="0" borderId="9" xfId="4" applyNumberFormat="1" applyBorder="1" applyAlignment="1">
      <alignment horizontal="center"/>
    </xf>
    <xf numFmtId="43" fontId="27" fillId="0" borderId="9" xfId="4" applyNumberFormat="1" applyFont="1" applyBorder="1" applyAlignment="1">
      <alignment horizontal="center"/>
    </xf>
    <xf numFmtId="0" fontId="27" fillId="0" borderId="9" xfId="4" applyFont="1" applyBorder="1" applyAlignment="1">
      <alignment horizontal="center"/>
    </xf>
    <xf numFmtId="0" fontId="21" fillId="0" borderId="9" xfId="4" applyFont="1" applyBorder="1" applyAlignment="1">
      <alignment horizontal="center" vertical="top" wrapText="1"/>
    </xf>
    <xf numFmtId="43" fontId="0" fillId="0" borderId="9" xfId="5" applyFont="1" applyBorder="1" applyAlignment="1">
      <alignment horizontal="center"/>
    </xf>
    <xf numFmtId="43" fontId="18" fillId="0" borderId="9" xfId="4" applyNumberFormat="1" applyBorder="1" applyAlignment="1">
      <alignment horizontal="center"/>
    </xf>
    <xf numFmtId="43" fontId="26" fillId="0" borderId="9" xfId="5" applyNumberFormat="1" applyFont="1" applyBorder="1" applyAlignment="1">
      <alignment horizontal="center"/>
    </xf>
    <xf numFmtId="0" fontId="22" fillId="0" borderId="9" xfId="4" applyFont="1" applyBorder="1" applyAlignment="1">
      <alignment horizontal="center" vertical="center" wrapText="1"/>
    </xf>
    <xf numFmtId="0" fontId="21" fillId="0" borderId="0" xfId="4" applyFont="1" applyBorder="1" applyAlignment="1">
      <alignment horizontal="left" wrapText="1"/>
    </xf>
    <xf numFmtId="0" fontId="21" fillId="0" borderId="9" xfId="4" applyFont="1" applyBorder="1" applyAlignment="1">
      <alignment horizontal="center"/>
    </xf>
    <xf numFmtId="0" fontId="21" fillId="0" borderId="9" xfId="4" applyFont="1" applyBorder="1"/>
    <xf numFmtId="0" fontId="22" fillId="0" borderId="18" xfId="4" applyFont="1" applyBorder="1" applyAlignment="1">
      <alignment horizontal="center" vertical="center" wrapText="1"/>
    </xf>
    <xf numFmtId="0" fontId="22" fillId="0" borderId="21" xfId="4" applyFont="1" applyBorder="1" applyAlignment="1">
      <alignment horizontal="center" vertical="center" wrapText="1"/>
    </xf>
    <xf numFmtId="0" fontId="22" fillId="0" borderId="19" xfId="4" applyFont="1" applyBorder="1" applyAlignment="1">
      <alignment horizontal="center" vertical="center" wrapText="1"/>
    </xf>
    <xf numFmtId="0" fontId="28" fillId="0" borderId="20" xfId="6" applyFont="1" applyBorder="1" applyAlignment="1" applyProtection="1">
      <alignment horizontal="left" wrapText="1"/>
    </xf>
    <xf numFmtId="0" fontId="28" fillId="0" borderId="0" xfId="6" applyFont="1" applyAlignment="1" applyProtection="1">
      <alignment horizontal="left" wrapText="1"/>
    </xf>
    <xf numFmtId="0" fontId="21" fillId="0" borderId="9" xfId="4" applyFont="1" applyBorder="1" applyAlignment="1">
      <alignment horizontal="center" vertical="top" textRotation="90" wrapText="1"/>
    </xf>
    <xf numFmtId="0" fontId="25" fillId="0" borderId="18" xfId="6" applyBorder="1" applyAlignment="1" applyProtection="1">
      <alignment horizontal="left" vertical="center" wrapText="1"/>
    </xf>
    <xf numFmtId="0" fontId="25" fillId="0" borderId="21" xfId="6" applyBorder="1" applyAlignment="1" applyProtection="1">
      <alignment horizontal="left" vertical="center" wrapText="1"/>
    </xf>
    <xf numFmtId="0" fontId="25" fillId="0" borderId="19" xfId="6" applyBorder="1" applyAlignment="1" applyProtection="1">
      <alignment horizontal="left" vertical="center" wrapText="1"/>
    </xf>
    <xf numFmtId="0" fontId="25" fillId="0" borderId="9" xfId="6" applyBorder="1" applyAlignment="1" applyProtection="1">
      <alignment horizontal="left" vertical="center" wrapText="1"/>
    </xf>
    <xf numFmtId="0" fontId="21" fillId="0" borderId="0" xfId="4" applyFont="1" applyAlignment="1">
      <alignment horizontal="center"/>
    </xf>
    <xf numFmtId="0" fontId="21" fillId="0" borderId="22" xfId="4" applyFont="1" applyBorder="1" applyAlignment="1">
      <alignment horizontal="center" vertical="center" wrapText="1"/>
    </xf>
    <xf numFmtId="0" fontId="21" fillId="0" borderId="20" xfId="4" applyFont="1" applyBorder="1" applyAlignment="1">
      <alignment horizontal="center" vertical="center" wrapText="1"/>
    </xf>
    <xf numFmtId="0" fontId="21" fillId="0" borderId="23" xfId="4" applyFont="1" applyBorder="1" applyAlignment="1">
      <alignment horizontal="center" vertical="center" wrapText="1"/>
    </xf>
    <xf numFmtId="0" fontId="21" fillId="0" borderId="24" xfId="4" applyFont="1" applyBorder="1" applyAlignment="1">
      <alignment horizontal="center" vertical="center" wrapText="1"/>
    </xf>
    <xf numFmtId="0" fontId="21" fillId="0" borderId="25" xfId="4" applyFont="1" applyBorder="1" applyAlignment="1">
      <alignment horizontal="center" vertical="center" wrapText="1"/>
    </xf>
    <xf numFmtId="0" fontId="21" fillId="0" borderId="26" xfId="4" applyFont="1" applyBorder="1" applyAlignment="1">
      <alignment horizontal="center" vertical="center" wrapText="1"/>
    </xf>
    <xf numFmtId="0" fontId="21" fillId="0" borderId="9" xfId="4" applyFont="1" applyBorder="1" applyAlignment="1">
      <alignment vertical="top" wrapText="1"/>
    </xf>
    <xf numFmtId="0" fontId="18" fillId="0" borderId="9" xfId="4" applyBorder="1"/>
    <xf numFmtId="0" fontId="25" fillId="0" borderId="9" xfId="6" applyBorder="1" applyAlignment="1" applyProtection="1">
      <alignment horizontal="left" vertical="top" wrapText="1"/>
    </xf>
    <xf numFmtId="0" fontId="21" fillId="0" borderId="9" xfId="4" applyFont="1" applyBorder="1" applyAlignment="1">
      <alignment horizontal="left" wrapText="1"/>
    </xf>
    <xf numFmtId="43" fontId="21" fillId="0" borderId="9" xfId="1" applyFont="1" applyBorder="1" applyAlignment="1">
      <alignment horizontal="center" vertical="top" wrapText="1"/>
    </xf>
    <xf numFmtId="0" fontId="22" fillId="0" borderId="9" xfId="4" applyFont="1" applyBorder="1" applyAlignment="1">
      <alignment horizontal="left" vertical="top" wrapText="1"/>
    </xf>
    <xf numFmtId="0" fontId="22" fillId="0" borderId="9" xfId="4" applyFont="1" applyBorder="1" applyAlignment="1">
      <alignment horizontal="left" vertical="center" wrapText="1"/>
    </xf>
    <xf numFmtId="164" fontId="21" fillId="0" borderId="9" xfId="4" applyNumberFormat="1" applyFont="1" applyBorder="1" applyAlignment="1">
      <alignment horizontal="center" vertical="top" wrapText="1"/>
    </xf>
    <xf numFmtId="0" fontId="30" fillId="0" borderId="9" xfId="4" applyFont="1" applyBorder="1" applyAlignment="1">
      <alignment horizontal="center" wrapText="1"/>
    </xf>
    <xf numFmtId="0" fontId="29" fillId="8" borderId="16" xfId="4" applyFont="1" applyFill="1" applyBorder="1" applyAlignment="1">
      <alignment horizontal="center" vertical="top" wrapText="1"/>
    </xf>
    <xf numFmtId="0" fontId="29" fillId="8" borderId="0" xfId="4" applyFont="1" applyFill="1" applyBorder="1" applyAlignment="1">
      <alignment horizontal="center" vertical="top" wrapText="1"/>
    </xf>
    <xf numFmtId="0" fontId="25" fillId="0" borderId="0" xfId="6" applyAlignment="1" applyProtection="1">
      <alignment horizontal="left" wrapText="1"/>
    </xf>
    <xf numFmtId="0" fontId="31" fillId="0" borderId="9" xfId="4" applyFont="1" applyBorder="1" applyAlignment="1">
      <alignment horizontal="center" vertical="top" wrapText="1"/>
    </xf>
    <xf numFmtId="0" fontId="22" fillId="0" borderId="9" xfId="4" applyFont="1" applyBorder="1" applyAlignment="1">
      <alignment horizontal="center" wrapText="1"/>
    </xf>
    <xf numFmtId="0" fontId="25" fillId="0" borderId="0" xfId="6" applyAlignment="1" applyProtection="1">
      <alignment horizontal="left"/>
    </xf>
    <xf numFmtId="164" fontId="22" fillId="0" borderId="9" xfId="4" applyNumberFormat="1" applyFont="1" applyBorder="1" applyAlignment="1">
      <alignment horizontal="center" vertical="top" wrapText="1"/>
    </xf>
    <xf numFmtId="43" fontId="22" fillId="0" borderId="9" xfId="1" applyFont="1" applyBorder="1" applyAlignment="1">
      <alignment horizontal="center" vertical="top" wrapText="1"/>
    </xf>
  </cellXfs>
  <cellStyles count="7">
    <cellStyle name="Comma" xfId="1" builtinId="3"/>
    <cellStyle name="Comma 3" xfId="3"/>
    <cellStyle name="Comma 4" xfId="5"/>
    <cellStyle name="Hyperlink" xfId="6" builtinId="8"/>
    <cellStyle name="Normal" xfId="0" builtinId="0"/>
    <cellStyle name="Normal 3" xfId="2"/>
    <cellStyle name="Normal 4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TAILANGUUD-SHINE-2021-2024\Juulchin%20gobi-2022--2024\&#1089;&#1072;&#1085;&#1093;&#1199;&#1199;&#1075;&#1080;&#1081;&#1085;%20&#1090;&#1072;&#1081;&#1083;&#1072;&#1085;%20-2023-Juulchin%20gov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нүүр"/>
      <sheetName val="нүүр№"/>
      <sheetName val="гүйлгээ"/>
      <sheetName val="журнал"/>
      <sheetName val="CT-1"/>
      <sheetName val="CT-2"/>
      <sheetName val="CT-3"/>
      <sheetName val="CT-4"/>
      <sheetName val="AANOAT-1"/>
      <sheetName val="HAOAT"/>
      <sheetName val="1"/>
      <sheetName val="2"/>
      <sheetName val="3"/>
      <sheetName val="4"/>
      <sheetName val="5"/>
      <sheetName val="6"/>
      <sheetName val="7"/>
      <sheetName val="8"/>
      <sheetName val="9"/>
      <sheetName val="10"/>
      <sheetName val="11"/>
      <sheetName val="12"/>
      <sheetName val="ЭХ"/>
      <sheetName val="Kass"/>
      <sheetName val="Зээл"/>
      <sheetName val="Tsalin"/>
      <sheetName val="hariltsah"/>
      <sheetName val="Borluulalt"/>
      <sheetName val="Sheet1"/>
    </sheetNames>
    <sheetDataSet>
      <sheetData sheetId="0"/>
      <sheetData sheetId="1">
        <row r="1">
          <cell r="R1" t="str">
            <v>" Жуулчин говь " ХК</v>
          </cell>
        </row>
        <row r="41">
          <cell r="AT41" t="str">
            <v/>
          </cell>
        </row>
      </sheetData>
      <sheetData sheetId="2">
        <row r="8">
          <cell r="C8">
            <v>81540</v>
          </cell>
          <cell r="G8">
            <v>13761</v>
          </cell>
        </row>
        <row r="9">
          <cell r="C9">
            <v>343233</v>
          </cell>
          <cell r="G9">
            <v>40709</v>
          </cell>
        </row>
        <row r="10">
          <cell r="C10">
            <v>636600</v>
          </cell>
          <cell r="G10">
            <v>636600</v>
          </cell>
        </row>
        <row r="11">
          <cell r="E11">
            <v>0</v>
          </cell>
          <cell r="G11">
            <v>0</v>
          </cell>
        </row>
        <row r="12">
          <cell r="C12">
            <v>250259100</v>
          </cell>
          <cell r="E12">
            <v>0</v>
          </cell>
          <cell r="G12">
            <v>250259100</v>
          </cell>
        </row>
        <row r="13">
          <cell r="D13">
            <v>25025910</v>
          </cell>
          <cell r="H13">
            <v>50051822</v>
          </cell>
        </row>
        <row r="14">
          <cell r="C14">
            <v>38811900</v>
          </cell>
          <cell r="G14">
            <v>38811900</v>
          </cell>
        </row>
        <row r="16">
          <cell r="D16">
            <v>19861348</v>
          </cell>
          <cell r="E16">
            <v>1601000</v>
          </cell>
          <cell r="F16">
            <v>5611000</v>
          </cell>
          <cell r="H16">
            <v>23871348</v>
          </cell>
        </row>
        <row r="17">
          <cell r="E17">
            <v>0</v>
          </cell>
          <cell r="G17">
            <v>0</v>
          </cell>
          <cell r="H17">
            <v>0</v>
          </cell>
        </row>
        <row r="18">
          <cell r="D18">
            <v>8638800</v>
          </cell>
          <cell r="H18">
            <v>8638800</v>
          </cell>
        </row>
        <row r="19">
          <cell r="D19">
            <v>280899</v>
          </cell>
          <cell r="G19">
            <v>89325</v>
          </cell>
          <cell r="H19">
            <v>0</v>
          </cell>
        </row>
        <row r="20">
          <cell r="D20">
            <v>378000</v>
          </cell>
          <cell r="E20">
            <v>378000</v>
          </cell>
          <cell r="H20">
            <v>0</v>
          </cell>
        </row>
        <row r="21">
          <cell r="E21">
            <v>0</v>
          </cell>
          <cell r="G21">
            <v>0</v>
          </cell>
          <cell r="H21">
            <v>0</v>
          </cell>
        </row>
        <row r="22">
          <cell r="D22">
            <v>20000</v>
          </cell>
          <cell r="F22">
            <v>0</v>
          </cell>
          <cell r="H22">
            <v>0</v>
          </cell>
        </row>
        <row r="23">
          <cell r="D23">
            <v>22567200</v>
          </cell>
          <cell r="H23">
            <v>22567200</v>
          </cell>
        </row>
        <row r="24">
          <cell r="D24">
            <v>320551600</v>
          </cell>
          <cell r="H24">
            <v>320551600</v>
          </cell>
        </row>
        <row r="25">
          <cell r="D25">
            <v>94169000</v>
          </cell>
          <cell r="H25">
            <v>94169000</v>
          </cell>
        </row>
        <row r="26">
          <cell r="C26">
            <v>201360384</v>
          </cell>
          <cell r="G26">
            <v>229998375</v>
          </cell>
        </row>
        <row r="27">
          <cell r="F27">
            <v>9935439</v>
          </cell>
        </row>
        <row r="30">
          <cell r="H30">
            <v>0</v>
          </cell>
        </row>
        <row r="31">
          <cell r="E31">
            <v>0</v>
          </cell>
          <cell r="F31">
            <v>0</v>
          </cell>
        </row>
        <row r="32">
          <cell r="F32">
            <v>0</v>
          </cell>
        </row>
        <row r="33">
          <cell r="F33">
            <v>0</v>
          </cell>
        </row>
        <row r="34">
          <cell r="E34">
            <v>4034367</v>
          </cell>
          <cell r="F34">
            <v>4034367</v>
          </cell>
        </row>
        <row r="35">
          <cell r="F35">
            <v>0</v>
          </cell>
        </row>
        <row r="36">
          <cell r="F36">
            <v>3653151</v>
          </cell>
        </row>
        <row r="37">
          <cell r="E37">
            <v>2100000</v>
          </cell>
          <cell r="F37">
            <v>2100000</v>
          </cell>
        </row>
        <row r="38">
          <cell r="F38">
            <v>25025912</v>
          </cell>
        </row>
        <row r="39">
          <cell r="F39">
            <v>0</v>
          </cell>
        </row>
        <row r="40">
          <cell r="E40">
            <v>460000</v>
          </cell>
          <cell r="F40">
            <v>460000</v>
          </cell>
        </row>
        <row r="41">
          <cell r="E41">
            <v>3300000</v>
          </cell>
          <cell r="F41">
            <v>3300000</v>
          </cell>
        </row>
        <row r="42">
          <cell r="E42">
            <v>0</v>
          </cell>
          <cell r="F42">
            <v>0</v>
          </cell>
        </row>
      </sheetData>
      <sheetData sheetId="3">
        <row r="11">
          <cell r="E11">
            <v>9915439</v>
          </cell>
        </row>
        <row r="12">
          <cell r="E12">
            <v>0</v>
          </cell>
        </row>
        <row r="19">
          <cell r="E19">
            <v>0</v>
          </cell>
        </row>
        <row r="27">
          <cell r="E27">
            <v>370224</v>
          </cell>
        </row>
        <row r="32">
          <cell r="E32">
            <v>0</v>
          </cell>
        </row>
      </sheetData>
      <sheetData sheetId="4">
        <row r="3">
          <cell r="A3" t="str">
            <v>" Жуулчин говь " ХК</v>
          </cell>
        </row>
      </sheetData>
      <sheetData sheetId="5">
        <row r="7">
          <cell r="F7">
            <v>9935439</v>
          </cell>
        </row>
        <row r="25">
          <cell r="E25">
            <v>0</v>
          </cell>
          <cell r="F25">
            <v>0</v>
          </cell>
        </row>
        <row r="26">
          <cell r="F26">
            <v>-28637991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dimension ref="A1:I77"/>
  <sheetViews>
    <sheetView topLeftCell="A43" workbookViewId="0">
      <selection activeCell="T68" sqref="T68"/>
    </sheetView>
  </sheetViews>
  <sheetFormatPr defaultRowHeight="15"/>
  <cols>
    <col min="9" max="9" width="13.85546875" customWidth="1"/>
  </cols>
  <sheetData>
    <row r="1" spans="1:9">
      <c r="A1" s="1"/>
      <c r="B1" s="1"/>
      <c r="C1" s="1"/>
      <c r="D1" s="1"/>
      <c r="E1" s="1"/>
      <c r="F1" s="1"/>
      <c r="G1" s="2"/>
      <c r="H1" s="159" t="s">
        <v>0</v>
      </c>
      <c r="I1" s="159"/>
    </row>
    <row r="2" spans="1:9">
      <c r="A2" s="160" t="s">
        <v>1</v>
      </c>
      <c r="B2" s="160"/>
      <c r="C2" s="160"/>
      <c r="D2" s="160"/>
      <c r="E2" s="160"/>
      <c r="F2" s="160"/>
      <c r="G2" s="160"/>
      <c r="H2" s="160"/>
      <c r="I2" s="160"/>
    </row>
    <row r="3" spans="1:9">
      <c r="A3" s="161" t="str">
        <f>+[1]нүүр№!R1</f>
        <v>" Жуулчин говь " ХК</v>
      </c>
      <c r="B3" s="161"/>
      <c r="C3" s="161"/>
      <c r="D3" s="161"/>
      <c r="E3" s="1"/>
      <c r="F3" s="1"/>
      <c r="G3" s="2"/>
      <c r="H3" s="3"/>
      <c r="I3" s="4"/>
    </row>
    <row r="4" spans="1:9">
      <c r="A4" s="162" t="s">
        <v>2</v>
      </c>
      <c r="B4" s="162"/>
      <c r="C4" s="162"/>
      <c r="D4" s="162"/>
      <c r="E4" s="1"/>
      <c r="F4" s="1"/>
      <c r="G4" s="2"/>
      <c r="H4" s="2"/>
      <c r="I4" s="2"/>
    </row>
    <row r="5" spans="1:9">
      <c r="A5" s="162"/>
      <c r="B5" s="162"/>
      <c r="C5" s="162"/>
      <c r="D5" s="162"/>
      <c r="E5" s="1"/>
      <c r="F5" s="1"/>
      <c r="G5" s="2"/>
      <c r="H5" s="2"/>
      <c r="I5" s="5" t="s">
        <v>3</v>
      </c>
    </row>
    <row r="6" spans="1:9" ht="21">
      <c r="A6" s="163" t="s">
        <v>4</v>
      </c>
      <c r="B6" s="163"/>
      <c r="C6" s="163"/>
      <c r="D6" s="164" t="s">
        <v>5</v>
      </c>
      <c r="E6" s="164"/>
      <c r="F6" s="164"/>
      <c r="G6" s="165" t="s">
        <v>6</v>
      </c>
      <c r="H6" s="165"/>
      <c r="I6" s="6" t="s">
        <v>7</v>
      </c>
    </row>
    <row r="7" spans="1:9">
      <c r="A7" s="146">
        <v>1</v>
      </c>
      <c r="B7" s="146"/>
      <c r="C7" s="146"/>
      <c r="D7" s="147" t="s">
        <v>8</v>
      </c>
      <c r="E7" s="147"/>
      <c r="F7" s="147"/>
      <c r="G7" s="155"/>
      <c r="H7" s="155"/>
      <c r="I7" s="7"/>
    </row>
    <row r="8" spans="1:9">
      <c r="A8" s="146">
        <v>1.1000000000000001</v>
      </c>
      <c r="B8" s="146"/>
      <c r="C8" s="146"/>
      <c r="D8" s="147" t="s">
        <v>9</v>
      </c>
      <c r="E8" s="147"/>
      <c r="F8" s="147"/>
      <c r="G8" s="155" t="s">
        <v>10</v>
      </c>
      <c r="H8" s="155"/>
      <c r="I8" s="7"/>
    </row>
    <row r="9" spans="1:9">
      <c r="A9" s="151" t="s">
        <v>11</v>
      </c>
      <c r="B9" s="151"/>
      <c r="C9" s="151"/>
      <c r="D9" s="152" t="s">
        <v>12</v>
      </c>
      <c r="E9" s="152"/>
      <c r="F9" s="152"/>
      <c r="G9" s="153">
        <f>+[1]гүйлгээ!C8+[1]гүйлгээ!C9</f>
        <v>424773</v>
      </c>
      <c r="H9" s="153"/>
      <c r="I9" s="8">
        <f>+[1]гүйлгээ!G8+[1]гүйлгээ!G9</f>
        <v>54470</v>
      </c>
    </row>
    <row r="10" spans="1:9">
      <c r="A10" s="151" t="s">
        <v>13</v>
      </c>
      <c r="B10" s="151"/>
      <c r="C10" s="151"/>
      <c r="D10" s="152" t="s">
        <v>14</v>
      </c>
      <c r="E10" s="152"/>
      <c r="F10" s="152"/>
      <c r="G10" s="153">
        <f>[1]гүйлгээ!C10+[1]гүйлгээ!C19</f>
        <v>636600</v>
      </c>
      <c r="H10" s="153"/>
      <c r="I10" s="8">
        <f>+[1]гүйлгээ!G10</f>
        <v>636600</v>
      </c>
    </row>
    <row r="11" spans="1:9">
      <c r="A11" s="151" t="s">
        <v>15</v>
      </c>
      <c r="B11" s="151"/>
      <c r="C11" s="151"/>
      <c r="D11" s="152" t="s">
        <v>16</v>
      </c>
      <c r="E11" s="152"/>
      <c r="F11" s="152"/>
      <c r="G11" s="153">
        <f>+[1]гүйлгээ!C21</f>
        <v>0</v>
      </c>
      <c r="H11" s="153"/>
      <c r="I11" s="9">
        <f>+[1]гүйлгээ!G17+[1]гүйлгээ!G19+[1]гүйлгээ!G21</f>
        <v>89325</v>
      </c>
    </row>
    <row r="12" spans="1:9">
      <c r="A12" s="151" t="s">
        <v>17</v>
      </c>
      <c r="B12" s="151"/>
      <c r="C12" s="151"/>
      <c r="D12" s="152" t="s">
        <v>18</v>
      </c>
      <c r="E12" s="152"/>
      <c r="F12" s="152"/>
      <c r="G12" s="153"/>
      <c r="H12" s="153"/>
      <c r="I12" s="8" t="s">
        <v>10</v>
      </c>
    </row>
    <row r="13" spans="1:9">
      <c r="A13" s="151" t="s">
        <v>19</v>
      </c>
      <c r="B13" s="151"/>
      <c r="C13" s="151"/>
      <c r="D13" s="152" t="s">
        <v>20</v>
      </c>
      <c r="E13" s="152"/>
      <c r="F13" s="152"/>
      <c r="G13" s="153"/>
      <c r="H13" s="153"/>
      <c r="I13" s="8" t="s">
        <v>10</v>
      </c>
    </row>
    <row r="14" spans="1:9">
      <c r="A14" s="151" t="s">
        <v>21</v>
      </c>
      <c r="B14" s="151"/>
      <c r="C14" s="151"/>
      <c r="D14" s="152" t="s">
        <v>22</v>
      </c>
      <c r="E14" s="152"/>
      <c r="F14" s="152"/>
      <c r="G14" s="153">
        <f>+[1]гүйлгээ!C11</f>
        <v>0</v>
      </c>
      <c r="H14" s="153"/>
      <c r="I14" s="8">
        <f>+[1]гүйлгээ!G11</f>
        <v>0</v>
      </c>
    </row>
    <row r="15" spans="1:9">
      <c r="A15" s="151" t="s">
        <v>23</v>
      </c>
      <c r="B15" s="151"/>
      <c r="C15" s="151"/>
      <c r="D15" s="152" t="s">
        <v>24</v>
      </c>
      <c r="E15" s="152"/>
      <c r="F15" s="152"/>
      <c r="G15" s="153"/>
      <c r="H15" s="153"/>
      <c r="I15" s="8" t="s">
        <v>10</v>
      </c>
    </row>
    <row r="16" spans="1:9">
      <c r="A16" s="151" t="s">
        <v>25</v>
      </c>
      <c r="B16" s="151"/>
      <c r="C16" s="151"/>
      <c r="D16" s="152" t="s">
        <v>26</v>
      </c>
      <c r="E16" s="152"/>
      <c r="F16" s="152"/>
      <c r="G16" s="153">
        <f>[1]гүйлгээ!C14</f>
        <v>38811900</v>
      </c>
      <c r="H16" s="153"/>
      <c r="I16" s="8">
        <f>[1]гүйлгээ!G14</f>
        <v>38811900</v>
      </c>
    </row>
    <row r="17" spans="1:9">
      <c r="A17" s="151" t="s">
        <v>27</v>
      </c>
      <c r="B17" s="151"/>
      <c r="C17" s="151"/>
      <c r="D17" s="152" t="s">
        <v>28</v>
      </c>
      <c r="E17" s="152"/>
      <c r="F17" s="152"/>
      <c r="G17" s="153"/>
      <c r="H17" s="153"/>
      <c r="I17" s="8" t="s">
        <v>10</v>
      </c>
    </row>
    <row r="18" spans="1:9">
      <c r="A18" s="151" t="s">
        <v>29</v>
      </c>
      <c r="B18" s="151"/>
      <c r="C18" s="151"/>
      <c r="D18" s="152" t="s">
        <v>10</v>
      </c>
      <c r="E18" s="152"/>
      <c r="F18" s="152"/>
      <c r="G18" s="153" t="s">
        <v>10</v>
      </c>
      <c r="H18" s="153"/>
      <c r="I18" s="8" t="s">
        <v>10</v>
      </c>
    </row>
    <row r="19" spans="1:9">
      <c r="A19" s="146" t="s">
        <v>30</v>
      </c>
      <c r="B19" s="146"/>
      <c r="C19" s="146"/>
      <c r="D19" s="147" t="s">
        <v>31</v>
      </c>
      <c r="E19" s="147"/>
      <c r="F19" s="147"/>
      <c r="G19" s="148">
        <f t="shared" ref="G19" si="0">SUM(G9:G18)</f>
        <v>39873273</v>
      </c>
      <c r="H19" s="149"/>
      <c r="I19" s="7">
        <f>SUM(I9:I18)</f>
        <v>39592295</v>
      </c>
    </row>
    <row r="20" spans="1:9">
      <c r="A20" s="146">
        <v>1.2</v>
      </c>
      <c r="B20" s="146"/>
      <c r="C20" s="146"/>
      <c r="D20" s="147" t="s">
        <v>32</v>
      </c>
      <c r="E20" s="147"/>
      <c r="F20" s="147"/>
      <c r="G20" s="155" t="s">
        <v>10</v>
      </c>
      <c r="H20" s="155"/>
      <c r="I20" s="10"/>
    </row>
    <row r="21" spans="1:9">
      <c r="A21" s="151" t="s">
        <v>33</v>
      </c>
      <c r="B21" s="151"/>
      <c r="C21" s="151"/>
      <c r="D21" s="152" t="s">
        <v>34</v>
      </c>
      <c r="E21" s="152"/>
      <c r="F21" s="152"/>
      <c r="G21" s="153">
        <f>[1]гүйлгээ!C12-[1]гүйлгээ!D13</f>
        <v>225233190</v>
      </c>
      <c r="H21" s="153"/>
      <c r="I21" s="8">
        <f>+[1]гүйлгээ!G12-[1]гүйлгээ!H13</f>
        <v>200207278</v>
      </c>
    </row>
    <row r="22" spans="1:9">
      <c r="A22" s="151" t="s">
        <v>35</v>
      </c>
      <c r="B22" s="151"/>
      <c r="C22" s="151"/>
      <c r="D22" s="152" t="s">
        <v>36</v>
      </c>
      <c r="E22" s="152"/>
      <c r="F22" s="152"/>
      <c r="G22" s="153">
        <v>0</v>
      </c>
      <c r="H22" s="153"/>
      <c r="I22" s="8">
        <v>0</v>
      </c>
    </row>
    <row r="23" spans="1:9">
      <c r="A23" s="151" t="s">
        <v>37</v>
      </c>
      <c r="B23" s="151"/>
      <c r="C23" s="151"/>
      <c r="D23" s="152" t="s">
        <v>38</v>
      </c>
      <c r="E23" s="152"/>
      <c r="F23" s="152"/>
      <c r="G23" s="153" t="s">
        <v>10</v>
      </c>
      <c r="H23" s="153"/>
      <c r="I23" s="8" t="s">
        <v>10</v>
      </c>
    </row>
    <row r="24" spans="1:9">
      <c r="A24" s="151" t="s">
        <v>39</v>
      </c>
      <c r="B24" s="151"/>
      <c r="C24" s="151"/>
      <c r="D24" s="152" t="s">
        <v>40</v>
      </c>
      <c r="E24" s="152"/>
      <c r="F24" s="152"/>
      <c r="G24" s="153" t="s">
        <v>10</v>
      </c>
      <c r="H24" s="153"/>
      <c r="I24" s="8" t="s">
        <v>10</v>
      </c>
    </row>
    <row r="25" spans="1:9">
      <c r="A25" s="151" t="s">
        <v>41</v>
      </c>
      <c r="B25" s="151"/>
      <c r="C25" s="151"/>
      <c r="D25" s="152" t="s">
        <v>42</v>
      </c>
      <c r="E25" s="152"/>
      <c r="F25" s="152"/>
      <c r="G25" s="153" t="s">
        <v>10</v>
      </c>
      <c r="H25" s="153"/>
      <c r="I25" s="8" t="s">
        <v>10</v>
      </c>
    </row>
    <row r="26" spans="1:9">
      <c r="A26" s="151" t="s">
        <v>43</v>
      </c>
      <c r="B26" s="151"/>
      <c r="C26" s="151"/>
      <c r="D26" s="152" t="s">
        <v>44</v>
      </c>
      <c r="E26" s="152"/>
      <c r="F26" s="152"/>
      <c r="G26" s="153" t="s">
        <v>10</v>
      </c>
      <c r="H26" s="153"/>
      <c r="I26" s="8" t="s">
        <v>10</v>
      </c>
    </row>
    <row r="27" spans="1:9">
      <c r="A27" s="151" t="s">
        <v>45</v>
      </c>
      <c r="B27" s="151"/>
      <c r="C27" s="151"/>
      <c r="D27" s="152" t="s">
        <v>46</v>
      </c>
      <c r="E27" s="152"/>
      <c r="F27" s="152"/>
      <c r="G27" s="153" t="s">
        <v>10</v>
      </c>
      <c r="H27" s="153"/>
      <c r="I27" s="8" t="s">
        <v>10</v>
      </c>
    </row>
    <row r="28" spans="1:9">
      <c r="A28" s="151" t="s">
        <v>47</v>
      </c>
      <c r="B28" s="151"/>
      <c r="C28" s="151"/>
      <c r="D28" s="152" t="s">
        <v>48</v>
      </c>
      <c r="E28" s="152"/>
      <c r="F28" s="152"/>
      <c r="G28" s="153" t="s">
        <v>10</v>
      </c>
      <c r="H28" s="153"/>
      <c r="I28" s="8" t="s">
        <v>10</v>
      </c>
    </row>
    <row r="29" spans="1:9">
      <c r="A29" s="151" t="s">
        <v>49</v>
      </c>
      <c r="B29" s="151"/>
      <c r="C29" s="151"/>
      <c r="D29" s="152" t="s">
        <v>10</v>
      </c>
      <c r="E29" s="152"/>
      <c r="F29" s="152"/>
      <c r="G29" s="153" t="s">
        <v>10</v>
      </c>
      <c r="H29" s="153"/>
      <c r="I29" s="8" t="s">
        <v>10</v>
      </c>
    </row>
    <row r="30" spans="1:9">
      <c r="A30" s="146" t="s">
        <v>50</v>
      </c>
      <c r="B30" s="146"/>
      <c r="C30" s="146"/>
      <c r="D30" s="147" t="s">
        <v>51</v>
      </c>
      <c r="E30" s="147"/>
      <c r="F30" s="147"/>
      <c r="G30" s="148">
        <f t="shared" ref="G30" si="1">SUM(G20:G29)</f>
        <v>225233190</v>
      </c>
      <c r="H30" s="149"/>
      <c r="I30" s="7">
        <f>SUM(I20:I29)</f>
        <v>200207278</v>
      </c>
    </row>
    <row r="31" spans="1:9">
      <c r="A31" s="146">
        <v>1.3</v>
      </c>
      <c r="B31" s="146"/>
      <c r="C31" s="146"/>
      <c r="D31" s="147" t="s">
        <v>52</v>
      </c>
      <c r="E31" s="147"/>
      <c r="F31" s="147"/>
      <c r="G31" s="157">
        <f t="shared" ref="G31" si="2">G30+G19</f>
        <v>265106463</v>
      </c>
      <c r="H31" s="158"/>
      <c r="I31" s="8">
        <f>I30+I19</f>
        <v>239799573</v>
      </c>
    </row>
    <row r="32" spans="1:9">
      <c r="A32" s="146">
        <v>2</v>
      </c>
      <c r="B32" s="146"/>
      <c r="C32" s="146"/>
      <c r="D32" s="147" t="s">
        <v>53</v>
      </c>
      <c r="E32" s="147"/>
      <c r="F32" s="147"/>
      <c r="G32" s="155" t="s">
        <v>10</v>
      </c>
      <c r="H32" s="155"/>
      <c r="I32" s="7" t="s">
        <v>10</v>
      </c>
    </row>
    <row r="33" spans="1:9">
      <c r="A33" s="146">
        <v>2.1</v>
      </c>
      <c r="B33" s="146"/>
      <c r="C33" s="146"/>
      <c r="D33" s="147" t="s">
        <v>54</v>
      </c>
      <c r="E33" s="147"/>
      <c r="F33" s="147"/>
      <c r="G33" s="155" t="s">
        <v>10</v>
      </c>
      <c r="H33" s="155"/>
      <c r="I33" s="7" t="s">
        <v>10</v>
      </c>
    </row>
    <row r="34" spans="1:9">
      <c r="A34" s="146" t="s">
        <v>55</v>
      </c>
      <c r="B34" s="146"/>
      <c r="C34" s="146"/>
      <c r="D34" s="147" t="s">
        <v>56</v>
      </c>
      <c r="E34" s="147"/>
      <c r="F34" s="147"/>
      <c r="G34" s="155" t="s">
        <v>10</v>
      </c>
      <c r="H34" s="155"/>
      <c r="I34" s="7" t="s">
        <v>10</v>
      </c>
    </row>
    <row r="35" spans="1:9">
      <c r="A35" s="151" t="s">
        <v>57</v>
      </c>
      <c r="B35" s="151"/>
      <c r="C35" s="151"/>
      <c r="D35" s="152" t="s">
        <v>58</v>
      </c>
      <c r="E35" s="152"/>
      <c r="F35" s="152"/>
      <c r="G35" s="153">
        <f>[1]гүйлгээ!D16+[1]гүйлгээ!D24</f>
        <v>340412948</v>
      </c>
      <c r="H35" s="153"/>
      <c r="I35" s="8">
        <f>+[1]гүйлгээ!H16+[1]гүйлгээ!H24</f>
        <v>344422948</v>
      </c>
    </row>
    <row r="36" spans="1:9">
      <c r="A36" s="151" t="s">
        <v>59</v>
      </c>
      <c r="B36" s="151"/>
      <c r="C36" s="151"/>
      <c r="D36" s="152" t="s">
        <v>60</v>
      </c>
      <c r="E36" s="152"/>
      <c r="F36" s="152"/>
      <c r="G36" s="153">
        <f>[1]гүйлгээ!D18</f>
        <v>8638800</v>
      </c>
      <c r="H36" s="153"/>
      <c r="I36" s="8">
        <f>+[1]гүйлгээ!H18</f>
        <v>8638800</v>
      </c>
    </row>
    <row r="37" spans="1:9">
      <c r="A37" s="151" t="s">
        <v>61</v>
      </c>
      <c r="B37" s="151"/>
      <c r="C37" s="151"/>
      <c r="D37" s="152" t="s">
        <v>62</v>
      </c>
      <c r="E37" s="152"/>
      <c r="F37" s="152"/>
      <c r="G37" s="153">
        <f>+[1]гүйлгээ!D17+[1]гүйлгээ!D21+[1]гүйлгээ!D19</f>
        <v>280899</v>
      </c>
      <c r="H37" s="153"/>
      <c r="I37" s="8">
        <f>+[1]гүйлгээ!H21+[1]гүйлгээ!H19+[1]гүйлгээ!H17</f>
        <v>0</v>
      </c>
    </row>
    <row r="38" spans="1:9">
      <c r="A38" s="151" t="s">
        <v>63</v>
      </c>
      <c r="B38" s="151"/>
      <c r="C38" s="151"/>
      <c r="D38" s="152" t="s">
        <v>64</v>
      </c>
      <c r="E38" s="152"/>
      <c r="F38" s="152"/>
      <c r="G38" s="153">
        <f>[1]гүйлгээ!D20</f>
        <v>378000</v>
      </c>
      <c r="H38" s="153"/>
      <c r="I38" s="8">
        <f>+[1]гүйлгээ!H20</f>
        <v>0</v>
      </c>
    </row>
    <row r="39" spans="1:9">
      <c r="A39" s="151" t="s">
        <v>65</v>
      </c>
      <c r="B39" s="151"/>
      <c r="C39" s="151"/>
      <c r="D39" s="152" t="s">
        <v>66</v>
      </c>
      <c r="E39" s="152"/>
      <c r="F39" s="152"/>
      <c r="G39" s="153"/>
      <c r="H39" s="153"/>
      <c r="I39" s="8" t="s">
        <v>10</v>
      </c>
    </row>
    <row r="40" spans="1:9">
      <c r="A40" s="151" t="s">
        <v>67</v>
      </c>
      <c r="B40" s="151"/>
      <c r="C40" s="151"/>
      <c r="D40" s="152" t="s">
        <v>68</v>
      </c>
      <c r="E40" s="152"/>
      <c r="F40" s="152"/>
      <c r="G40" s="153"/>
      <c r="H40" s="153"/>
      <c r="I40" s="8" t="s">
        <v>10</v>
      </c>
    </row>
    <row r="41" spans="1:9">
      <c r="A41" s="151" t="s">
        <v>69</v>
      </c>
      <c r="B41" s="151"/>
      <c r="C41" s="151"/>
      <c r="D41" s="152" t="s">
        <v>70</v>
      </c>
      <c r="E41" s="152"/>
      <c r="F41" s="152"/>
      <c r="G41" s="153" t="s">
        <v>10</v>
      </c>
      <c r="H41" s="153"/>
      <c r="I41" s="8" t="s">
        <v>10</v>
      </c>
    </row>
    <row r="42" spans="1:9">
      <c r="A42" s="151" t="s">
        <v>71</v>
      </c>
      <c r="B42" s="151"/>
      <c r="C42" s="151"/>
      <c r="D42" s="152" t="s">
        <v>72</v>
      </c>
      <c r="E42" s="152"/>
      <c r="F42" s="152"/>
      <c r="G42" s="153">
        <f>[1]гүйлгээ!D22</f>
        <v>20000</v>
      </c>
      <c r="H42" s="153"/>
      <c r="I42" s="8">
        <f>+[1]гүйлгээ!H22</f>
        <v>0</v>
      </c>
    </row>
    <row r="43" spans="1:9">
      <c r="A43" s="151" t="s">
        <v>73</v>
      </c>
      <c r="B43" s="151"/>
      <c r="C43" s="151"/>
      <c r="D43" s="152" t="s">
        <v>74</v>
      </c>
      <c r="E43" s="152"/>
      <c r="F43" s="152"/>
      <c r="G43" s="153" t="s">
        <v>10</v>
      </c>
      <c r="H43" s="153"/>
      <c r="I43" s="8">
        <f>+[1]гүйлгээ!H30</f>
        <v>0</v>
      </c>
    </row>
    <row r="44" spans="1:9">
      <c r="A44" s="151" t="s">
        <v>75</v>
      </c>
      <c r="B44" s="151"/>
      <c r="C44" s="151"/>
      <c r="D44" s="152" t="s">
        <v>76</v>
      </c>
      <c r="E44" s="152"/>
      <c r="F44" s="152"/>
      <c r="G44" s="153">
        <v>0</v>
      </c>
      <c r="H44" s="153"/>
      <c r="I44" s="8">
        <v>0</v>
      </c>
    </row>
    <row r="45" spans="1:9">
      <c r="A45" s="151" t="s">
        <v>77</v>
      </c>
      <c r="B45" s="151"/>
      <c r="C45" s="151"/>
      <c r="D45" s="152" t="s">
        <v>78</v>
      </c>
      <c r="E45" s="152"/>
      <c r="F45" s="152"/>
      <c r="G45" s="153" t="s">
        <v>10</v>
      </c>
      <c r="H45" s="153"/>
      <c r="I45" s="8" t="s">
        <v>10</v>
      </c>
    </row>
    <row r="46" spans="1:9">
      <c r="A46" s="146" t="s">
        <v>79</v>
      </c>
      <c r="B46" s="146"/>
      <c r="C46" s="146"/>
      <c r="D46" s="147" t="s">
        <v>80</v>
      </c>
      <c r="E46" s="147"/>
      <c r="F46" s="147"/>
      <c r="G46" s="148">
        <f>SUM(G35:G45)</f>
        <v>349730647</v>
      </c>
      <c r="H46" s="149"/>
      <c r="I46" s="7">
        <f>SUM(I35:I45)</f>
        <v>353061748</v>
      </c>
    </row>
    <row r="47" spans="1:9">
      <c r="A47" s="146" t="s">
        <v>81</v>
      </c>
      <c r="B47" s="146"/>
      <c r="C47" s="146"/>
      <c r="D47" s="147" t="s">
        <v>82</v>
      </c>
      <c r="E47" s="147"/>
      <c r="F47" s="147"/>
      <c r="G47" s="155" t="s">
        <v>10</v>
      </c>
      <c r="H47" s="155"/>
      <c r="I47" s="7" t="s">
        <v>10</v>
      </c>
    </row>
    <row r="48" spans="1:9">
      <c r="A48" s="151" t="s">
        <v>83</v>
      </c>
      <c r="B48" s="151"/>
      <c r="C48" s="151"/>
      <c r="D48" s="152" t="s">
        <v>84</v>
      </c>
      <c r="E48" s="152"/>
      <c r="F48" s="152"/>
      <c r="G48" s="153">
        <v>0</v>
      </c>
      <c r="H48" s="153"/>
      <c r="I48" s="8">
        <v>0</v>
      </c>
    </row>
    <row r="49" spans="1:9">
      <c r="A49" s="151" t="s">
        <v>85</v>
      </c>
      <c r="B49" s="151"/>
      <c r="C49" s="151"/>
      <c r="D49" s="152" t="s">
        <v>74</v>
      </c>
      <c r="E49" s="152"/>
      <c r="F49" s="152"/>
      <c r="G49" s="153" t="s">
        <v>10</v>
      </c>
      <c r="H49" s="153"/>
      <c r="I49" s="8" t="s">
        <v>10</v>
      </c>
    </row>
    <row r="50" spans="1:9">
      <c r="A50" s="151" t="s">
        <v>86</v>
      </c>
      <c r="B50" s="151"/>
      <c r="C50" s="151"/>
      <c r="D50" s="152" t="s">
        <v>87</v>
      </c>
      <c r="E50" s="152"/>
      <c r="F50" s="152"/>
      <c r="G50" s="153" t="s">
        <v>10</v>
      </c>
      <c r="H50" s="153"/>
      <c r="I50" s="8" t="s">
        <v>10</v>
      </c>
    </row>
    <row r="51" spans="1:9">
      <c r="A51" s="151" t="s">
        <v>88</v>
      </c>
      <c r="B51" s="151"/>
      <c r="C51" s="151"/>
      <c r="D51" s="152" t="s">
        <v>89</v>
      </c>
      <c r="E51" s="152"/>
      <c r="F51" s="152"/>
      <c r="G51" s="153" t="s">
        <v>10</v>
      </c>
      <c r="H51" s="153"/>
      <c r="I51" s="8" t="s">
        <v>10</v>
      </c>
    </row>
    <row r="52" spans="1:9">
      <c r="A52" s="151" t="s">
        <v>90</v>
      </c>
      <c r="B52" s="151"/>
      <c r="C52" s="151"/>
      <c r="D52" s="152" t="s">
        <v>10</v>
      </c>
      <c r="E52" s="152"/>
      <c r="F52" s="152"/>
      <c r="G52" s="153" t="s">
        <v>10</v>
      </c>
      <c r="H52" s="153"/>
      <c r="I52" s="8" t="s">
        <v>10</v>
      </c>
    </row>
    <row r="53" spans="1:9">
      <c r="A53" s="146" t="s">
        <v>91</v>
      </c>
      <c r="B53" s="146"/>
      <c r="C53" s="146"/>
      <c r="D53" s="147" t="s">
        <v>92</v>
      </c>
      <c r="E53" s="147"/>
      <c r="F53" s="147"/>
      <c r="G53" s="148">
        <f>SUM(G48:G52)</f>
        <v>0</v>
      </c>
      <c r="H53" s="149"/>
      <c r="I53" s="11">
        <f>SUM(I48:I52)</f>
        <v>0</v>
      </c>
    </row>
    <row r="54" spans="1:9">
      <c r="A54" s="146">
        <v>2.2000000000000002</v>
      </c>
      <c r="B54" s="146"/>
      <c r="C54" s="146"/>
      <c r="D54" s="147" t="s">
        <v>93</v>
      </c>
      <c r="E54" s="147"/>
      <c r="F54" s="147"/>
      <c r="G54" s="148">
        <f>G46+G53</f>
        <v>349730647</v>
      </c>
      <c r="H54" s="156"/>
      <c r="I54" s="12">
        <f>I46+I53</f>
        <v>353061748</v>
      </c>
    </row>
    <row r="55" spans="1:9">
      <c r="A55" s="146">
        <v>2.2999999999999998</v>
      </c>
      <c r="B55" s="146"/>
      <c r="C55" s="146"/>
      <c r="D55" s="147" t="s">
        <v>94</v>
      </c>
      <c r="E55" s="147"/>
      <c r="F55" s="147"/>
      <c r="G55" s="155" t="s">
        <v>10</v>
      </c>
      <c r="H55" s="155"/>
      <c r="I55" s="7" t="s">
        <v>10</v>
      </c>
    </row>
    <row r="56" spans="1:9">
      <c r="A56" s="151" t="s">
        <v>95</v>
      </c>
      <c r="B56" s="151"/>
      <c r="C56" s="151"/>
      <c r="D56" s="152" t="s">
        <v>96</v>
      </c>
      <c r="E56" s="152"/>
      <c r="F56" s="152"/>
      <c r="G56" s="153" t="s">
        <v>10</v>
      </c>
      <c r="H56" s="153"/>
      <c r="I56" s="8" t="s">
        <v>10</v>
      </c>
    </row>
    <row r="57" spans="1:9">
      <c r="A57" s="151" t="s">
        <v>97</v>
      </c>
      <c r="B57" s="151"/>
      <c r="C57" s="151"/>
      <c r="D57" s="152" t="s">
        <v>98</v>
      </c>
      <c r="E57" s="152"/>
      <c r="F57" s="152"/>
      <c r="G57" s="153">
        <f>+[1]гүйлгээ!D25</f>
        <v>94169000</v>
      </c>
      <c r="H57" s="153"/>
      <c r="I57" s="8">
        <f>+[1]гүйлгээ!H25</f>
        <v>94169000</v>
      </c>
    </row>
    <row r="58" spans="1:9">
      <c r="A58" s="151" t="s">
        <v>99</v>
      </c>
      <c r="B58" s="151"/>
      <c r="C58" s="151"/>
      <c r="D58" s="152" t="s">
        <v>100</v>
      </c>
      <c r="E58" s="152"/>
      <c r="F58" s="152"/>
      <c r="G58" s="153" t="s">
        <v>10</v>
      </c>
      <c r="H58" s="153"/>
      <c r="I58" s="8" t="s">
        <v>10</v>
      </c>
    </row>
    <row r="59" spans="1:9">
      <c r="A59" s="151" t="s">
        <v>101</v>
      </c>
      <c r="B59" s="151"/>
      <c r="C59" s="151"/>
      <c r="D59" s="152" t="s">
        <v>102</v>
      </c>
      <c r="E59" s="152"/>
      <c r="F59" s="152"/>
      <c r="G59" s="153" t="s">
        <v>10</v>
      </c>
      <c r="H59" s="153"/>
      <c r="I59" s="8" t="s">
        <v>10</v>
      </c>
    </row>
    <row r="60" spans="1:9">
      <c r="A60" s="151" t="s">
        <v>103</v>
      </c>
      <c r="B60" s="151"/>
      <c r="C60" s="151"/>
      <c r="D60" s="152" t="s">
        <v>104</v>
      </c>
      <c r="E60" s="152"/>
      <c r="F60" s="152"/>
      <c r="G60" s="153" t="s">
        <v>10</v>
      </c>
      <c r="H60" s="153"/>
      <c r="I60" s="8" t="s">
        <v>10</v>
      </c>
    </row>
    <row r="61" spans="1:9">
      <c r="A61" s="154" t="s">
        <v>105</v>
      </c>
      <c r="B61" s="154"/>
      <c r="C61" s="154"/>
      <c r="D61" s="152" t="s">
        <v>106</v>
      </c>
      <c r="E61" s="152"/>
      <c r="F61" s="152"/>
      <c r="G61" s="153">
        <f>[1]гүйлгээ!D23</f>
        <v>22567200</v>
      </c>
      <c r="H61" s="153"/>
      <c r="I61" s="8">
        <f>+[1]гүйлгээ!H23</f>
        <v>22567200</v>
      </c>
    </row>
    <row r="62" spans="1:9">
      <c r="A62" s="151" t="s">
        <v>107</v>
      </c>
      <c r="B62" s="151"/>
      <c r="C62" s="151"/>
      <c r="D62" s="152" t="s">
        <v>108</v>
      </c>
      <c r="E62" s="152"/>
      <c r="F62" s="152"/>
      <c r="G62" s="153" t="s">
        <v>10</v>
      </c>
      <c r="H62" s="153"/>
      <c r="I62" s="8" t="s">
        <v>10</v>
      </c>
    </row>
    <row r="63" spans="1:9">
      <c r="A63" s="151" t="s">
        <v>109</v>
      </c>
      <c r="B63" s="151"/>
      <c r="C63" s="151"/>
      <c r="D63" s="152" t="s">
        <v>110</v>
      </c>
      <c r="E63" s="152"/>
      <c r="F63" s="152"/>
      <c r="G63" s="153" t="s">
        <v>10</v>
      </c>
      <c r="H63" s="153"/>
      <c r="I63" s="8" t="s">
        <v>10</v>
      </c>
    </row>
    <row r="64" spans="1:9">
      <c r="A64" s="151" t="s">
        <v>111</v>
      </c>
      <c r="B64" s="151"/>
      <c r="C64" s="151"/>
      <c r="D64" s="152" t="s">
        <v>112</v>
      </c>
      <c r="E64" s="152"/>
      <c r="F64" s="152"/>
      <c r="G64" s="153">
        <f>-[1]гүйлгээ!C26</f>
        <v>-201360384</v>
      </c>
      <c r="H64" s="153"/>
      <c r="I64" s="8">
        <f>-[1]гүйлгээ!G26</f>
        <v>-229998375</v>
      </c>
    </row>
    <row r="65" spans="1:9">
      <c r="A65" s="151" t="s">
        <v>113</v>
      </c>
      <c r="B65" s="151"/>
      <c r="C65" s="151"/>
      <c r="D65" s="152" t="s">
        <v>10</v>
      </c>
      <c r="E65" s="152"/>
      <c r="F65" s="152"/>
      <c r="G65" s="153" t="s">
        <v>10</v>
      </c>
      <c r="H65" s="153"/>
      <c r="I65" s="8"/>
    </row>
    <row r="66" spans="1:9">
      <c r="A66" s="146" t="s">
        <v>114</v>
      </c>
      <c r="B66" s="146"/>
      <c r="C66" s="146"/>
      <c r="D66" s="147" t="s">
        <v>115</v>
      </c>
      <c r="E66" s="147"/>
      <c r="F66" s="147"/>
      <c r="G66" s="148">
        <f>SUM(G56:G65)</f>
        <v>-84624184</v>
      </c>
      <c r="H66" s="149"/>
      <c r="I66" s="7">
        <f>SUM(I56:I65)</f>
        <v>-113262175</v>
      </c>
    </row>
    <row r="67" spans="1:9">
      <c r="A67" s="146">
        <v>2.4</v>
      </c>
      <c r="B67" s="146"/>
      <c r="C67" s="146"/>
      <c r="D67" s="147" t="s">
        <v>116</v>
      </c>
      <c r="E67" s="147"/>
      <c r="F67" s="147"/>
      <c r="G67" s="148">
        <f>G54+G66</f>
        <v>265106463</v>
      </c>
      <c r="H67" s="149"/>
      <c r="I67" s="7">
        <f>I54+I66</f>
        <v>239799573</v>
      </c>
    </row>
    <row r="68" spans="1:9">
      <c r="A68" s="1"/>
      <c r="B68" s="1"/>
      <c r="C68" s="1"/>
      <c r="D68" s="1"/>
      <c r="E68" s="1"/>
      <c r="F68" s="1"/>
      <c r="G68" s="150">
        <f>G67-G31</f>
        <v>0</v>
      </c>
      <c r="H68" s="150"/>
      <c r="I68" s="13">
        <f>I67-I31</f>
        <v>0</v>
      </c>
    </row>
    <row r="69" spans="1:9">
      <c r="A69" s="1"/>
      <c r="B69" s="1"/>
      <c r="C69" s="1"/>
      <c r="D69" s="1"/>
      <c r="E69" s="1"/>
      <c r="F69" s="1"/>
      <c r="G69" s="14"/>
      <c r="H69" s="14"/>
      <c r="I69" s="15"/>
    </row>
    <row r="70" spans="1:9">
      <c r="A70" s="1"/>
      <c r="B70" s="1"/>
      <c r="C70" s="1"/>
      <c r="D70" s="1"/>
      <c r="E70" s="1"/>
      <c r="F70" s="1"/>
      <c r="G70" s="14"/>
      <c r="H70" s="14"/>
      <c r="I70" s="15"/>
    </row>
    <row r="71" spans="1:9">
      <c r="A71" s="1"/>
      <c r="B71" s="1"/>
      <c r="C71" s="1"/>
      <c r="D71" s="1"/>
      <c r="E71" s="1"/>
      <c r="F71" s="1"/>
      <c r="G71" s="14"/>
      <c r="H71" s="14"/>
      <c r="I71" s="15"/>
    </row>
    <row r="72" spans="1:9">
      <c r="A72" s="1"/>
      <c r="B72" s="1"/>
      <c r="C72" s="1"/>
      <c r="D72" s="1"/>
      <c r="E72" s="1"/>
      <c r="F72" s="1"/>
      <c r="G72" s="14"/>
      <c r="H72" s="14"/>
      <c r="I72" s="15"/>
    </row>
    <row r="73" spans="1:9">
      <c r="A73" s="1"/>
      <c r="B73" s="143" t="s">
        <v>117</v>
      </c>
      <c r="C73" s="143"/>
      <c r="D73" s="143"/>
      <c r="E73" s="143"/>
      <c r="F73" s="142" t="s">
        <v>118</v>
      </c>
      <c r="G73" s="142"/>
      <c r="H73" s="144" t="str">
        <f>+[1]нүүр№!AT41</f>
        <v/>
      </c>
      <c r="I73" s="144"/>
    </row>
    <row r="74" spans="1:9">
      <c r="A74" s="1"/>
      <c r="B74" s="142" t="s">
        <v>119</v>
      </c>
      <c r="C74" s="142"/>
      <c r="D74" s="142"/>
      <c r="E74" s="142"/>
      <c r="F74" s="142"/>
      <c r="G74" s="142"/>
      <c r="H74" s="142"/>
      <c r="I74" s="142"/>
    </row>
    <row r="75" spans="1:9">
      <c r="A75" s="1"/>
      <c r="B75" s="143" t="s">
        <v>120</v>
      </c>
      <c r="C75" s="143"/>
      <c r="D75" s="143"/>
      <c r="E75" s="143"/>
      <c r="F75" s="142" t="s">
        <v>118</v>
      </c>
      <c r="G75" s="142"/>
      <c r="H75" s="144"/>
      <c r="I75" s="144"/>
    </row>
    <row r="76" spans="1:9">
      <c r="A76" s="1"/>
      <c r="B76" s="1"/>
      <c r="C76" s="1"/>
      <c r="D76" s="1"/>
      <c r="E76" s="1"/>
      <c r="F76" s="1"/>
      <c r="G76" s="2"/>
      <c r="H76" s="2"/>
      <c r="I76" s="2"/>
    </row>
    <row r="77" spans="1:9">
      <c r="A77" s="1"/>
      <c r="B77" s="16"/>
      <c r="C77" s="145"/>
      <c r="D77" s="145"/>
      <c r="E77" s="145"/>
      <c r="F77" s="145"/>
      <c r="G77" s="145"/>
      <c r="H77" s="145"/>
      <c r="I77" s="145"/>
    </row>
  </sheetData>
  <mergeCells count="199">
    <mergeCell ref="H1:I1"/>
    <mergeCell ref="A2:I2"/>
    <mergeCell ref="A3:D3"/>
    <mergeCell ref="A4:D5"/>
    <mergeCell ref="A6:C6"/>
    <mergeCell ref="D6:F6"/>
    <mergeCell ref="G6:H6"/>
    <mergeCell ref="A9:C9"/>
    <mergeCell ref="D9:F9"/>
    <mergeCell ref="G9:H9"/>
    <mergeCell ref="A10:C10"/>
    <mergeCell ref="D10:F10"/>
    <mergeCell ref="G10:H10"/>
    <mergeCell ref="A7:C7"/>
    <mergeCell ref="D7:F7"/>
    <mergeCell ref="G7:H7"/>
    <mergeCell ref="A8:C8"/>
    <mergeCell ref="D8:F8"/>
    <mergeCell ref="G8:H8"/>
    <mergeCell ref="A13:C13"/>
    <mergeCell ref="D13:F13"/>
    <mergeCell ref="G13:H13"/>
    <mergeCell ref="A14:C14"/>
    <mergeCell ref="D14:F14"/>
    <mergeCell ref="G14:H14"/>
    <mergeCell ref="A11:C11"/>
    <mergeCell ref="D11:F11"/>
    <mergeCell ref="G11:H11"/>
    <mergeCell ref="A12:C12"/>
    <mergeCell ref="D12:F12"/>
    <mergeCell ref="G12:H12"/>
    <mergeCell ref="A17:C17"/>
    <mergeCell ref="D17:F17"/>
    <mergeCell ref="G17:H17"/>
    <mergeCell ref="A18:C18"/>
    <mergeCell ref="D18:F18"/>
    <mergeCell ref="G18:H18"/>
    <mergeCell ref="A15:C15"/>
    <mergeCell ref="D15:F15"/>
    <mergeCell ref="G15:H15"/>
    <mergeCell ref="A16:C16"/>
    <mergeCell ref="D16:F16"/>
    <mergeCell ref="G16:H16"/>
    <mergeCell ref="A21:C21"/>
    <mergeCell ref="D21:F21"/>
    <mergeCell ref="G21:H21"/>
    <mergeCell ref="A22:C22"/>
    <mergeCell ref="D22:F22"/>
    <mergeCell ref="G22:H22"/>
    <mergeCell ref="A19:C19"/>
    <mergeCell ref="D19:F19"/>
    <mergeCell ref="G19:H19"/>
    <mergeCell ref="A20:C20"/>
    <mergeCell ref="D20:F20"/>
    <mergeCell ref="G20:H20"/>
    <mergeCell ref="A25:C25"/>
    <mergeCell ref="D25:F25"/>
    <mergeCell ref="G25:H25"/>
    <mergeCell ref="A26:C26"/>
    <mergeCell ref="D26:F26"/>
    <mergeCell ref="G26:H26"/>
    <mergeCell ref="A23:C23"/>
    <mergeCell ref="D23:F23"/>
    <mergeCell ref="G23:H23"/>
    <mergeCell ref="A24:C24"/>
    <mergeCell ref="D24:F24"/>
    <mergeCell ref="G24:H24"/>
    <mergeCell ref="A29:C29"/>
    <mergeCell ref="D29:F29"/>
    <mergeCell ref="G29:H29"/>
    <mergeCell ref="A30:C30"/>
    <mergeCell ref="D30:F30"/>
    <mergeCell ref="G30:H30"/>
    <mergeCell ref="A27:C27"/>
    <mergeCell ref="D27:F27"/>
    <mergeCell ref="G27:H27"/>
    <mergeCell ref="A28:C28"/>
    <mergeCell ref="D28:F28"/>
    <mergeCell ref="G28:H28"/>
    <mergeCell ref="A33:C33"/>
    <mergeCell ref="D33:F33"/>
    <mergeCell ref="G33:H33"/>
    <mergeCell ref="A34:C34"/>
    <mergeCell ref="D34:F34"/>
    <mergeCell ref="G34:H34"/>
    <mergeCell ref="A31:C31"/>
    <mergeCell ref="D31:F31"/>
    <mergeCell ref="G31:H31"/>
    <mergeCell ref="A32:C32"/>
    <mergeCell ref="D32:F32"/>
    <mergeCell ref="G32:H32"/>
    <mergeCell ref="A37:C37"/>
    <mergeCell ref="D37:F37"/>
    <mergeCell ref="G37:H37"/>
    <mergeCell ref="A38:C38"/>
    <mergeCell ref="D38:F38"/>
    <mergeCell ref="G38:H38"/>
    <mergeCell ref="A35:C35"/>
    <mergeCell ref="D35:F35"/>
    <mergeCell ref="G35:H35"/>
    <mergeCell ref="A36:C36"/>
    <mergeCell ref="D36:F36"/>
    <mergeCell ref="G36:H36"/>
    <mergeCell ref="A41:C41"/>
    <mergeCell ref="D41:F41"/>
    <mergeCell ref="G41:H41"/>
    <mergeCell ref="A42:C42"/>
    <mergeCell ref="D42:F42"/>
    <mergeCell ref="G42:H42"/>
    <mergeCell ref="A39:C39"/>
    <mergeCell ref="D39:F39"/>
    <mergeCell ref="G39:H39"/>
    <mergeCell ref="A40:C40"/>
    <mergeCell ref="D40:F40"/>
    <mergeCell ref="G40:H40"/>
    <mergeCell ref="A45:C45"/>
    <mergeCell ref="D45:F45"/>
    <mergeCell ref="G45:H45"/>
    <mergeCell ref="A46:C46"/>
    <mergeCell ref="D46:F46"/>
    <mergeCell ref="G46:H46"/>
    <mergeCell ref="A43:C43"/>
    <mergeCell ref="D43:F43"/>
    <mergeCell ref="G43:H43"/>
    <mergeCell ref="A44:C44"/>
    <mergeCell ref="D44:F44"/>
    <mergeCell ref="G44:H44"/>
    <mergeCell ref="A49:C49"/>
    <mergeCell ref="D49:F49"/>
    <mergeCell ref="G49:H49"/>
    <mergeCell ref="A50:C50"/>
    <mergeCell ref="D50:F50"/>
    <mergeCell ref="G50:H50"/>
    <mergeCell ref="A47:C47"/>
    <mergeCell ref="D47:F47"/>
    <mergeCell ref="G47:H47"/>
    <mergeCell ref="A48:C48"/>
    <mergeCell ref="D48:F48"/>
    <mergeCell ref="G48:H48"/>
    <mergeCell ref="A53:C53"/>
    <mergeCell ref="D53:F53"/>
    <mergeCell ref="G53:H53"/>
    <mergeCell ref="A54:C54"/>
    <mergeCell ref="D54:F54"/>
    <mergeCell ref="G54:H54"/>
    <mergeCell ref="A51:C51"/>
    <mergeCell ref="D51:F51"/>
    <mergeCell ref="G51:H51"/>
    <mergeCell ref="A52:C52"/>
    <mergeCell ref="D52:F52"/>
    <mergeCell ref="G52:H52"/>
    <mergeCell ref="A57:C57"/>
    <mergeCell ref="D57:F57"/>
    <mergeCell ref="G57:H57"/>
    <mergeCell ref="A58:C58"/>
    <mergeCell ref="D58:F58"/>
    <mergeCell ref="G58:H58"/>
    <mergeCell ref="A55:C55"/>
    <mergeCell ref="D55:F55"/>
    <mergeCell ref="G55:H55"/>
    <mergeCell ref="A56:C56"/>
    <mergeCell ref="D56:F56"/>
    <mergeCell ref="G56:H56"/>
    <mergeCell ref="A61:C61"/>
    <mergeCell ref="D61:F61"/>
    <mergeCell ref="G61:H61"/>
    <mergeCell ref="A62:C62"/>
    <mergeCell ref="D62:F62"/>
    <mergeCell ref="G62:H62"/>
    <mergeCell ref="A59:C59"/>
    <mergeCell ref="D59:F59"/>
    <mergeCell ref="G59:H59"/>
    <mergeCell ref="A60:C60"/>
    <mergeCell ref="D60:F60"/>
    <mergeCell ref="G60:H60"/>
    <mergeCell ref="A65:C65"/>
    <mergeCell ref="D65:F65"/>
    <mergeCell ref="G65:H65"/>
    <mergeCell ref="A66:C66"/>
    <mergeCell ref="D66:F66"/>
    <mergeCell ref="G66:H66"/>
    <mergeCell ref="A63:C63"/>
    <mergeCell ref="D63:F63"/>
    <mergeCell ref="G63:H63"/>
    <mergeCell ref="A64:C64"/>
    <mergeCell ref="D64:F64"/>
    <mergeCell ref="G64:H64"/>
    <mergeCell ref="B74:I74"/>
    <mergeCell ref="B75:E75"/>
    <mergeCell ref="F75:G75"/>
    <mergeCell ref="H75:I75"/>
    <mergeCell ref="C77:I77"/>
    <mergeCell ref="A67:C67"/>
    <mergeCell ref="D67:F67"/>
    <mergeCell ref="G67:H67"/>
    <mergeCell ref="G68:H68"/>
    <mergeCell ref="B73:E73"/>
    <mergeCell ref="F73:G73"/>
    <mergeCell ref="H73:I7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J50"/>
  <sheetViews>
    <sheetView tabSelected="1" workbookViewId="0">
      <selection activeCell="M40" sqref="M40"/>
    </sheetView>
  </sheetViews>
  <sheetFormatPr defaultRowHeight="15"/>
  <cols>
    <col min="8" max="8" width="16.7109375" customWidth="1"/>
    <col min="10" max="10" width="13.7109375" customWidth="1"/>
  </cols>
  <sheetData>
    <row r="1" spans="1:10">
      <c r="A1" s="205" t="s">
        <v>370</v>
      </c>
      <c r="B1" s="206"/>
      <c r="C1" s="206"/>
      <c r="D1" s="206"/>
      <c r="E1" s="206"/>
      <c r="F1" s="206"/>
      <c r="G1" s="206"/>
      <c r="H1" s="206"/>
      <c r="I1" s="206"/>
      <c r="J1" s="123"/>
    </row>
    <row r="2" spans="1:10">
      <c r="A2" s="72"/>
      <c r="B2" s="67"/>
      <c r="C2" s="67"/>
      <c r="D2" s="67"/>
      <c r="E2" s="67"/>
      <c r="F2" s="67"/>
      <c r="G2" s="67"/>
      <c r="H2" s="124"/>
      <c r="I2" s="67"/>
      <c r="J2" s="124"/>
    </row>
    <row r="3" spans="1:10">
      <c r="A3" s="80" t="s">
        <v>371</v>
      </c>
      <c r="B3" s="67"/>
      <c r="C3" s="67"/>
      <c r="D3" s="67"/>
      <c r="E3" s="67"/>
      <c r="F3" s="67"/>
      <c r="G3" s="67"/>
      <c r="H3" s="124"/>
      <c r="I3" s="67"/>
      <c r="J3" s="124"/>
    </row>
    <row r="4" spans="1:10">
      <c r="A4" s="204" t="s">
        <v>156</v>
      </c>
      <c r="B4" s="204" t="s">
        <v>372</v>
      </c>
      <c r="C4" s="204"/>
      <c r="D4" s="204"/>
      <c r="E4" s="204"/>
      <c r="F4" s="204"/>
      <c r="G4" s="217" t="s">
        <v>342</v>
      </c>
      <c r="H4" s="217"/>
      <c r="I4" s="204" t="s">
        <v>343</v>
      </c>
      <c r="J4" s="204"/>
    </row>
    <row r="5" spans="1:10">
      <c r="A5" s="204"/>
      <c r="B5" s="204"/>
      <c r="C5" s="204"/>
      <c r="D5" s="204"/>
      <c r="E5" s="204"/>
      <c r="F5" s="204"/>
      <c r="G5" s="70" t="s">
        <v>373</v>
      </c>
      <c r="H5" s="125" t="s">
        <v>374</v>
      </c>
      <c r="I5" s="70" t="s">
        <v>373</v>
      </c>
      <c r="J5" s="125" t="s">
        <v>374</v>
      </c>
    </row>
    <row r="6" spans="1:10">
      <c r="A6" s="126">
        <v>1</v>
      </c>
      <c r="B6" s="245" t="s">
        <v>375</v>
      </c>
      <c r="C6" s="245"/>
      <c r="D6" s="245"/>
      <c r="E6" s="245"/>
      <c r="F6" s="245"/>
      <c r="G6" s="127"/>
      <c r="H6" s="128"/>
      <c r="I6" s="127"/>
      <c r="J6" s="128"/>
    </row>
    <row r="7" spans="1:10">
      <c r="A7" s="126">
        <v>2</v>
      </c>
      <c r="B7" s="245" t="s">
        <v>376</v>
      </c>
      <c r="C7" s="245"/>
      <c r="D7" s="245"/>
      <c r="E7" s="245"/>
      <c r="F7" s="245"/>
      <c r="G7" s="127"/>
      <c r="H7" s="129"/>
      <c r="I7" s="127"/>
      <c r="J7" s="129"/>
    </row>
    <row r="8" spans="1:10">
      <c r="A8" s="126">
        <v>3</v>
      </c>
      <c r="B8" s="245" t="s">
        <v>377</v>
      </c>
      <c r="C8" s="245"/>
      <c r="D8" s="245"/>
      <c r="E8" s="245"/>
      <c r="F8" s="245"/>
      <c r="G8" s="127"/>
      <c r="H8" s="128">
        <v>17208971</v>
      </c>
      <c r="I8" s="127"/>
      <c r="J8" s="128">
        <f>+[1]гүйлгээ!F41+[1]гүйлгээ!F42+[1]гүйлгээ!F40</f>
        <v>3760000</v>
      </c>
    </row>
    <row r="9" spans="1:10">
      <c r="A9" s="126">
        <v>4</v>
      </c>
      <c r="B9" s="245" t="s">
        <v>378</v>
      </c>
      <c r="C9" s="245"/>
      <c r="D9" s="245"/>
      <c r="E9" s="245"/>
      <c r="F9" s="245"/>
      <c r="G9" s="127"/>
      <c r="H9" s="128"/>
      <c r="I9" s="127"/>
      <c r="J9" s="128"/>
    </row>
    <row r="10" spans="1:10">
      <c r="A10" s="126">
        <v>5</v>
      </c>
      <c r="B10" s="245" t="s">
        <v>379</v>
      </c>
      <c r="C10" s="245"/>
      <c r="D10" s="245"/>
      <c r="E10" s="245"/>
      <c r="F10" s="245"/>
      <c r="G10" s="127"/>
      <c r="H10" s="128">
        <v>1124227</v>
      </c>
      <c r="I10" s="127"/>
      <c r="J10" s="128">
        <v>1603151</v>
      </c>
    </row>
    <row r="11" spans="1:10">
      <c r="A11" s="126">
        <v>6</v>
      </c>
      <c r="B11" s="245" t="s">
        <v>380</v>
      </c>
      <c r="C11" s="245"/>
      <c r="D11" s="245"/>
      <c r="E11" s="245"/>
      <c r="F11" s="245"/>
      <c r="G11" s="127"/>
      <c r="H11" s="128"/>
      <c r="I11" s="127"/>
      <c r="J11" s="128"/>
    </row>
    <row r="12" spans="1:10">
      <c r="A12" s="69">
        <v>7</v>
      </c>
      <c r="B12" s="245" t="s">
        <v>381</v>
      </c>
      <c r="C12" s="245"/>
      <c r="D12" s="245"/>
      <c r="E12" s="245"/>
      <c r="F12" s="245"/>
      <c r="G12" s="70"/>
      <c r="H12" s="129"/>
      <c r="I12" s="70"/>
      <c r="J12" s="129">
        <v>2050000</v>
      </c>
    </row>
    <row r="13" spans="1:10">
      <c r="A13" s="69">
        <v>8</v>
      </c>
      <c r="B13" s="245" t="s">
        <v>382</v>
      </c>
      <c r="C13" s="245"/>
      <c r="D13" s="245"/>
      <c r="E13" s="245"/>
      <c r="F13" s="245"/>
      <c r="G13" s="70"/>
      <c r="H13" s="129"/>
      <c r="I13" s="70"/>
      <c r="J13" s="129"/>
    </row>
    <row r="14" spans="1:10">
      <c r="A14" s="69">
        <v>9</v>
      </c>
      <c r="B14" s="245" t="s">
        <v>383</v>
      </c>
      <c r="C14" s="245"/>
      <c r="D14" s="245"/>
      <c r="E14" s="245"/>
      <c r="F14" s="245"/>
      <c r="G14" s="70"/>
      <c r="H14" s="129"/>
      <c r="I14" s="70"/>
      <c r="J14" s="129"/>
    </row>
    <row r="15" spans="1:10">
      <c r="A15" s="69">
        <v>10</v>
      </c>
      <c r="B15" s="245" t="s">
        <v>384</v>
      </c>
      <c r="C15" s="245"/>
      <c r="D15" s="245"/>
      <c r="E15" s="245"/>
      <c r="F15" s="245"/>
      <c r="G15" s="70"/>
      <c r="H15" s="129"/>
      <c r="I15" s="70"/>
      <c r="J15" s="129"/>
    </row>
    <row r="16" spans="1:10">
      <c r="A16" s="69">
        <v>11</v>
      </c>
      <c r="B16" s="245" t="s">
        <v>385</v>
      </c>
      <c r="C16" s="245"/>
      <c r="D16" s="245"/>
      <c r="E16" s="245"/>
      <c r="F16" s="245"/>
      <c r="G16" s="70"/>
      <c r="H16" s="129">
        <v>2652612</v>
      </c>
      <c r="I16" s="70"/>
      <c r="J16" s="129">
        <f>+[1]гүйлгээ!F34</f>
        <v>4034367</v>
      </c>
    </row>
    <row r="17" spans="1:10">
      <c r="A17" s="69">
        <v>12</v>
      </c>
      <c r="B17" s="245" t="s">
        <v>386</v>
      </c>
      <c r="C17" s="245"/>
      <c r="D17" s="245"/>
      <c r="E17" s="245"/>
      <c r="F17" s="245"/>
      <c r="G17" s="70"/>
      <c r="H17" s="129">
        <v>0</v>
      </c>
      <c r="I17" s="70"/>
      <c r="J17" s="129">
        <v>0</v>
      </c>
    </row>
    <row r="18" spans="1:10">
      <c r="A18" s="69">
        <v>13</v>
      </c>
      <c r="B18" s="245" t="s">
        <v>387</v>
      </c>
      <c r="C18" s="245"/>
      <c r="D18" s="245"/>
      <c r="E18" s="245"/>
      <c r="F18" s="245"/>
      <c r="G18" s="70"/>
      <c r="H18" s="129">
        <v>25025910</v>
      </c>
      <c r="I18" s="70"/>
      <c r="J18" s="129">
        <f>+[1]гүйлгээ!F38</f>
        <v>25025912</v>
      </c>
    </row>
    <row r="19" spans="1:10">
      <c r="A19" s="69">
        <v>14</v>
      </c>
      <c r="B19" s="245" t="s">
        <v>388</v>
      </c>
      <c r="C19" s="245"/>
      <c r="D19" s="245"/>
      <c r="E19" s="245"/>
      <c r="F19" s="245"/>
      <c r="G19" s="70"/>
      <c r="H19" s="129"/>
      <c r="I19" s="70"/>
      <c r="J19" s="129">
        <v>0</v>
      </c>
    </row>
    <row r="20" spans="1:10">
      <c r="A20" s="69">
        <v>15</v>
      </c>
      <c r="B20" s="210" t="s">
        <v>389</v>
      </c>
      <c r="C20" s="210"/>
      <c r="D20" s="210"/>
      <c r="E20" s="210"/>
      <c r="F20" s="210"/>
      <c r="G20" s="70"/>
      <c r="H20" s="129"/>
      <c r="I20" s="70"/>
      <c r="J20" s="129">
        <f>+[1]гүйлгээ!F37</f>
        <v>2100000</v>
      </c>
    </row>
    <row r="21" spans="1:10">
      <c r="A21" s="71">
        <v>16</v>
      </c>
      <c r="B21" s="210" t="s">
        <v>390</v>
      </c>
      <c r="C21" s="210"/>
      <c r="D21" s="210"/>
      <c r="E21" s="210"/>
      <c r="F21" s="210"/>
      <c r="G21" s="70"/>
      <c r="H21" s="129">
        <v>4703510</v>
      </c>
      <c r="I21" s="70"/>
      <c r="J21" s="129">
        <v>0</v>
      </c>
    </row>
    <row r="22" spans="1:10">
      <c r="A22" s="71">
        <v>17</v>
      </c>
      <c r="B22" s="210" t="s">
        <v>391</v>
      </c>
      <c r="C22" s="210"/>
      <c r="D22" s="210"/>
      <c r="E22" s="210"/>
      <c r="F22" s="210"/>
      <c r="G22" s="70"/>
      <c r="H22" s="129"/>
      <c r="I22" s="70"/>
      <c r="J22" s="129"/>
    </row>
    <row r="23" spans="1:10">
      <c r="A23" s="71">
        <v>18</v>
      </c>
      <c r="B23" s="210" t="s">
        <v>392</v>
      </c>
      <c r="C23" s="210"/>
      <c r="D23" s="210"/>
      <c r="E23" s="210"/>
      <c r="F23" s="210"/>
      <c r="G23" s="70"/>
      <c r="H23" s="129">
        <v>507044</v>
      </c>
      <c r="I23" s="70"/>
      <c r="J23" s="129">
        <f>+[1]гүйлгээ!F39</f>
        <v>0</v>
      </c>
    </row>
    <row r="24" spans="1:10">
      <c r="A24" s="71">
        <v>19</v>
      </c>
      <c r="B24" s="210" t="s">
        <v>393</v>
      </c>
      <c r="C24" s="210"/>
      <c r="D24" s="210"/>
      <c r="E24" s="210"/>
      <c r="F24" s="210"/>
      <c r="G24" s="70"/>
      <c r="H24" s="129"/>
      <c r="I24" s="70"/>
      <c r="J24" s="129"/>
    </row>
    <row r="25" spans="1:10">
      <c r="A25" s="71">
        <v>20</v>
      </c>
      <c r="B25" s="210" t="s">
        <v>394</v>
      </c>
      <c r="C25" s="210"/>
      <c r="D25" s="210"/>
      <c r="E25" s="210"/>
      <c r="F25" s="210"/>
      <c r="G25" s="71"/>
      <c r="H25" s="130"/>
      <c r="I25" s="71"/>
      <c r="J25" s="130"/>
    </row>
    <row r="26" spans="1:10">
      <c r="A26" s="71">
        <v>21</v>
      </c>
      <c r="B26" s="210"/>
      <c r="C26" s="210"/>
      <c r="D26" s="210"/>
      <c r="E26" s="210"/>
      <c r="F26" s="210"/>
      <c r="G26" s="71"/>
      <c r="H26" s="130"/>
      <c r="I26" s="71"/>
      <c r="J26" s="130"/>
    </row>
    <row r="27" spans="1:10">
      <c r="A27" s="71">
        <v>22</v>
      </c>
      <c r="B27" s="210" t="s">
        <v>135</v>
      </c>
      <c r="C27" s="210"/>
      <c r="D27" s="210"/>
      <c r="E27" s="210"/>
      <c r="F27" s="210"/>
      <c r="G27" s="71"/>
      <c r="H27" s="130">
        <v>5006955</v>
      </c>
      <c r="I27" s="71"/>
      <c r="J27" s="130">
        <f>+[1]гүйлгээ!F33</f>
        <v>0</v>
      </c>
    </row>
    <row r="28" spans="1:10">
      <c r="A28" s="71">
        <v>23</v>
      </c>
      <c r="B28" s="210" t="s">
        <v>158</v>
      </c>
      <c r="C28" s="210"/>
      <c r="D28" s="210"/>
      <c r="E28" s="210"/>
      <c r="F28" s="210"/>
      <c r="G28" s="71"/>
      <c r="H28" s="131">
        <f t="shared" ref="H28:J28" si="0">SUM(H6:H27)</f>
        <v>56229229</v>
      </c>
      <c r="I28" s="131">
        <f t="shared" si="0"/>
        <v>0</v>
      </c>
      <c r="J28" s="131">
        <f t="shared" si="0"/>
        <v>38573430</v>
      </c>
    </row>
    <row r="29" spans="1:10">
      <c r="A29" s="80"/>
      <c r="B29" s="67"/>
      <c r="C29" s="67"/>
      <c r="D29" s="67"/>
      <c r="E29" s="67"/>
      <c r="F29" s="67"/>
      <c r="G29" s="67"/>
      <c r="H29" s="124"/>
      <c r="I29" s="67"/>
      <c r="J29" s="124"/>
    </row>
    <row r="30" spans="1:10">
      <c r="A30" s="80" t="s">
        <v>395</v>
      </c>
      <c r="B30" s="67"/>
      <c r="C30" s="67"/>
      <c r="D30" s="67"/>
      <c r="E30" s="67"/>
      <c r="F30" s="67"/>
      <c r="G30" s="67"/>
      <c r="H30" s="124"/>
      <c r="I30" s="67"/>
      <c r="J30" s="124"/>
    </row>
    <row r="31" spans="1:10">
      <c r="A31" s="80"/>
      <c r="B31" s="67"/>
      <c r="C31" s="67"/>
      <c r="D31" s="67"/>
      <c r="E31" s="67"/>
      <c r="F31" s="67"/>
      <c r="G31" s="67"/>
      <c r="H31" s="124"/>
      <c r="I31" s="67"/>
      <c r="J31" s="124"/>
    </row>
    <row r="32" spans="1:10">
      <c r="A32" s="69" t="s">
        <v>156</v>
      </c>
      <c r="B32" s="204" t="s">
        <v>372</v>
      </c>
      <c r="C32" s="204"/>
      <c r="D32" s="204"/>
      <c r="E32" s="204"/>
      <c r="F32" s="204"/>
      <c r="G32" s="204" t="s">
        <v>396</v>
      </c>
      <c r="H32" s="204"/>
      <c r="I32" s="204" t="s">
        <v>343</v>
      </c>
      <c r="J32" s="204"/>
    </row>
    <row r="33" spans="1:10">
      <c r="A33" s="69">
        <v>1</v>
      </c>
      <c r="B33" s="245" t="s">
        <v>397</v>
      </c>
      <c r="C33" s="245"/>
      <c r="D33" s="245"/>
      <c r="E33" s="245"/>
      <c r="F33" s="245"/>
      <c r="G33" s="217"/>
      <c r="H33" s="217"/>
      <c r="I33" s="204"/>
      <c r="J33" s="204"/>
    </row>
    <row r="34" spans="1:10">
      <c r="A34" s="69">
        <v>2</v>
      </c>
      <c r="B34" s="245" t="s">
        <v>398</v>
      </c>
      <c r="C34" s="245"/>
      <c r="D34" s="245"/>
      <c r="E34" s="245"/>
      <c r="F34" s="245"/>
      <c r="G34" s="217"/>
      <c r="H34" s="217"/>
      <c r="I34" s="204"/>
      <c r="J34" s="204"/>
    </row>
    <row r="35" spans="1:10">
      <c r="A35" s="69">
        <v>3</v>
      </c>
      <c r="B35" s="245" t="s">
        <v>399</v>
      </c>
      <c r="C35" s="245"/>
      <c r="D35" s="245"/>
      <c r="E35" s="245"/>
      <c r="F35" s="245"/>
      <c r="G35" s="217"/>
      <c r="H35" s="217"/>
      <c r="I35" s="204"/>
      <c r="J35" s="204"/>
    </row>
    <row r="36" spans="1:10">
      <c r="A36" s="69">
        <v>4</v>
      </c>
      <c r="B36" s="245"/>
      <c r="C36" s="245"/>
      <c r="D36" s="245"/>
      <c r="E36" s="245"/>
      <c r="F36" s="245"/>
      <c r="G36" s="217"/>
      <c r="H36" s="217"/>
      <c r="I36" s="204"/>
      <c r="J36" s="204"/>
    </row>
    <row r="37" spans="1:10">
      <c r="A37" s="98">
        <v>5</v>
      </c>
      <c r="B37" s="217" t="s">
        <v>158</v>
      </c>
      <c r="C37" s="217"/>
      <c r="D37" s="217"/>
      <c r="E37" s="217"/>
      <c r="F37" s="217"/>
      <c r="G37" s="217"/>
      <c r="H37" s="217"/>
      <c r="I37" s="204"/>
      <c r="J37" s="204"/>
    </row>
    <row r="38" spans="1:10">
      <c r="A38" s="80"/>
      <c r="B38" s="67"/>
      <c r="C38" s="67"/>
      <c r="D38" s="67"/>
      <c r="E38" s="67"/>
      <c r="F38" s="67"/>
      <c r="G38" s="67"/>
      <c r="H38" s="124"/>
      <c r="I38" s="67"/>
      <c r="J38" s="124"/>
    </row>
    <row r="39" spans="1:10">
      <c r="A39" s="132" t="s">
        <v>400</v>
      </c>
      <c r="B39" s="132"/>
      <c r="C39" s="67"/>
      <c r="D39" s="67"/>
      <c r="E39" s="67"/>
      <c r="F39" s="67"/>
      <c r="G39" s="67"/>
      <c r="H39" s="124"/>
      <c r="I39" s="67"/>
      <c r="J39" s="124"/>
    </row>
    <row r="40" spans="1:10">
      <c r="A40" s="72"/>
      <c r="B40" s="67"/>
      <c r="C40" s="67"/>
      <c r="D40" s="67"/>
      <c r="E40" s="67"/>
      <c r="F40" s="67"/>
      <c r="G40" s="67"/>
      <c r="H40" s="124"/>
      <c r="I40" s="67"/>
      <c r="J40" s="124"/>
    </row>
    <row r="41" spans="1:10">
      <c r="A41" s="204" t="s">
        <v>286</v>
      </c>
      <c r="B41" s="204"/>
      <c r="C41" s="204"/>
      <c r="D41" s="204"/>
      <c r="E41" s="250" t="s">
        <v>401</v>
      </c>
      <c r="F41" s="250"/>
      <c r="G41" s="217" t="s">
        <v>402</v>
      </c>
      <c r="H41" s="217"/>
      <c r="I41" s="217"/>
      <c r="J41" s="217"/>
    </row>
    <row r="42" spans="1:10">
      <c r="A42" s="204"/>
      <c r="B42" s="204"/>
      <c r="C42" s="204"/>
      <c r="D42" s="204"/>
      <c r="E42" s="250"/>
      <c r="F42" s="250"/>
      <c r="G42" s="204" t="s">
        <v>342</v>
      </c>
      <c r="H42" s="204"/>
      <c r="I42" s="204" t="s">
        <v>343</v>
      </c>
      <c r="J42" s="204"/>
    </row>
    <row r="43" spans="1:10">
      <c r="A43" s="245" t="s">
        <v>403</v>
      </c>
      <c r="B43" s="245"/>
      <c r="C43" s="245"/>
      <c r="D43" s="245"/>
      <c r="E43" s="211">
        <v>1</v>
      </c>
      <c r="F43" s="211"/>
      <c r="G43" s="217">
        <v>0</v>
      </c>
      <c r="H43" s="217"/>
      <c r="I43" s="217">
        <v>0</v>
      </c>
      <c r="J43" s="217"/>
    </row>
    <row r="44" spans="1:10">
      <c r="A44" s="245"/>
      <c r="B44" s="245"/>
      <c r="C44" s="245"/>
      <c r="D44" s="245"/>
      <c r="E44" s="211"/>
      <c r="F44" s="211"/>
      <c r="G44" s="217"/>
      <c r="H44" s="217"/>
      <c r="I44" s="217"/>
      <c r="J44" s="217"/>
    </row>
    <row r="45" spans="1:10">
      <c r="A45" s="245" t="s">
        <v>404</v>
      </c>
      <c r="B45" s="245"/>
      <c r="C45" s="245"/>
      <c r="D45" s="245"/>
      <c r="E45" s="211"/>
      <c r="F45" s="211"/>
      <c r="G45" s="217"/>
      <c r="H45" s="217"/>
      <c r="I45" s="217"/>
      <c r="J45" s="217"/>
    </row>
    <row r="46" spans="1:10">
      <c r="A46" s="245"/>
      <c r="B46" s="245"/>
      <c r="C46" s="245"/>
      <c r="D46" s="245"/>
      <c r="E46" s="211"/>
      <c r="F46" s="211"/>
      <c r="G46" s="217"/>
      <c r="H46" s="217"/>
      <c r="I46" s="217"/>
      <c r="J46" s="217"/>
    </row>
    <row r="47" spans="1:10">
      <c r="A47" s="210" t="s">
        <v>405</v>
      </c>
      <c r="B47" s="210"/>
      <c r="C47" s="210"/>
      <c r="D47" s="210"/>
      <c r="E47" s="211"/>
      <c r="F47" s="211"/>
      <c r="G47" s="217"/>
      <c r="H47" s="217"/>
      <c r="I47" s="217"/>
      <c r="J47" s="217"/>
    </row>
    <row r="48" spans="1:10">
      <c r="A48" s="210"/>
      <c r="B48" s="210"/>
      <c r="C48" s="210"/>
      <c r="D48" s="210"/>
      <c r="E48" s="211"/>
      <c r="F48" s="211"/>
      <c r="G48" s="217"/>
      <c r="H48" s="217"/>
      <c r="I48" s="217"/>
      <c r="J48" s="217"/>
    </row>
    <row r="49" spans="1:10">
      <c r="A49" s="217" t="s">
        <v>158</v>
      </c>
      <c r="B49" s="217"/>
      <c r="C49" s="217"/>
      <c r="D49" s="217"/>
      <c r="E49" s="211"/>
      <c r="F49" s="211"/>
      <c r="G49" s="217"/>
      <c r="H49" s="217"/>
      <c r="I49" s="217">
        <v>0</v>
      </c>
      <c r="J49" s="217"/>
    </row>
    <row r="50" spans="1:10">
      <c r="A50" s="80"/>
      <c r="B50" s="67"/>
      <c r="C50" s="67"/>
      <c r="D50" s="67"/>
      <c r="E50" s="67"/>
      <c r="F50" s="67"/>
      <c r="G50" s="67"/>
      <c r="H50" s="124"/>
      <c r="I50" s="67"/>
      <c r="J50" s="124"/>
    </row>
  </sheetData>
  <mergeCells count="79">
    <mergeCell ref="B12:F12"/>
    <mergeCell ref="A1:I1"/>
    <mergeCell ref="A4:A5"/>
    <mergeCell ref="B4:F5"/>
    <mergeCell ref="G4:H4"/>
    <mergeCell ref="I4:J4"/>
    <mergeCell ref="B6:F6"/>
    <mergeCell ref="B7:F7"/>
    <mergeCell ref="B8:F8"/>
    <mergeCell ref="B9:F9"/>
    <mergeCell ref="B10:F10"/>
    <mergeCell ref="B11:F11"/>
    <mergeCell ref="B24:F24"/>
    <mergeCell ref="B13:F13"/>
    <mergeCell ref="B14:F14"/>
    <mergeCell ref="B15:F15"/>
    <mergeCell ref="B16:F16"/>
    <mergeCell ref="B17:F17"/>
    <mergeCell ref="B18:F18"/>
    <mergeCell ref="B19:F19"/>
    <mergeCell ref="B20:F20"/>
    <mergeCell ref="B21:F21"/>
    <mergeCell ref="B22:F22"/>
    <mergeCell ref="B23:F23"/>
    <mergeCell ref="B25:F25"/>
    <mergeCell ref="B26:F26"/>
    <mergeCell ref="B27:F27"/>
    <mergeCell ref="B28:F28"/>
    <mergeCell ref="B32:F32"/>
    <mergeCell ref="I32:J32"/>
    <mergeCell ref="B33:F33"/>
    <mergeCell ref="G33:H33"/>
    <mergeCell ref="I33:J33"/>
    <mergeCell ref="B34:F34"/>
    <mergeCell ref="G34:H34"/>
    <mergeCell ref="I34:J34"/>
    <mergeCell ref="G32:H32"/>
    <mergeCell ref="B35:F35"/>
    <mergeCell ref="G35:H35"/>
    <mergeCell ref="I35:J35"/>
    <mergeCell ref="B36:F36"/>
    <mergeCell ref="G36:H36"/>
    <mergeCell ref="I36:J36"/>
    <mergeCell ref="B37:F37"/>
    <mergeCell ref="G37:H37"/>
    <mergeCell ref="I37:J37"/>
    <mergeCell ref="A41:D42"/>
    <mergeCell ref="E41:F42"/>
    <mergeCell ref="G41:J41"/>
    <mergeCell ref="G42:H42"/>
    <mergeCell ref="I42:J42"/>
    <mergeCell ref="A43:D43"/>
    <mergeCell ref="E43:F43"/>
    <mergeCell ref="G43:H43"/>
    <mergeCell ref="I43:J43"/>
    <mergeCell ref="A44:D44"/>
    <mergeCell ref="E44:F44"/>
    <mergeCell ref="G44:H44"/>
    <mergeCell ref="I44:J44"/>
    <mergeCell ref="A45:D45"/>
    <mergeCell ref="E45:F45"/>
    <mergeCell ref="G45:H45"/>
    <mergeCell ref="I45:J45"/>
    <mergeCell ref="A46:D46"/>
    <mergeCell ref="E46:F46"/>
    <mergeCell ref="G46:H46"/>
    <mergeCell ref="I46:J46"/>
    <mergeCell ref="A49:D49"/>
    <mergeCell ref="E49:F49"/>
    <mergeCell ref="G49:H49"/>
    <mergeCell ref="I49:J49"/>
    <mergeCell ref="A47:D47"/>
    <mergeCell ref="E47:F47"/>
    <mergeCell ref="G47:H47"/>
    <mergeCell ref="I47:J47"/>
    <mergeCell ref="A48:D48"/>
    <mergeCell ref="E48:F48"/>
    <mergeCell ref="G48:H48"/>
    <mergeCell ref="I48:J48"/>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J55"/>
  <sheetViews>
    <sheetView topLeftCell="A16" workbookViewId="0">
      <selection activeCell="M46" sqref="M46"/>
    </sheetView>
  </sheetViews>
  <sheetFormatPr defaultRowHeight="15"/>
  <sheetData>
    <row r="1" spans="1:10">
      <c r="A1" s="205" t="s">
        <v>406</v>
      </c>
      <c r="B1" s="206"/>
      <c r="C1" s="206"/>
      <c r="D1" s="206"/>
      <c r="E1" s="206"/>
      <c r="F1" s="206"/>
      <c r="G1" s="206"/>
      <c r="H1" s="206"/>
      <c r="I1" s="206"/>
      <c r="J1" s="67"/>
    </row>
    <row r="2" spans="1:10">
      <c r="A2" s="118"/>
      <c r="B2" s="119"/>
      <c r="C2" s="119"/>
      <c r="D2" s="119"/>
      <c r="E2" s="119"/>
      <c r="F2" s="119"/>
      <c r="G2" s="119"/>
      <c r="H2" s="119"/>
      <c r="I2" s="119"/>
      <c r="J2" s="67"/>
    </row>
    <row r="3" spans="1:10">
      <c r="A3" s="71" t="s">
        <v>156</v>
      </c>
      <c r="B3" s="204" t="s">
        <v>5</v>
      </c>
      <c r="C3" s="204"/>
      <c r="D3" s="204"/>
      <c r="E3" s="204"/>
      <c r="F3" s="204"/>
      <c r="G3" s="204" t="s">
        <v>342</v>
      </c>
      <c r="H3" s="204"/>
      <c r="I3" s="204" t="s">
        <v>343</v>
      </c>
      <c r="J3" s="204"/>
    </row>
    <row r="4" spans="1:10">
      <c r="A4" s="98">
        <v>1</v>
      </c>
      <c r="B4" s="210" t="s">
        <v>407</v>
      </c>
      <c r="C4" s="210"/>
      <c r="D4" s="210"/>
      <c r="E4" s="210"/>
      <c r="F4" s="210"/>
      <c r="G4" s="258">
        <f>+'[1]CT-2'!E25</f>
        <v>0</v>
      </c>
      <c r="H4" s="258"/>
      <c r="I4" s="258">
        <f>+'[1]CT-2'!F25</f>
        <v>0</v>
      </c>
      <c r="J4" s="258"/>
    </row>
    <row r="5" spans="1:10">
      <c r="A5" s="71">
        <v>2</v>
      </c>
      <c r="B5" s="210" t="s">
        <v>408</v>
      </c>
      <c r="C5" s="210"/>
      <c r="D5" s="210"/>
      <c r="E5" s="210"/>
      <c r="F5" s="210"/>
      <c r="G5" s="193"/>
      <c r="H5" s="193"/>
      <c r="I5" s="193"/>
      <c r="J5" s="193"/>
    </row>
    <row r="6" spans="1:10">
      <c r="A6" s="71">
        <v>3</v>
      </c>
      <c r="B6" s="210" t="s">
        <v>409</v>
      </c>
      <c r="C6" s="210"/>
      <c r="D6" s="210"/>
      <c r="E6" s="210"/>
      <c r="F6" s="210"/>
      <c r="G6" s="257">
        <f>+G4</f>
        <v>0</v>
      </c>
      <c r="H6" s="193"/>
      <c r="I6" s="257">
        <f>+I4</f>
        <v>0</v>
      </c>
      <c r="J6" s="193"/>
    </row>
    <row r="7" spans="1:10">
      <c r="A7" s="106"/>
      <c r="B7" s="111"/>
      <c r="C7" s="111"/>
      <c r="D7" s="111"/>
      <c r="E7" s="111"/>
      <c r="F7" s="111"/>
      <c r="G7" s="133"/>
      <c r="H7" s="133"/>
      <c r="I7" s="133"/>
      <c r="J7" s="133"/>
    </row>
    <row r="8" spans="1:10">
      <c r="A8" s="80" t="s">
        <v>410</v>
      </c>
      <c r="B8" s="67"/>
      <c r="C8" s="67"/>
      <c r="D8" s="67"/>
      <c r="E8" s="67"/>
      <c r="F8" s="67"/>
      <c r="G8" s="67"/>
      <c r="H8" s="67"/>
      <c r="I8" s="67"/>
      <c r="J8" s="67"/>
    </row>
    <row r="9" spans="1:10">
      <c r="A9" s="74"/>
      <c r="B9" s="74"/>
      <c r="C9" s="74"/>
      <c r="D9" s="74"/>
      <c r="E9" s="74"/>
      <c r="F9" s="74"/>
      <c r="G9" s="74"/>
      <c r="H9" s="74"/>
      <c r="I9" s="74"/>
      <c r="J9" s="74"/>
    </row>
    <row r="10" spans="1:10">
      <c r="A10" s="74"/>
      <c r="B10" s="74"/>
      <c r="C10" s="74"/>
      <c r="D10" s="74"/>
      <c r="E10" s="74"/>
      <c r="F10" s="74"/>
      <c r="G10" s="74"/>
      <c r="H10" s="74"/>
      <c r="I10" s="74"/>
      <c r="J10" s="74"/>
    </row>
    <row r="11" spans="1:10">
      <c r="A11" s="74"/>
      <c r="B11" s="74"/>
      <c r="C11" s="74"/>
      <c r="D11" s="74"/>
      <c r="E11" s="74"/>
      <c r="F11" s="74"/>
      <c r="G11" s="74"/>
      <c r="H11" s="74"/>
      <c r="I11" s="74"/>
      <c r="J11" s="74"/>
    </row>
    <row r="12" spans="1:10">
      <c r="A12" s="74"/>
      <c r="B12" s="74"/>
      <c r="C12" s="74"/>
      <c r="D12" s="74"/>
      <c r="E12" s="74"/>
      <c r="F12" s="74"/>
      <c r="G12" s="74"/>
      <c r="H12" s="74"/>
      <c r="I12" s="74"/>
      <c r="J12" s="74"/>
    </row>
    <row r="13" spans="1:10">
      <c r="A13" s="74"/>
      <c r="B13" s="74"/>
      <c r="C13" s="74"/>
      <c r="D13" s="74"/>
      <c r="E13" s="74"/>
      <c r="F13" s="74"/>
      <c r="G13" s="74"/>
      <c r="H13" s="74"/>
      <c r="I13" s="74"/>
      <c r="J13" s="74"/>
    </row>
    <row r="14" spans="1:10">
      <c r="A14" s="117"/>
      <c r="B14" s="117"/>
      <c r="C14" s="67"/>
      <c r="D14" s="67"/>
      <c r="E14" s="67"/>
      <c r="F14" s="67"/>
      <c r="G14" s="67"/>
      <c r="H14" s="67"/>
      <c r="I14" s="67"/>
      <c r="J14" s="67"/>
    </row>
    <row r="15" spans="1:10">
      <c r="A15" s="205" t="s">
        <v>411</v>
      </c>
      <c r="B15" s="206"/>
      <c r="C15" s="206"/>
      <c r="D15" s="206"/>
      <c r="E15" s="206"/>
      <c r="F15" s="206"/>
      <c r="G15" s="206"/>
      <c r="H15" s="206"/>
      <c r="I15" s="206"/>
      <c r="J15" s="206"/>
    </row>
    <row r="16" spans="1:10">
      <c r="A16" s="134"/>
      <c r="B16" s="67"/>
      <c r="C16" s="67"/>
      <c r="D16" s="67"/>
      <c r="E16" s="67"/>
      <c r="F16" s="67"/>
      <c r="G16" s="67"/>
      <c r="H16" s="67"/>
      <c r="I16" s="67"/>
      <c r="J16" s="67"/>
    </row>
    <row r="17" spans="1:10">
      <c r="A17" s="256" t="s">
        <v>412</v>
      </c>
      <c r="B17" s="256"/>
      <c r="C17" s="256"/>
      <c r="D17" s="256"/>
      <c r="E17" s="256"/>
      <c r="F17" s="256"/>
      <c r="G17" s="256"/>
      <c r="H17" s="256"/>
      <c r="I17" s="256"/>
      <c r="J17" s="256"/>
    </row>
    <row r="18" spans="1:10">
      <c r="A18" s="72"/>
      <c r="B18" s="67"/>
      <c r="C18" s="67"/>
      <c r="D18" s="67"/>
      <c r="E18" s="67"/>
      <c r="F18" s="67"/>
      <c r="G18" s="67"/>
      <c r="H18" s="67"/>
      <c r="I18" s="67"/>
      <c r="J18" s="67"/>
    </row>
    <row r="19" spans="1:10">
      <c r="A19" s="193" t="s">
        <v>5</v>
      </c>
      <c r="B19" s="193"/>
      <c r="C19" s="193" t="s">
        <v>413</v>
      </c>
      <c r="D19" s="193"/>
      <c r="E19" s="193" t="s">
        <v>414</v>
      </c>
      <c r="F19" s="193"/>
      <c r="G19" s="193" t="s">
        <v>415</v>
      </c>
      <c r="H19" s="193"/>
      <c r="I19" s="193" t="s">
        <v>416</v>
      </c>
      <c r="J19" s="193"/>
    </row>
    <row r="20" spans="1:10">
      <c r="A20" s="217" t="s">
        <v>417</v>
      </c>
      <c r="B20" s="217"/>
      <c r="C20" s="217"/>
      <c r="D20" s="217"/>
      <c r="E20" s="217"/>
      <c r="F20" s="217"/>
      <c r="G20" s="217"/>
      <c r="H20" s="217"/>
      <c r="I20" s="217"/>
      <c r="J20" s="217"/>
    </row>
    <row r="21" spans="1:10">
      <c r="A21" s="217" t="s">
        <v>418</v>
      </c>
      <c r="B21" s="217"/>
      <c r="C21" s="217"/>
      <c r="D21" s="217"/>
      <c r="E21" s="217"/>
      <c r="F21" s="217"/>
      <c r="G21" s="217"/>
      <c r="H21" s="217"/>
      <c r="I21" s="217"/>
      <c r="J21" s="217"/>
    </row>
    <row r="22" spans="1:10">
      <c r="A22" s="217" t="s">
        <v>419</v>
      </c>
      <c r="B22" s="217"/>
      <c r="C22" s="217"/>
      <c r="D22" s="217"/>
      <c r="E22" s="217"/>
      <c r="F22" s="217"/>
      <c r="G22" s="217"/>
      <c r="H22" s="217"/>
      <c r="I22" s="217"/>
      <c r="J22" s="217"/>
    </row>
    <row r="23" spans="1:10">
      <c r="A23" s="72"/>
      <c r="B23" s="67"/>
      <c r="C23" s="67"/>
      <c r="D23" s="67"/>
      <c r="E23" s="67"/>
      <c r="F23" s="67"/>
      <c r="G23" s="67"/>
      <c r="H23" s="67"/>
      <c r="I23" s="67"/>
      <c r="J23" s="67"/>
    </row>
    <row r="24" spans="1:10">
      <c r="A24" s="132" t="s">
        <v>420</v>
      </c>
      <c r="B24" s="132"/>
      <c r="C24" s="132"/>
      <c r="D24" s="132"/>
      <c r="E24" s="132"/>
      <c r="F24" s="132"/>
      <c r="G24" s="132"/>
      <c r="H24" s="132"/>
      <c r="I24" s="132"/>
      <c r="J24" s="132"/>
    </row>
    <row r="25" spans="1:10">
      <c r="A25" s="253" t="s">
        <v>421</v>
      </c>
      <c r="B25" s="253"/>
      <c r="C25" s="253"/>
      <c r="D25" s="253"/>
      <c r="E25" s="253"/>
      <c r="F25" s="253"/>
      <c r="G25" s="253"/>
      <c r="H25" s="253"/>
      <c r="I25" s="253"/>
      <c r="J25" s="253"/>
    </row>
    <row r="26" spans="1:10">
      <c r="A26" s="135"/>
      <c r="B26" s="135"/>
      <c r="C26" s="135"/>
      <c r="D26" s="135"/>
      <c r="E26" s="135"/>
      <c r="F26" s="135"/>
      <c r="G26" s="135"/>
      <c r="H26" s="135"/>
      <c r="I26" s="135"/>
      <c r="J26" s="135"/>
    </row>
    <row r="27" spans="1:10">
      <c r="A27" s="94" t="s">
        <v>156</v>
      </c>
      <c r="B27" s="255" t="s">
        <v>422</v>
      </c>
      <c r="C27" s="255"/>
      <c r="D27" s="255"/>
      <c r="E27" s="255"/>
      <c r="F27" s="255"/>
      <c r="G27" s="255" t="s">
        <v>342</v>
      </c>
      <c r="H27" s="255"/>
      <c r="I27" s="255" t="s">
        <v>343</v>
      </c>
      <c r="J27" s="255"/>
    </row>
    <row r="28" spans="1:10">
      <c r="A28" s="77">
        <v>1</v>
      </c>
      <c r="B28" s="213" t="s">
        <v>423</v>
      </c>
      <c r="C28" s="213"/>
      <c r="D28" s="213"/>
      <c r="E28" s="213"/>
      <c r="F28" s="213"/>
      <c r="G28" s="217"/>
      <c r="H28" s="217"/>
      <c r="I28" s="217"/>
      <c r="J28" s="217"/>
    </row>
    <row r="29" spans="1:10">
      <c r="A29" s="77">
        <v>2</v>
      </c>
      <c r="B29" s="213" t="s">
        <v>424</v>
      </c>
      <c r="C29" s="213"/>
      <c r="D29" s="213"/>
      <c r="E29" s="213"/>
      <c r="F29" s="213"/>
      <c r="G29" s="217"/>
      <c r="H29" s="217"/>
      <c r="I29" s="217"/>
      <c r="J29" s="217"/>
    </row>
    <row r="30" spans="1:10">
      <c r="A30" s="77">
        <v>3</v>
      </c>
      <c r="B30" s="213" t="s">
        <v>425</v>
      </c>
      <c r="C30" s="213"/>
      <c r="D30" s="213"/>
      <c r="E30" s="213"/>
      <c r="F30" s="213"/>
      <c r="G30" s="217"/>
      <c r="H30" s="217"/>
      <c r="I30" s="217"/>
      <c r="J30" s="217"/>
    </row>
    <row r="31" spans="1:10">
      <c r="A31" s="77">
        <v>6</v>
      </c>
      <c r="B31" s="213" t="s">
        <v>158</v>
      </c>
      <c r="C31" s="213"/>
      <c r="D31" s="213"/>
      <c r="E31" s="213"/>
      <c r="F31" s="213"/>
      <c r="G31" s="217"/>
      <c r="H31" s="217"/>
      <c r="I31" s="217"/>
      <c r="J31" s="217"/>
    </row>
    <row r="32" spans="1:10">
      <c r="A32" s="72"/>
      <c r="B32" s="67"/>
      <c r="C32" s="67"/>
      <c r="D32" s="67"/>
      <c r="E32" s="67"/>
      <c r="F32" s="67"/>
      <c r="G32" s="67"/>
      <c r="H32" s="67"/>
      <c r="I32" s="67"/>
      <c r="J32" s="67"/>
    </row>
    <row r="33" spans="1:10">
      <c r="A33" s="136" t="s">
        <v>426</v>
      </c>
      <c r="B33" s="136"/>
      <c r="C33" s="136"/>
      <c r="D33" s="67"/>
      <c r="E33" s="67"/>
      <c r="F33" s="67"/>
      <c r="G33" s="67"/>
      <c r="H33" s="67"/>
      <c r="I33" s="67"/>
      <c r="J33" s="67"/>
    </row>
    <row r="34" spans="1:10">
      <c r="A34" s="87" t="s">
        <v>156</v>
      </c>
      <c r="B34" s="193" t="s">
        <v>427</v>
      </c>
      <c r="C34" s="193"/>
      <c r="D34" s="193" t="s">
        <v>428</v>
      </c>
      <c r="E34" s="193"/>
      <c r="F34" s="193" t="s">
        <v>429</v>
      </c>
      <c r="G34" s="193"/>
      <c r="H34" s="193" t="s">
        <v>416</v>
      </c>
      <c r="I34" s="193"/>
      <c r="J34" s="193"/>
    </row>
    <row r="35" spans="1:10">
      <c r="A35" s="71">
        <v>1</v>
      </c>
      <c r="B35" s="254"/>
      <c r="C35" s="254"/>
      <c r="D35" s="211"/>
      <c r="E35" s="211"/>
      <c r="F35" s="217"/>
      <c r="G35" s="217"/>
      <c r="H35" s="211"/>
      <c r="I35" s="211"/>
      <c r="J35" s="211"/>
    </row>
    <row r="36" spans="1:10">
      <c r="A36" s="71">
        <v>2</v>
      </c>
      <c r="B36" s="217"/>
      <c r="C36" s="217"/>
      <c r="D36" s="211"/>
      <c r="E36" s="211"/>
      <c r="F36" s="217"/>
      <c r="G36" s="217"/>
      <c r="H36" s="211"/>
      <c r="I36" s="211"/>
      <c r="J36" s="211"/>
    </row>
    <row r="37" spans="1:10">
      <c r="A37" s="80"/>
      <c r="B37" s="67"/>
      <c r="C37" s="67"/>
      <c r="D37" s="67"/>
      <c r="E37" s="67"/>
      <c r="F37" s="67"/>
      <c r="G37" s="67"/>
      <c r="H37" s="67"/>
      <c r="I37" s="67"/>
      <c r="J37" s="67"/>
    </row>
    <row r="38" spans="1:10">
      <c r="A38" s="251" t="s">
        <v>430</v>
      </c>
      <c r="B38" s="252"/>
      <c r="C38" s="252"/>
      <c r="D38" s="252"/>
      <c r="E38" s="252"/>
      <c r="F38" s="252"/>
      <c r="G38" s="252"/>
      <c r="H38" s="252"/>
      <c r="I38" s="252"/>
      <c r="J38" s="252"/>
    </row>
    <row r="39" spans="1:10">
      <c r="A39" s="194" t="s">
        <v>431</v>
      </c>
      <c r="B39" s="194"/>
      <c r="C39" s="194"/>
      <c r="D39" s="194"/>
      <c r="E39" s="194"/>
      <c r="F39" s="194"/>
      <c r="G39" s="194"/>
      <c r="H39" s="194"/>
      <c r="I39" s="194"/>
      <c r="J39" s="194"/>
    </row>
    <row r="40" spans="1:10">
      <c r="A40" s="74"/>
      <c r="B40" s="74"/>
      <c r="C40" s="74"/>
      <c r="D40" s="82"/>
      <c r="E40" s="82"/>
      <c r="F40" s="82"/>
      <c r="G40" s="82"/>
      <c r="H40" s="82"/>
      <c r="I40" s="82"/>
      <c r="J40" s="82"/>
    </row>
    <row r="41" spans="1:10">
      <c r="A41" s="137"/>
      <c r="B41" s="138"/>
      <c r="C41" s="138"/>
      <c r="D41" s="139"/>
      <c r="E41" s="139"/>
      <c r="F41" s="139"/>
      <c r="G41" s="139"/>
      <c r="H41" s="139"/>
      <c r="I41" s="139"/>
      <c r="J41" s="140"/>
    </row>
    <row r="42" spans="1:10">
      <c r="A42" s="137"/>
      <c r="B42" s="138"/>
      <c r="C42" s="138"/>
      <c r="D42" s="139"/>
      <c r="E42" s="139"/>
      <c r="F42" s="139"/>
      <c r="G42" s="139"/>
      <c r="H42" s="139"/>
      <c r="I42" s="139"/>
      <c r="J42" s="140"/>
    </row>
    <row r="43" spans="1:10">
      <c r="A43" s="141"/>
      <c r="B43" s="67"/>
      <c r="C43" s="67"/>
      <c r="D43" s="67"/>
      <c r="E43" s="67"/>
      <c r="F43" s="67"/>
      <c r="G43" s="67"/>
      <c r="H43" s="67"/>
      <c r="I43" s="67"/>
      <c r="J43" s="67"/>
    </row>
    <row r="44" spans="1:10">
      <c r="A44" s="251" t="s">
        <v>432</v>
      </c>
      <c r="B44" s="252"/>
      <c r="C44" s="252"/>
      <c r="D44" s="252"/>
      <c r="E44" s="252"/>
      <c r="F44" s="252"/>
      <c r="G44" s="252"/>
      <c r="H44" s="252"/>
      <c r="I44" s="252"/>
      <c r="J44" s="252"/>
    </row>
    <row r="45" spans="1:10">
      <c r="A45" s="80"/>
      <c r="B45" s="67"/>
      <c r="C45" s="67"/>
      <c r="D45" s="67"/>
      <c r="E45" s="67"/>
      <c r="F45" s="67"/>
      <c r="G45" s="67"/>
      <c r="H45" s="67"/>
      <c r="I45" s="67"/>
      <c r="J45" s="67"/>
    </row>
    <row r="46" spans="1:10">
      <c r="A46" s="194" t="s">
        <v>433</v>
      </c>
      <c r="B46" s="194"/>
      <c r="C46" s="194"/>
      <c r="D46" s="194"/>
      <c r="E46" s="194"/>
      <c r="F46" s="194"/>
      <c r="G46" s="194"/>
      <c r="H46" s="194"/>
      <c r="I46" s="194"/>
      <c r="J46" s="194"/>
    </row>
    <row r="47" spans="1:10">
      <c r="A47" s="80"/>
      <c r="B47" s="67"/>
      <c r="C47" s="67"/>
      <c r="D47" s="67"/>
      <c r="E47" s="67"/>
      <c r="F47" s="67"/>
      <c r="G47" s="67"/>
      <c r="H47" s="67"/>
      <c r="I47" s="67"/>
      <c r="J47" s="67"/>
    </row>
    <row r="48" spans="1:10">
      <c r="A48" s="138"/>
      <c r="B48" s="138"/>
      <c r="C48" s="138"/>
      <c r="D48" s="138"/>
      <c r="E48" s="138"/>
      <c r="F48" s="138"/>
      <c r="G48" s="138"/>
      <c r="H48" s="138"/>
      <c r="I48" s="138"/>
      <c r="J48" s="138"/>
    </row>
    <row r="49" spans="1:10">
      <c r="A49" s="74"/>
      <c r="B49" s="74"/>
      <c r="C49" s="74"/>
      <c r="D49" s="74"/>
      <c r="E49" s="74"/>
      <c r="F49" s="74"/>
      <c r="G49" s="74"/>
      <c r="H49" s="74"/>
      <c r="I49" s="74"/>
      <c r="J49" s="74"/>
    </row>
    <row r="50" spans="1:10">
      <c r="A50" s="74"/>
      <c r="B50" s="74"/>
      <c r="C50" s="74"/>
      <c r="D50" s="74"/>
      <c r="E50" s="74"/>
      <c r="F50" s="74"/>
      <c r="G50" s="74"/>
      <c r="H50" s="74"/>
      <c r="I50" s="74"/>
      <c r="J50" s="74"/>
    </row>
    <row r="51" spans="1:10">
      <c r="A51" s="102" t="s">
        <v>434</v>
      </c>
      <c r="B51" s="67"/>
      <c r="C51" s="67"/>
      <c r="D51" s="67"/>
      <c r="E51" s="67"/>
      <c r="F51" s="67"/>
      <c r="G51" s="67"/>
      <c r="H51" s="67"/>
      <c r="I51" s="67"/>
      <c r="J51" s="67"/>
    </row>
    <row r="52" spans="1:10">
      <c r="A52" s="253" t="s">
        <v>435</v>
      </c>
      <c r="B52" s="253"/>
      <c r="C52" s="253"/>
      <c r="D52" s="253"/>
      <c r="E52" s="253"/>
      <c r="F52" s="253"/>
      <c r="G52" s="253"/>
      <c r="H52" s="253"/>
      <c r="I52" s="253"/>
      <c r="J52" s="253"/>
    </row>
    <row r="53" spans="1:10">
      <c r="A53" s="67"/>
      <c r="B53" s="67"/>
      <c r="C53" s="67"/>
      <c r="D53" s="67"/>
      <c r="E53" s="67"/>
      <c r="F53" s="67"/>
      <c r="G53" s="67"/>
      <c r="H53" s="67"/>
      <c r="I53" s="67"/>
      <c r="J53" s="67"/>
    </row>
    <row r="54" spans="1:10">
      <c r="A54" s="67"/>
      <c r="B54" s="67"/>
      <c r="C54" s="67"/>
      <c r="D54" s="67"/>
      <c r="E54" s="67"/>
      <c r="F54" s="67"/>
      <c r="G54" s="67"/>
      <c r="H54" s="67"/>
      <c r="I54" s="67"/>
      <c r="J54" s="67"/>
    </row>
    <row r="55" spans="1:10">
      <c r="A55" s="67"/>
      <c r="B55" s="67"/>
      <c r="C55" s="67"/>
      <c r="D55" s="67"/>
      <c r="E55" s="67"/>
      <c r="F55" s="67"/>
      <c r="G55" s="67"/>
      <c r="H55" s="67"/>
      <c r="I55" s="67"/>
      <c r="J55" s="67"/>
    </row>
  </sheetData>
  <mergeCells count="68">
    <mergeCell ref="A1:I1"/>
    <mergeCell ref="B3:F3"/>
    <mergeCell ref="G3:H3"/>
    <mergeCell ref="I3:J3"/>
    <mergeCell ref="B4:F4"/>
    <mergeCell ref="G4:H4"/>
    <mergeCell ref="I4:J4"/>
    <mergeCell ref="B5:F5"/>
    <mergeCell ref="G5:H5"/>
    <mergeCell ref="I5:J5"/>
    <mergeCell ref="B6:F6"/>
    <mergeCell ref="G6:H6"/>
    <mergeCell ref="I6:J6"/>
    <mergeCell ref="A15:J15"/>
    <mergeCell ref="A17:J17"/>
    <mergeCell ref="A19:B19"/>
    <mergeCell ref="C19:D19"/>
    <mergeCell ref="E19:F19"/>
    <mergeCell ref="G19:H19"/>
    <mergeCell ref="I19:J19"/>
    <mergeCell ref="A25:J25"/>
    <mergeCell ref="A20:B20"/>
    <mergeCell ref="C20:D20"/>
    <mergeCell ref="E20:F20"/>
    <mergeCell ref="G20:H20"/>
    <mergeCell ref="I20:J20"/>
    <mergeCell ref="A21:B21"/>
    <mergeCell ref="C21:D21"/>
    <mergeCell ref="E21:F21"/>
    <mergeCell ref="G21:H21"/>
    <mergeCell ref="I21:J21"/>
    <mergeCell ref="A22:B22"/>
    <mergeCell ref="C22:D22"/>
    <mergeCell ref="E22:F22"/>
    <mergeCell ref="G22:H22"/>
    <mergeCell ref="I22:J22"/>
    <mergeCell ref="B27:F27"/>
    <mergeCell ref="G27:H27"/>
    <mergeCell ref="I27:J27"/>
    <mergeCell ref="B28:F28"/>
    <mergeCell ref="G28:H28"/>
    <mergeCell ref="I28:J28"/>
    <mergeCell ref="B29:F29"/>
    <mergeCell ref="G29:H29"/>
    <mergeCell ref="I29:J29"/>
    <mergeCell ref="B30:F30"/>
    <mergeCell ref="G30:H30"/>
    <mergeCell ref="I30:J30"/>
    <mergeCell ref="B31:F31"/>
    <mergeCell ref="G31:H31"/>
    <mergeCell ref="I31:J31"/>
    <mergeCell ref="B34:C34"/>
    <mergeCell ref="D34:E34"/>
    <mergeCell ref="F34:G34"/>
    <mergeCell ref="H34:J34"/>
    <mergeCell ref="B35:C35"/>
    <mergeCell ref="D35:E35"/>
    <mergeCell ref="F35:G35"/>
    <mergeCell ref="H35:J35"/>
    <mergeCell ref="B36:C36"/>
    <mergeCell ref="D36:E36"/>
    <mergeCell ref="F36:G36"/>
    <mergeCell ref="H36:J36"/>
    <mergeCell ref="A38:J38"/>
    <mergeCell ref="A39:J39"/>
    <mergeCell ref="A44:J44"/>
    <mergeCell ref="A46:J46"/>
    <mergeCell ref="A52:J52"/>
  </mergeCells>
  <hyperlinks>
    <hyperlink ref="A17" location="_ftn1" display="22.1 Толгой компани, хамгийн дээд хяналт тавигч компани, хувь хүний талаарх мэдээлэл[1]"/>
    <hyperlink ref="A25" location="_ftn2" display="Тэргүүлэх удирдлага гэдэгт ......................................................... бүрэлдэхүүнийг хамруулав.[2]"/>
    <hyperlink ref="A51" location="_ftnref1" display="[1] НББОУС 24 Холбоотой талуудын тодруулга-д заасны дагуу тодруулна."/>
    <hyperlink ref="A52" location="_ftnref2" display="[2] Тэргүүлэх удирдлагад ямар бүрэлдэхүүнийг хамруулснаа тодруулна. Тухайлбал, захирлуудын зөвлөл,  удирдах зөвлөлийн гишүүд гэх мэт."/>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38"/>
  <sheetViews>
    <sheetView workbookViewId="0">
      <selection activeCell="K29" sqref="K29"/>
    </sheetView>
  </sheetViews>
  <sheetFormatPr defaultRowHeight="15"/>
  <cols>
    <col min="4" max="4" width="12" customWidth="1"/>
    <col min="5" max="6" width="21.28515625" customWidth="1"/>
  </cols>
  <sheetData>
    <row r="1" spans="1:6">
      <c r="A1" s="160" t="s">
        <v>121</v>
      </c>
      <c r="B1" s="160"/>
      <c r="C1" s="160"/>
      <c r="D1" s="160"/>
      <c r="E1" s="160"/>
      <c r="F1" s="160"/>
    </row>
    <row r="2" spans="1:6">
      <c r="A2" s="17"/>
      <c r="B2" s="1"/>
      <c r="C2" s="1"/>
      <c r="D2" s="1"/>
      <c r="E2" s="18"/>
      <c r="F2" s="19"/>
    </row>
    <row r="3" spans="1:6">
      <c r="A3" s="160" t="str">
        <f>+'[1]CT-1'!A3:D3</f>
        <v>" Жуулчин говь " ХК</v>
      </c>
      <c r="B3" s="160"/>
      <c r="C3" s="20"/>
      <c r="D3" s="20"/>
      <c r="E3" s="21"/>
      <c r="F3" s="19" t="s">
        <v>119</v>
      </c>
    </row>
    <row r="4" spans="1:6">
      <c r="A4" s="169" t="s">
        <v>2</v>
      </c>
      <c r="B4" s="169"/>
      <c r="C4" s="20"/>
      <c r="D4" s="20"/>
      <c r="E4" s="21"/>
      <c r="F4" s="19"/>
    </row>
    <row r="5" spans="1:6">
      <c r="A5" s="22"/>
      <c r="B5" s="22"/>
      <c r="C5" s="20"/>
      <c r="D5" s="20"/>
      <c r="E5" s="21"/>
      <c r="F5" s="19"/>
    </row>
    <row r="6" spans="1:6" ht="28.5">
      <c r="A6" s="23" t="s">
        <v>4</v>
      </c>
      <c r="B6" s="170" t="s">
        <v>122</v>
      </c>
      <c r="C6" s="170"/>
      <c r="D6" s="170"/>
      <c r="E6" s="24" t="s">
        <v>123</v>
      </c>
      <c r="F6" s="24" t="s">
        <v>7</v>
      </c>
    </row>
    <row r="7" spans="1:6">
      <c r="A7" s="25">
        <v>1</v>
      </c>
      <c r="B7" s="166" t="s">
        <v>124</v>
      </c>
      <c r="C7" s="166"/>
      <c r="D7" s="166"/>
      <c r="E7" s="26">
        <v>11683945</v>
      </c>
      <c r="F7" s="26">
        <f>+[1]гүйлгээ!F27</f>
        <v>9935439</v>
      </c>
    </row>
    <row r="8" spans="1:6">
      <c r="A8" s="27">
        <v>2</v>
      </c>
      <c r="B8" s="168" t="s">
        <v>125</v>
      </c>
      <c r="C8" s="168"/>
      <c r="D8" s="168"/>
      <c r="E8" s="28">
        <f>+[1]гүйлгээ!E31</f>
        <v>0</v>
      </c>
      <c r="F8" s="28">
        <f>+[1]гүйлгээ!F31</f>
        <v>0</v>
      </c>
    </row>
    <row r="9" spans="1:6">
      <c r="A9" s="25">
        <v>3</v>
      </c>
      <c r="B9" s="166" t="s">
        <v>126</v>
      </c>
      <c r="C9" s="166"/>
      <c r="D9" s="166"/>
      <c r="E9" s="26">
        <f>E7-E8</f>
        <v>11683945</v>
      </c>
      <c r="F9" s="26">
        <f>F7-F8</f>
        <v>9935439</v>
      </c>
    </row>
    <row r="10" spans="1:6">
      <c r="A10" s="27">
        <v>4</v>
      </c>
      <c r="B10" s="168" t="s">
        <v>127</v>
      </c>
      <c r="C10" s="168"/>
      <c r="D10" s="168"/>
      <c r="E10" s="29"/>
      <c r="F10" s="28"/>
    </row>
    <row r="11" spans="1:6">
      <c r="A11" s="27">
        <v>5</v>
      </c>
      <c r="B11" s="168" t="s">
        <v>128</v>
      </c>
      <c r="C11" s="168"/>
      <c r="D11" s="168"/>
      <c r="E11" s="29"/>
      <c r="F11" s="28"/>
    </row>
    <row r="12" spans="1:6">
      <c r="A12" s="27">
        <v>6</v>
      </c>
      <c r="B12" s="168" t="s">
        <v>129</v>
      </c>
      <c r="C12" s="168"/>
      <c r="D12" s="168"/>
      <c r="E12" s="29"/>
      <c r="F12" s="28"/>
    </row>
    <row r="13" spans="1:6">
      <c r="A13" s="27">
        <v>7</v>
      </c>
      <c r="B13" s="168" t="s">
        <v>130</v>
      </c>
      <c r="C13" s="168"/>
      <c r="D13" s="168"/>
      <c r="E13" s="29"/>
      <c r="F13" s="28"/>
    </row>
    <row r="14" spans="1:6">
      <c r="A14" s="27">
        <v>8</v>
      </c>
      <c r="B14" s="168" t="s">
        <v>131</v>
      </c>
      <c r="C14" s="168"/>
      <c r="D14" s="168"/>
      <c r="E14" s="29"/>
      <c r="F14" s="28"/>
    </row>
    <row r="15" spans="1:6">
      <c r="A15" s="27">
        <v>9</v>
      </c>
      <c r="B15" s="168" t="s">
        <v>132</v>
      </c>
      <c r="C15" s="168"/>
      <c r="D15" s="168"/>
      <c r="E15" s="29">
        <v>0</v>
      </c>
      <c r="F15" s="28"/>
    </row>
    <row r="16" spans="1:6">
      <c r="A16" s="27">
        <v>10</v>
      </c>
      <c r="B16" s="168" t="s">
        <v>133</v>
      </c>
      <c r="C16" s="168"/>
      <c r="D16" s="168"/>
      <c r="E16" s="29">
        <v>56229229</v>
      </c>
      <c r="F16" s="28">
        <f>SUM([1]гүйлгээ!F32:F42)</f>
        <v>38573430</v>
      </c>
    </row>
    <row r="17" spans="1:6">
      <c r="A17" s="27">
        <v>11</v>
      </c>
      <c r="B17" s="168" t="s">
        <v>134</v>
      </c>
      <c r="C17" s="168"/>
      <c r="D17" s="168"/>
      <c r="E17" s="29"/>
      <c r="F17" s="28"/>
    </row>
    <row r="18" spans="1:6">
      <c r="A18" s="27">
        <v>12</v>
      </c>
      <c r="B18" s="168" t="s">
        <v>135</v>
      </c>
      <c r="C18" s="168"/>
      <c r="D18" s="168"/>
      <c r="E18" s="29"/>
      <c r="F18" s="28"/>
    </row>
    <row r="19" spans="1:6">
      <c r="A19" s="27">
        <v>13</v>
      </c>
      <c r="B19" s="168" t="s">
        <v>136</v>
      </c>
      <c r="C19" s="168"/>
      <c r="D19" s="168"/>
      <c r="E19" s="29"/>
      <c r="F19" s="28"/>
    </row>
    <row r="20" spans="1:6">
      <c r="A20" s="27">
        <v>14</v>
      </c>
      <c r="B20" s="168" t="s">
        <v>137</v>
      </c>
      <c r="C20" s="168"/>
      <c r="D20" s="168"/>
      <c r="E20" s="29"/>
      <c r="F20" s="28"/>
    </row>
    <row r="21" spans="1:6">
      <c r="A21" s="27">
        <v>15</v>
      </c>
      <c r="B21" s="168" t="s">
        <v>138</v>
      </c>
      <c r="C21" s="168"/>
      <c r="D21" s="168"/>
      <c r="E21" s="29"/>
      <c r="F21" s="28"/>
    </row>
    <row r="22" spans="1:6">
      <c r="A22" s="27">
        <v>16</v>
      </c>
      <c r="B22" s="168" t="s">
        <v>139</v>
      </c>
      <c r="C22" s="168"/>
      <c r="D22" s="168"/>
      <c r="E22" s="29"/>
      <c r="F22" s="28"/>
    </row>
    <row r="23" spans="1:6">
      <c r="A23" s="27">
        <v>17</v>
      </c>
      <c r="B23" s="168" t="s">
        <v>140</v>
      </c>
      <c r="C23" s="168"/>
      <c r="D23" s="168"/>
      <c r="E23" s="29"/>
      <c r="F23" s="28"/>
    </row>
    <row r="24" spans="1:6">
      <c r="A24" s="25">
        <v>18</v>
      </c>
      <c r="B24" s="166" t="s">
        <v>141</v>
      </c>
      <c r="C24" s="166"/>
      <c r="D24" s="166"/>
      <c r="E24" s="26">
        <f>E9-E16-E15</f>
        <v>-44545284</v>
      </c>
      <c r="F24" s="26">
        <f>F9-F16</f>
        <v>-28637991</v>
      </c>
    </row>
    <row r="25" spans="1:6">
      <c r="A25" s="27">
        <v>19</v>
      </c>
      <c r="B25" s="168" t="s">
        <v>142</v>
      </c>
      <c r="C25" s="168"/>
      <c r="D25" s="168"/>
      <c r="E25" s="28">
        <v>0</v>
      </c>
      <c r="F25" s="28">
        <v>0</v>
      </c>
    </row>
    <row r="26" spans="1:6">
      <c r="A26" s="25">
        <v>20</v>
      </c>
      <c r="B26" s="166" t="s">
        <v>143</v>
      </c>
      <c r="C26" s="166"/>
      <c r="D26" s="166"/>
      <c r="E26" s="26">
        <f>E24-E25</f>
        <v>-44545284</v>
      </c>
      <c r="F26" s="26">
        <f>F24-F25</f>
        <v>-28637991</v>
      </c>
    </row>
    <row r="27" spans="1:6">
      <c r="A27" s="25">
        <v>21</v>
      </c>
      <c r="B27" s="166" t="s">
        <v>144</v>
      </c>
      <c r="C27" s="166"/>
      <c r="D27" s="166"/>
      <c r="E27" s="30"/>
      <c r="F27" s="28"/>
    </row>
    <row r="28" spans="1:6">
      <c r="A28" s="25">
        <v>22</v>
      </c>
      <c r="B28" s="166" t="s">
        <v>145</v>
      </c>
      <c r="C28" s="166"/>
      <c r="D28" s="166"/>
      <c r="E28" s="26">
        <f>+E26</f>
        <v>-44545284</v>
      </c>
      <c r="F28" s="26">
        <f>+F26</f>
        <v>-28637991</v>
      </c>
    </row>
    <row r="29" spans="1:6">
      <c r="A29" s="25">
        <v>23</v>
      </c>
      <c r="B29" s="166" t="s">
        <v>146</v>
      </c>
      <c r="C29" s="166"/>
      <c r="D29" s="166"/>
      <c r="E29" s="30"/>
      <c r="F29" s="28"/>
    </row>
    <row r="30" spans="1:6">
      <c r="A30" s="27" t="s">
        <v>10</v>
      </c>
      <c r="B30" s="168" t="s">
        <v>147</v>
      </c>
      <c r="C30" s="168"/>
      <c r="D30" s="168"/>
      <c r="E30" s="29"/>
      <c r="F30" s="28"/>
    </row>
    <row r="31" spans="1:6">
      <c r="A31" s="27" t="s">
        <v>10</v>
      </c>
      <c r="B31" s="168" t="s">
        <v>148</v>
      </c>
      <c r="C31" s="168"/>
      <c r="D31" s="168"/>
      <c r="E31" s="29"/>
      <c r="F31" s="28"/>
    </row>
    <row r="32" spans="1:6">
      <c r="A32" s="27" t="s">
        <v>10</v>
      </c>
      <c r="B32" s="168" t="s">
        <v>149</v>
      </c>
      <c r="C32" s="168"/>
      <c r="D32" s="168"/>
      <c r="E32" s="29"/>
      <c r="F32" s="28"/>
    </row>
    <row r="33" spans="1:6">
      <c r="A33" s="25">
        <v>24</v>
      </c>
      <c r="B33" s="166" t="s">
        <v>150</v>
      </c>
      <c r="C33" s="166"/>
      <c r="D33" s="166"/>
      <c r="E33" s="30"/>
      <c r="F33" s="28"/>
    </row>
    <row r="34" spans="1:6">
      <c r="A34" s="25">
        <v>25</v>
      </c>
      <c r="B34" s="166" t="s">
        <v>151</v>
      </c>
      <c r="C34" s="166"/>
      <c r="D34" s="166"/>
      <c r="E34" s="30"/>
      <c r="F34" s="28"/>
    </row>
    <row r="35" spans="1:6">
      <c r="A35" s="31"/>
      <c r="B35" s="20"/>
      <c r="C35" s="20"/>
      <c r="D35" s="20"/>
      <c r="E35" s="21"/>
      <c r="F35" s="19"/>
    </row>
    <row r="36" spans="1:6" ht="28.5">
      <c r="A36" s="17"/>
      <c r="B36" s="32" t="s">
        <v>117</v>
      </c>
      <c r="C36" s="167" t="s">
        <v>118</v>
      </c>
      <c r="D36" s="167"/>
      <c r="E36" s="33"/>
      <c r="F36" s="19"/>
    </row>
    <row r="37" spans="1:6">
      <c r="A37" s="17"/>
      <c r="B37" s="32" t="s">
        <v>119</v>
      </c>
      <c r="C37" s="32"/>
      <c r="D37" s="32"/>
      <c r="E37" s="33"/>
      <c r="F37" s="33"/>
    </row>
    <row r="38" spans="1:6" ht="57">
      <c r="A38" s="17"/>
      <c r="B38" s="32" t="s">
        <v>120</v>
      </c>
      <c r="C38" s="167" t="s">
        <v>118</v>
      </c>
      <c r="D38" s="167"/>
      <c r="E38" s="34"/>
      <c r="F38" s="33"/>
    </row>
  </sheetData>
  <mergeCells count="34">
    <mergeCell ref="B14:D14"/>
    <mergeCell ref="A1:F1"/>
    <mergeCell ref="A3:B3"/>
    <mergeCell ref="A4:B4"/>
    <mergeCell ref="B6:D6"/>
    <mergeCell ref="B7:D7"/>
    <mergeCell ref="B8:D8"/>
    <mergeCell ref="B9:D9"/>
    <mergeCell ref="B10:D10"/>
    <mergeCell ref="B11:D11"/>
    <mergeCell ref="B12:D12"/>
    <mergeCell ref="B13:D13"/>
    <mergeCell ref="B26:D26"/>
    <mergeCell ref="B15:D15"/>
    <mergeCell ref="B16:D16"/>
    <mergeCell ref="B17:D17"/>
    <mergeCell ref="B18:D18"/>
    <mergeCell ref="B19:D19"/>
    <mergeCell ref="B20:D20"/>
    <mergeCell ref="B21:D21"/>
    <mergeCell ref="B22:D22"/>
    <mergeCell ref="B23:D23"/>
    <mergeCell ref="B24:D24"/>
    <mergeCell ref="B25:D25"/>
    <mergeCell ref="B33:D33"/>
    <mergeCell ref="B34:D34"/>
    <mergeCell ref="C36:D36"/>
    <mergeCell ref="C38:D38"/>
    <mergeCell ref="B27:D27"/>
    <mergeCell ref="B28:D28"/>
    <mergeCell ref="B29:D29"/>
    <mergeCell ref="B30:D30"/>
    <mergeCell ref="B31:D31"/>
    <mergeCell ref="B32:D32"/>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V19"/>
  <sheetViews>
    <sheetView workbookViewId="0">
      <selection activeCell="Y11" sqref="Y11"/>
    </sheetView>
  </sheetViews>
  <sheetFormatPr defaultRowHeight="15"/>
  <cols>
    <col min="5" max="5" width="11.7109375" customWidth="1"/>
    <col min="9" max="9" width="11.140625" customWidth="1"/>
    <col min="16" max="16" width="3" customWidth="1"/>
    <col min="17" max="17" width="0.5703125" customWidth="1"/>
    <col min="20" max="20" width="8.42578125" customWidth="1"/>
    <col min="21" max="21" width="9" hidden="1" customWidth="1"/>
    <col min="22" max="22" width="9.140625" hidden="1" customWidth="1"/>
  </cols>
  <sheetData>
    <row r="1" spans="1:22">
      <c r="A1" s="35"/>
      <c r="B1" s="35"/>
      <c r="C1" s="35"/>
      <c r="D1" s="35"/>
      <c r="E1" s="35"/>
      <c r="F1" s="35"/>
      <c r="G1" s="35"/>
      <c r="H1" s="35"/>
      <c r="I1" s="35"/>
      <c r="J1" s="35"/>
      <c r="K1" s="35"/>
      <c r="L1" s="35"/>
      <c r="M1" s="177" t="s">
        <v>0</v>
      </c>
      <c r="N1" s="177"/>
      <c r="O1" s="177"/>
      <c r="P1" s="177"/>
      <c r="Q1" s="177"/>
      <c r="R1" s="177"/>
      <c r="S1" s="177"/>
      <c r="T1" s="177"/>
      <c r="U1" s="177"/>
      <c r="V1" s="177"/>
    </row>
    <row r="2" spans="1:22">
      <c r="A2" s="160" t="s">
        <v>152</v>
      </c>
      <c r="B2" s="160"/>
      <c r="C2" s="160"/>
      <c r="D2" s="160"/>
      <c r="E2" s="160"/>
      <c r="F2" s="160"/>
      <c r="G2" s="160"/>
      <c r="H2" s="160"/>
      <c r="I2" s="160"/>
      <c r="J2" s="160"/>
      <c r="K2" s="160"/>
      <c r="L2" s="160"/>
      <c r="M2" s="160"/>
      <c r="N2" s="160"/>
      <c r="O2" s="160"/>
      <c r="P2" s="160"/>
      <c r="Q2" s="160"/>
      <c r="R2" s="160"/>
      <c r="S2" s="160"/>
      <c r="T2" s="160"/>
      <c r="U2" s="160"/>
      <c r="V2" s="160"/>
    </row>
    <row r="3" spans="1:22">
      <c r="A3" s="161" t="str">
        <f>+'[1]CT-1'!A3:D3</f>
        <v>" Жуулчин говь " ХК</v>
      </c>
      <c r="B3" s="161"/>
      <c r="C3" s="161"/>
      <c r="D3" s="35"/>
      <c r="E3" s="35"/>
      <c r="F3" s="35"/>
      <c r="G3" s="35"/>
      <c r="H3" s="35"/>
      <c r="I3" s="35"/>
      <c r="J3" s="35" t="s">
        <v>119</v>
      </c>
      <c r="K3" s="35"/>
      <c r="L3" s="35"/>
      <c r="M3" s="35"/>
      <c r="N3" s="36">
        <v>2023</v>
      </c>
      <c r="O3" s="178" t="s">
        <v>153</v>
      </c>
      <c r="P3" s="178"/>
      <c r="Q3" s="178">
        <v>12</v>
      </c>
      <c r="R3" s="178"/>
      <c r="S3" s="36" t="s">
        <v>154</v>
      </c>
      <c r="T3" s="36">
        <v>31</v>
      </c>
      <c r="U3" s="178" t="s">
        <v>155</v>
      </c>
      <c r="V3" s="178"/>
    </row>
    <row r="4" spans="1:22">
      <c r="A4" s="162" t="s">
        <v>2</v>
      </c>
      <c r="B4" s="162"/>
      <c r="C4" s="162"/>
      <c r="D4" s="35"/>
      <c r="E4" s="35"/>
      <c r="F4" s="35"/>
      <c r="G4" s="35"/>
      <c r="H4" s="35"/>
      <c r="I4" s="35"/>
      <c r="J4" s="35"/>
      <c r="K4" s="35"/>
      <c r="L4" s="35"/>
      <c r="M4" s="35"/>
      <c r="N4" s="35"/>
      <c r="O4" s="35"/>
      <c r="P4" s="35"/>
      <c r="Q4" s="35"/>
      <c r="R4" s="35"/>
      <c r="S4" s="35"/>
      <c r="T4" s="35"/>
      <c r="U4" s="35"/>
      <c r="V4" s="35"/>
    </row>
    <row r="5" spans="1:22">
      <c r="A5" s="162"/>
      <c r="B5" s="162"/>
      <c r="C5" s="162"/>
      <c r="D5" s="35"/>
      <c r="E5" s="35"/>
      <c r="F5" s="35"/>
      <c r="G5" s="35"/>
      <c r="H5" s="35"/>
      <c r="I5" s="35"/>
      <c r="J5" s="35"/>
      <c r="K5" s="35"/>
      <c r="L5" s="35"/>
      <c r="M5" s="35"/>
      <c r="N5" s="35"/>
      <c r="O5" s="35"/>
      <c r="P5" s="177" t="s">
        <v>3</v>
      </c>
      <c r="Q5" s="177"/>
      <c r="R5" s="177"/>
      <c r="S5" s="177"/>
      <c r="T5" s="177"/>
      <c r="U5" s="177"/>
      <c r="V5" s="177"/>
    </row>
    <row r="6" spans="1:22" ht="42">
      <c r="A6" s="37" t="s">
        <v>156</v>
      </c>
      <c r="B6" s="164" t="s">
        <v>122</v>
      </c>
      <c r="C6" s="164"/>
      <c r="D6" s="164"/>
      <c r="E6" s="38" t="s">
        <v>157</v>
      </c>
      <c r="F6" s="38" t="s">
        <v>102</v>
      </c>
      <c r="G6" s="164" t="s">
        <v>104</v>
      </c>
      <c r="H6" s="164"/>
      <c r="I6" s="38" t="s">
        <v>106</v>
      </c>
      <c r="J6" s="164" t="s">
        <v>108</v>
      </c>
      <c r="K6" s="164"/>
      <c r="L6" s="38" t="s">
        <v>110</v>
      </c>
      <c r="M6" s="164" t="s">
        <v>112</v>
      </c>
      <c r="N6" s="164"/>
      <c r="O6" s="164"/>
      <c r="P6" s="164"/>
      <c r="Q6" s="164"/>
      <c r="R6" s="164" t="s">
        <v>158</v>
      </c>
      <c r="S6" s="164"/>
      <c r="T6" s="164"/>
      <c r="U6" s="164"/>
      <c r="V6" s="164"/>
    </row>
    <row r="7" spans="1:22">
      <c r="A7" s="39">
        <v>1</v>
      </c>
      <c r="B7" s="147" t="s">
        <v>159</v>
      </c>
      <c r="C7" s="147"/>
      <c r="D7" s="147"/>
      <c r="E7" s="7">
        <f>+[1]гүйлгээ!D25</f>
        <v>94169000</v>
      </c>
      <c r="F7" s="40" t="s">
        <v>10</v>
      </c>
      <c r="G7" s="173" t="s">
        <v>10</v>
      </c>
      <c r="H7" s="173"/>
      <c r="I7" s="40">
        <v>22567200</v>
      </c>
      <c r="J7" s="173" t="s">
        <v>10</v>
      </c>
      <c r="K7" s="173"/>
      <c r="L7" s="40" t="s">
        <v>10</v>
      </c>
      <c r="M7" s="175">
        <f>-[1]гүйлгээ!C26</f>
        <v>-201360384</v>
      </c>
      <c r="N7" s="175"/>
      <c r="O7" s="175"/>
      <c r="P7" s="175"/>
      <c r="Q7" s="175"/>
      <c r="R7" s="176">
        <f>E7+I7+M7</f>
        <v>-84624184</v>
      </c>
      <c r="S7" s="173"/>
      <c r="T7" s="173"/>
      <c r="U7" s="173"/>
      <c r="V7" s="173"/>
    </row>
    <row r="8" spans="1:22">
      <c r="A8" s="41">
        <v>2</v>
      </c>
      <c r="B8" s="152" t="s">
        <v>160</v>
      </c>
      <c r="C8" s="152"/>
      <c r="D8" s="152"/>
      <c r="E8" s="42" t="s">
        <v>10</v>
      </c>
      <c r="F8" s="42" t="s">
        <v>10</v>
      </c>
      <c r="G8" s="171" t="s">
        <v>10</v>
      </c>
      <c r="H8" s="171"/>
      <c r="I8" s="42" t="s">
        <v>10</v>
      </c>
      <c r="J8" s="171" t="s">
        <v>10</v>
      </c>
      <c r="K8" s="171"/>
      <c r="L8" s="42" t="s">
        <v>10</v>
      </c>
      <c r="M8" s="171" t="s">
        <v>10</v>
      </c>
      <c r="N8" s="171"/>
      <c r="O8" s="171"/>
      <c r="P8" s="171"/>
      <c r="Q8" s="171"/>
      <c r="R8" s="171" t="s">
        <v>10</v>
      </c>
      <c r="S8" s="171"/>
      <c r="T8" s="171"/>
      <c r="U8" s="171"/>
      <c r="V8" s="171"/>
    </row>
    <row r="9" spans="1:22">
      <c r="A9" s="39">
        <v>3</v>
      </c>
      <c r="B9" s="147" t="s">
        <v>161</v>
      </c>
      <c r="C9" s="147"/>
      <c r="D9" s="147"/>
      <c r="E9" s="40" t="s">
        <v>10</v>
      </c>
      <c r="F9" s="40" t="s">
        <v>10</v>
      </c>
      <c r="G9" s="173" t="s">
        <v>10</v>
      </c>
      <c r="H9" s="173"/>
      <c r="I9" s="40" t="s">
        <v>10</v>
      </c>
      <c r="J9" s="173" t="s">
        <v>10</v>
      </c>
      <c r="K9" s="173"/>
      <c r="L9" s="40" t="s">
        <v>10</v>
      </c>
      <c r="M9" s="173" t="s">
        <v>10</v>
      </c>
      <c r="N9" s="173"/>
      <c r="O9" s="173"/>
      <c r="P9" s="173"/>
      <c r="Q9" s="173"/>
      <c r="R9" s="173" t="s">
        <v>10</v>
      </c>
      <c r="S9" s="173"/>
      <c r="T9" s="173"/>
      <c r="U9" s="173"/>
      <c r="V9" s="173"/>
    </row>
    <row r="10" spans="1:22">
      <c r="A10" s="41">
        <v>4</v>
      </c>
      <c r="B10" s="152" t="s">
        <v>162</v>
      </c>
      <c r="C10" s="152"/>
      <c r="D10" s="152"/>
      <c r="E10" s="42" t="s">
        <v>10</v>
      </c>
      <c r="F10" s="42" t="s">
        <v>10</v>
      </c>
      <c r="G10" s="171" t="s">
        <v>10</v>
      </c>
      <c r="H10" s="171"/>
      <c r="I10" s="42" t="s">
        <v>10</v>
      </c>
      <c r="J10" s="171" t="s">
        <v>10</v>
      </c>
      <c r="K10" s="171"/>
      <c r="L10" s="42" t="s">
        <v>10</v>
      </c>
      <c r="M10" s="174">
        <f>+'[1]CT-2'!F26</f>
        <v>-28637991</v>
      </c>
      <c r="N10" s="174"/>
      <c r="O10" s="174"/>
      <c r="P10" s="174"/>
      <c r="Q10" s="174"/>
      <c r="R10" s="172">
        <f>+M10</f>
        <v>-28637991</v>
      </c>
      <c r="S10" s="171"/>
      <c r="T10" s="171"/>
      <c r="U10" s="171"/>
      <c r="V10" s="171"/>
    </row>
    <row r="11" spans="1:22">
      <c r="A11" s="41">
        <v>5</v>
      </c>
      <c r="B11" s="152" t="s">
        <v>146</v>
      </c>
      <c r="C11" s="152"/>
      <c r="D11" s="152"/>
      <c r="E11" s="42" t="s">
        <v>10</v>
      </c>
      <c r="F11" s="42" t="s">
        <v>10</v>
      </c>
      <c r="G11" s="171" t="s">
        <v>10</v>
      </c>
      <c r="H11" s="171"/>
      <c r="I11" s="42" t="s">
        <v>10</v>
      </c>
      <c r="J11" s="171" t="s">
        <v>10</v>
      </c>
      <c r="K11" s="171"/>
      <c r="L11" s="42" t="s">
        <v>10</v>
      </c>
      <c r="M11" s="171" t="s">
        <v>10</v>
      </c>
      <c r="N11" s="171"/>
      <c r="O11" s="171"/>
      <c r="P11" s="171"/>
      <c r="Q11" s="171"/>
      <c r="R11" s="171" t="s">
        <v>10</v>
      </c>
      <c r="S11" s="171"/>
      <c r="T11" s="171"/>
      <c r="U11" s="171"/>
      <c r="V11" s="171"/>
    </row>
    <row r="12" spans="1:22">
      <c r="A12" s="41">
        <v>6</v>
      </c>
      <c r="B12" s="152" t="s">
        <v>163</v>
      </c>
      <c r="C12" s="152"/>
      <c r="D12" s="152"/>
      <c r="E12" s="42" t="s">
        <v>10</v>
      </c>
      <c r="F12" s="42" t="s">
        <v>10</v>
      </c>
      <c r="G12" s="171" t="s">
        <v>10</v>
      </c>
      <c r="H12" s="171"/>
      <c r="I12" s="42" t="s">
        <v>10</v>
      </c>
      <c r="J12" s="171" t="s">
        <v>10</v>
      </c>
      <c r="K12" s="171"/>
      <c r="L12" s="42" t="s">
        <v>10</v>
      </c>
      <c r="M12" s="171" t="s">
        <v>10</v>
      </c>
      <c r="N12" s="171"/>
      <c r="O12" s="171"/>
      <c r="P12" s="171"/>
      <c r="Q12" s="171"/>
      <c r="R12" s="171" t="s">
        <v>10</v>
      </c>
      <c r="S12" s="171"/>
      <c r="T12" s="171"/>
      <c r="U12" s="171"/>
      <c r="V12" s="171"/>
    </row>
    <row r="13" spans="1:22">
      <c r="A13" s="41">
        <v>7</v>
      </c>
      <c r="B13" s="152" t="s">
        <v>164</v>
      </c>
      <c r="C13" s="152"/>
      <c r="D13" s="152"/>
      <c r="E13" s="42" t="s">
        <v>10</v>
      </c>
      <c r="F13" s="42" t="s">
        <v>10</v>
      </c>
      <c r="G13" s="171" t="s">
        <v>10</v>
      </c>
      <c r="H13" s="171"/>
      <c r="I13" s="42" t="s">
        <v>10</v>
      </c>
      <c r="J13" s="171" t="s">
        <v>10</v>
      </c>
      <c r="K13" s="171"/>
      <c r="L13" s="42" t="s">
        <v>10</v>
      </c>
      <c r="M13" s="171" t="s">
        <v>10</v>
      </c>
      <c r="N13" s="171"/>
      <c r="O13" s="171"/>
      <c r="P13" s="171"/>
      <c r="Q13" s="171"/>
      <c r="R13" s="171" t="s">
        <v>10</v>
      </c>
      <c r="S13" s="171"/>
      <c r="T13" s="171"/>
      <c r="U13" s="171"/>
      <c r="V13" s="171"/>
    </row>
    <row r="14" spans="1:22">
      <c r="A14" s="41">
        <v>8</v>
      </c>
      <c r="B14" s="152" t="s">
        <v>165</v>
      </c>
      <c r="C14" s="152"/>
      <c r="D14" s="152"/>
      <c r="E14" s="42" t="s">
        <v>10</v>
      </c>
      <c r="F14" s="42" t="s">
        <v>10</v>
      </c>
      <c r="G14" s="171" t="s">
        <v>10</v>
      </c>
      <c r="H14" s="171"/>
      <c r="I14" s="42" t="s">
        <v>10</v>
      </c>
      <c r="J14" s="171" t="s">
        <v>10</v>
      </c>
      <c r="K14" s="171"/>
      <c r="L14" s="42" t="s">
        <v>10</v>
      </c>
      <c r="M14" s="171" t="s">
        <v>10</v>
      </c>
      <c r="N14" s="171"/>
      <c r="O14" s="171"/>
      <c r="P14" s="171"/>
      <c r="Q14" s="171"/>
      <c r="R14" s="171" t="s">
        <v>10</v>
      </c>
      <c r="S14" s="171"/>
      <c r="T14" s="171"/>
      <c r="U14" s="171"/>
      <c r="V14" s="171"/>
    </row>
    <row r="15" spans="1:22">
      <c r="A15" s="41">
        <v>9</v>
      </c>
      <c r="B15" s="152" t="s">
        <v>166</v>
      </c>
      <c r="C15" s="152"/>
      <c r="D15" s="152"/>
      <c r="E15" s="43">
        <f>+E7</f>
        <v>94169000</v>
      </c>
      <c r="F15" s="43" t="str">
        <f>+F7</f>
        <v/>
      </c>
      <c r="G15" s="43" t="str">
        <f>+G7</f>
        <v/>
      </c>
      <c r="H15" s="43"/>
      <c r="I15" s="43">
        <f>+I7</f>
        <v>22567200</v>
      </c>
      <c r="J15" s="171" t="s">
        <v>10</v>
      </c>
      <c r="K15" s="171"/>
      <c r="L15" s="42" t="s">
        <v>10</v>
      </c>
      <c r="M15" s="172">
        <f>M7+M10</f>
        <v>-229998375</v>
      </c>
      <c r="N15" s="171"/>
      <c r="O15" s="171"/>
      <c r="P15" s="171"/>
      <c r="Q15" s="171"/>
      <c r="R15" s="172">
        <f>R7+R10</f>
        <v>-113262175</v>
      </c>
      <c r="S15" s="171"/>
      <c r="T15" s="171"/>
      <c r="U15" s="171"/>
      <c r="V15" s="171"/>
    </row>
    <row r="16" spans="1:22">
      <c r="A16" s="35"/>
      <c r="B16" s="35"/>
      <c r="C16" s="35"/>
      <c r="D16" s="35"/>
      <c r="E16" s="35"/>
      <c r="F16" s="35"/>
      <c r="G16" s="35"/>
      <c r="H16" s="35"/>
      <c r="I16" s="35"/>
      <c r="J16" s="35"/>
      <c r="K16" s="35"/>
      <c r="L16" s="35"/>
      <c r="M16" s="35"/>
      <c r="N16" s="35"/>
      <c r="O16" s="35"/>
      <c r="P16" s="35"/>
      <c r="Q16" s="35"/>
      <c r="R16" s="35"/>
      <c r="S16" s="35"/>
      <c r="T16" s="35"/>
      <c r="U16" s="35"/>
      <c r="V16" s="35"/>
    </row>
    <row r="17" spans="1:22">
      <c r="A17" s="35"/>
      <c r="B17" s="35"/>
      <c r="C17" s="143" t="s">
        <v>117</v>
      </c>
      <c r="D17" s="143"/>
      <c r="E17" s="143"/>
      <c r="F17" s="143"/>
      <c r="G17" s="143"/>
      <c r="H17" s="142" t="s">
        <v>118</v>
      </c>
      <c r="I17" s="142"/>
      <c r="J17" s="44"/>
      <c r="K17" s="44" t="s">
        <v>167</v>
      </c>
      <c r="L17" s="35"/>
      <c r="M17" s="35"/>
      <c r="N17" s="35"/>
      <c r="O17" s="35"/>
      <c r="P17" s="35"/>
      <c r="Q17" s="35"/>
      <c r="R17" s="35"/>
      <c r="S17" s="35"/>
      <c r="T17" s="35"/>
      <c r="U17" s="35"/>
      <c r="V17" s="35"/>
    </row>
    <row r="18" spans="1:22">
      <c r="A18" s="35"/>
      <c r="B18" s="35"/>
      <c r="C18" s="142" t="s">
        <v>119</v>
      </c>
      <c r="D18" s="142"/>
      <c r="E18" s="142"/>
      <c r="F18" s="142"/>
      <c r="G18" s="142"/>
      <c r="H18" s="142"/>
      <c r="I18" s="142"/>
      <c r="J18" s="142"/>
      <c r="K18" s="142"/>
      <c r="L18" s="35"/>
      <c r="M18" s="35"/>
      <c r="N18" s="35"/>
      <c r="O18" s="35"/>
      <c r="P18" s="35"/>
      <c r="Q18" s="35"/>
      <c r="R18" s="35"/>
      <c r="S18" s="35"/>
      <c r="T18" s="35"/>
      <c r="U18" s="35"/>
      <c r="V18" s="35"/>
    </row>
    <row r="19" spans="1:22">
      <c r="A19" s="35"/>
      <c r="B19" s="35"/>
      <c r="C19" s="143" t="s">
        <v>120</v>
      </c>
      <c r="D19" s="143"/>
      <c r="E19" s="143"/>
      <c r="F19" s="143"/>
      <c r="G19" s="143"/>
      <c r="H19" s="142" t="s">
        <v>118</v>
      </c>
      <c r="I19" s="142"/>
      <c r="J19" s="44" t="s">
        <v>167</v>
      </c>
      <c r="K19" s="44" t="s">
        <v>167</v>
      </c>
      <c r="L19" s="35"/>
      <c r="M19" s="35"/>
      <c r="N19" s="35"/>
      <c r="O19" s="35"/>
      <c r="P19" s="35"/>
      <c r="Q19" s="35"/>
      <c r="R19" s="35"/>
      <c r="S19" s="35"/>
      <c r="T19" s="35"/>
      <c r="U19" s="35"/>
      <c r="V19" s="35"/>
    </row>
  </sheetData>
  <mergeCells count="62">
    <mergeCell ref="M1:V1"/>
    <mergeCell ref="A2:V2"/>
    <mergeCell ref="A3:C3"/>
    <mergeCell ref="O3:P3"/>
    <mergeCell ref="Q3:R3"/>
    <mergeCell ref="U3:V3"/>
    <mergeCell ref="A4:C5"/>
    <mergeCell ref="P5:V5"/>
    <mergeCell ref="B6:D6"/>
    <mergeCell ref="G6:H6"/>
    <mergeCell ref="J6:K6"/>
    <mergeCell ref="M6:Q6"/>
    <mergeCell ref="R6:V6"/>
    <mergeCell ref="B8:D8"/>
    <mergeCell ref="G8:H8"/>
    <mergeCell ref="J8:K8"/>
    <mergeCell ref="M8:Q8"/>
    <mergeCell ref="R8:V8"/>
    <mergeCell ref="B7:D7"/>
    <mergeCell ref="G7:H7"/>
    <mergeCell ref="J7:K7"/>
    <mergeCell ref="M7:Q7"/>
    <mergeCell ref="R7:V7"/>
    <mergeCell ref="B10:D10"/>
    <mergeCell ref="G10:H10"/>
    <mergeCell ref="J10:K10"/>
    <mergeCell ref="M10:Q10"/>
    <mergeCell ref="R10:V10"/>
    <mergeCell ref="B9:D9"/>
    <mergeCell ref="G9:H9"/>
    <mergeCell ref="J9:K9"/>
    <mergeCell ref="M9:Q9"/>
    <mergeCell ref="R9:V9"/>
    <mergeCell ref="B12:D12"/>
    <mergeCell ref="G12:H12"/>
    <mergeCell ref="J12:K12"/>
    <mergeCell ref="M12:Q12"/>
    <mergeCell ref="R12:V12"/>
    <mergeCell ref="B11:D11"/>
    <mergeCell ref="G11:H11"/>
    <mergeCell ref="J11:K11"/>
    <mergeCell ref="M11:Q11"/>
    <mergeCell ref="R11:V11"/>
    <mergeCell ref="M15:Q15"/>
    <mergeCell ref="R15:V15"/>
    <mergeCell ref="C17:G17"/>
    <mergeCell ref="H17:I17"/>
    <mergeCell ref="B13:D13"/>
    <mergeCell ref="G13:H13"/>
    <mergeCell ref="J13:K13"/>
    <mergeCell ref="M13:Q13"/>
    <mergeCell ref="R13:V13"/>
    <mergeCell ref="B14:D14"/>
    <mergeCell ref="G14:H14"/>
    <mergeCell ref="J14:K14"/>
    <mergeCell ref="M14:Q14"/>
    <mergeCell ref="R14:V14"/>
    <mergeCell ref="C18:K18"/>
    <mergeCell ref="C19:G19"/>
    <mergeCell ref="H19:I19"/>
    <mergeCell ref="B15:D15"/>
    <mergeCell ref="J15:K15"/>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72"/>
  <sheetViews>
    <sheetView topLeftCell="A26" workbookViewId="0">
      <selection activeCell="H60" sqref="H60"/>
    </sheetView>
  </sheetViews>
  <sheetFormatPr defaultRowHeight="15"/>
  <cols>
    <col min="4" max="4" width="9.140625" customWidth="1"/>
    <col min="5" max="5" width="16" customWidth="1"/>
    <col min="6" max="6" width="17.5703125" customWidth="1"/>
  </cols>
  <sheetData>
    <row r="1" spans="1:6">
      <c r="A1" s="45"/>
      <c r="B1" s="35"/>
      <c r="C1" s="35"/>
      <c r="D1" s="35"/>
      <c r="E1" s="46"/>
      <c r="F1" s="46"/>
    </row>
    <row r="2" spans="1:6">
      <c r="A2" s="160" t="s">
        <v>168</v>
      </c>
      <c r="B2" s="160"/>
      <c r="C2" s="160"/>
      <c r="D2" s="160"/>
      <c r="E2" s="160"/>
      <c r="F2" s="160"/>
    </row>
    <row r="3" spans="1:6">
      <c r="A3" s="161" t="str">
        <f>+'[1]CT-1'!A3:D3</f>
        <v>" Жуулчин говь " ХК</v>
      </c>
      <c r="B3" s="161"/>
      <c r="C3" s="35"/>
      <c r="D3" s="35"/>
      <c r="E3" s="46"/>
      <c r="F3" s="46"/>
    </row>
    <row r="4" spans="1:6">
      <c r="A4" s="162" t="s">
        <v>2</v>
      </c>
      <c r="B4" s="162"/>
      <c r="C4" s="35"/>
      <c r="D4" s="35"/>
      <c r="E4" s="46"/>
      <c r="F4" s="46"/>
    </row>
    <row r="5" spans="1:6">
      <c r="A5" s="162"/>
      <c r="B5" s="162"/>
      <c r="C5" s="35"/>
      <c r="D5" s="35"/>
      <c r="E5" s="46"/>
      <c r="F5" s="46" t="s">
        <v>119</v>
      </c>
    </row>
    <row r="6" spans="1:6">
      <c r="A6" s="45"/>
      <c r="B6" s="35"/>
      <c r="C6" s="35"/>
      <c r="D6" s="35"/>
      <c r="E6" s="46"/>
      <c r="F6" s="46"/>
    </row>
    <row r="7" spans="1:6">
      <c r="A7" s="45"/>
      <c r="B7" s="35"/>
      <c r="C7" s="35"/>
      <c r="D7" s="35"/>
      <c r="E7" s="46"/>
      <c r="F7" s="46" t="s">
        <v>119</v>
      </c>
    </row>
    <row r="8" spans="1:6" ht="21">
      <c r="A8" s="37" t="s">
        <v>4</v>
      </c>
      <c r="B8" s="164" t="s">
        <v>122</v>
      </c>
      <c r="C8" s="164"/>
      <c r="D8" s="164"/>
      <c r="E8" s="47" t="s">
        <v>123</v>
      </c>
      <c r="F8" s="47" t="s">
        <v>7</v>
      </c>
    </row>
    <row r="9" spans="1:6">
      <c r="A9" s="39">
        <v>1</v>
      </c>
      <c r="B9" s="187" t="s">
        <v>169</v>
      </c>
      <c r="C9" s="187"/>
      <c r="D9" s="187"/>
      <c r="E9" s="48" t="s">
        <v>10</v>
      </c>
      <c r="F9" s="48" t="s">
        <v>10</v>
      </c>
    </row>
    <row r="10" spans="1:6">
      <c r="A10" s="49">
        <v>1.1000000000000001</v>
      </c>
      <c r="B10" s="192" t="s">
        <v>170</v>
      </c>
      <c r="C10" s="192"/>
      <c r="D10" s="192"/>
      <c r="E10" s="50">
        <f>+E11</f>
        <v>12852339</v>
      </c>
      <c r="F10" s="50">
        <f>+F11</f>
        <v>9915439</v>
      </c>
    </row>
    <row r="11" spans="1:6">
      <c r="A11" s="51" t="s">
        <v>10</v>
      </c>
      <c r="B11" s="180" t="s">
        <v>171</v>
      </c>
      <c r="C11" s="180"/>
      <c r="D11" s="180"/>
      <c r="E11" s="52">
        <v>12852339</v>
      </c>
      <c r="F11" s="53">
        <f>+[1]журнал!E11+[1]журнал!E29+[1]журнал!E12</f>
        <v>9915439</v>
      </c>
    </row>
    <row r="12" spans="1:6">
      <c r="A12" s="51" t="s">
        <v>10</v>
      </c>
      <c r="B12" s="180" t="s">
        <v>172</v>
      </c>
      <c r="C12" s="180"/>
      <c r="D12" s="180"/>
      <c r="E12" s="52"/>
      <c r="F12" s="53" t="s">
        <v>10</v>
      </c>
    </row>
    <row r="13" spans="1:6">
      <c r="A13" s="51" t="s">
        <v>10</v>
      </c>
      <c r="B13" s="180" t="s">
        <v>173</v>
      </c>
      <c r="C13" s="180"/>
      <c r="D13" s="180"/>
      <c r="E13" s="52"/>
      <c r="F13" s="53" t="s">
        <v>10</v>
      </c>
    </row>
    <row r="14" spans="1:6">
      <c r="A14" s="51" t="s">
        <v>10</v>
      </c>
      <c r="B14" s="180" t="s">
        <v>174</v>
      </c>
      <c r="C14" s="180"/>
      <c r="D14" s="180"/>
      <c r="E14" s="52"/>
      <c r="F14" s="53" t="s">
        <v>10</v>
      </c>
    </row>
    <row r="15" spans="1:6">
      <c r="A15" s="54" t="s">
        <v>10</v>
      </c>
      <c r="B15" s="192" t="s">
        <v>175</v>
      </c>
      <c r="C15" s="192"/>
      <c r="D15" s="192"/>
      <c r="E15" s="55">
        <v>0</v>
      </c>
      <c r="F15" s="56"/>
    </row>
    <row r="16" spans="1:6">
      <c r="A16" s="41" t="s">
        <v>10</v>
      </c>
      <c r="B16" s="180" t="s">
        <v>176</v>
      </c>
      <c r="C16" s="180"/>
      <c r="D16" s="180"/>
      <c r="E16" s="52"/>
      <c r="F16" s="53"/>
    </row>
    <row r="17" spans="1:6">
      <c r="A17" s="41">
        <v>1.2</v>
      </c>
      <c r="B17" s="180" t="s">
        <v>177</v>
      </c>
      <c r="C17" s="180"/>
      <c r="D17" s="180"/>
      <c r="E17" s="50">
        <f>SUM(E18:E26)</f>
        <v>32450734</v>
      </c>
      <c r="F17" s="50">
        <f>SUM(F18:F26)</f>
        <v>14295742</v>
      </c>
    </row>
    <row r="18" spans="1:6">
      <c r="A18" s="51" t="s">
        <v>10</v>
      </c>
      <c r="B18" s="180" t="s">
        <v>178</v>
      </c>
      <c r="C18" s="180"/>
      <c r="D18" s="180"/>
      <c r="E18" s="52"/>
      <c r="F18" s="53">
        <f>+[1]журнал!E53</f>
        <v>0</v>
      </c>
    </row>
    <row r="19" spans="1:6">
      <c r="A19" s="51" t="s">
        <v>10</v>
      </c>
      <c r="B19" s="180" t="s">
        <v>179</v>
      </c>
      <c r="C19" s="180"/>
      <c r="D19" s="180"/>
      <c r="E19" s="52">
        <v>0</v>
      </c>
      <c r="F19" s="53">
        <f>+[1]гүйлгээ!E20</f>
        <v>378000</v>
      </c>
    </row>
    <row r="20" spans="1:6">
      <c r="A20" s="51" t="s">
        <v>10</v>
      </c>
      <c r="B20" s="180" t="s">
        <v>180</v>
      </c>
      <c r="C20" s="180"/>
      <c r="D20" s="180"/>
      <c r="E20" s="52">
        <v>4769530</v>
      </c>
      <c r="F20" s="53">
        <f>+[1]гүйлгээ!E11+[1]гүйлгээ!E37+[1]журнал!E39</f>
        <v>2100000</v>
      </c>
    </row>
    <row r="21" spans="1:6">
      <c r="A21" s="51" t="s">
        <v>10</v>
      </c>
      <c r="B21" s="180" t="s">
        <v>181</v>
      </c>
      <c r="C21" s="180"/>
      <c r="D21" s="180"/>
      <c r="E21" s="52">
        <v>2898213</v>
      </c>
      <c r="F21" s="53">
        <f>+[1]гүйлгээ!E34+[1]журнал!E19+[1]журнал!E32</f>
        <v>4034367</v>
      </c>
    </row>
    <row r="22" spans="1:6">
      <c r="A22" s="51" t="s">
        <v>10</v>
      </c>
      <c r="B22" s="180" t="s">
        <v>182</v>
      </c>
      <c r="C22" s="180"/>
      <c r="D22" s="180"/>
      <c r="E22" s="52">
        <v>5775398</v>
      </c>
      <c r="F22" s="53">
        <f>+[1]гүйлгээ!F39+[1]гүйлгээ!F33</f>
        <v>0</v>
      </c>
    </row>
    <row r="23" spans="1:6">
      <c r="A23" s="51" t="s">
        <v>10</v>
      </c>
      <c r="B23" s="180" t="s">
        <v>183</v>
      </c>
      <c r="C23" s="180"/>
      <c r="D23" s="180"/>
      <c r="E23" s="52"/>
      <c r="F23" s="53">
        <v>0</v>
      </c>
    </row>
    <row r="24" spans="1:6">
      <c r="A24" s="51" t="s">
        <v>10</v>
      </c>
      <c r="B24" s="180" t="s">
        <v>184</v>
      </c>
      <c r="C24" s="180"/>
      <c r="D24" s="180"/>
      <c r="E24" s="52">
        <v>17806099</v>
      </c>
      <c r="F24" s="53">
        <f>+[1]гүйлгээ!E21+[1]гүйлгээ!E17+[1]журнал!E27+[1]гүйлгээ!E40+[1]гүйлгээ!E41+[1]гүйлгээ!E42+[1]журнал!E44</f>
        <v>4130224</v>
      </c>
    </row>
    <row r="25" spans="1:6">
      <c r="A25" s="51" t="s">
        <v>10</v>
      </c>
      <c r="B25" s="180" t="s">
        <v>185</v>
      </c>
      <c r="C25" s="180"/>
      <c r="D25" s="180"/>
      <c r="E25" s="52"/>
      <c r="F25" s="53"/>
    </row>
    <row r="26" spans="1:6">
      <c r="A26" s="39" t="s">
        <v>10</v>
      </c>
      <c r="B26" s="187" t="s">
        <v>186</v>
      </c>
      <c r="C26" s="187"/>
      <c r="D26" s="187"/>
      <c r="E26" s="57">
        <v>1201494</v>
      </c>
      <c r="F26" s="53">
        <f>+[1]гүйлгээ!F36</f>
        <v>3653151</v>
      </c>
    </row>
    <row r="27" spans="1:6">
      <c r="A27" s="39">
        <v>1.3</v>
      </c>
      <c r="B27" s="187" t="s">
        <v>187</v>
      </c>
      <c r="C27" s="187"/>
      <c r="D27" s="187"/>
      <c r="E27" s="57">
        <f>SUM(E10-E17)</f>
        <v>-19598395</v>
      </c>
      <c r="F27" s="57">
        <f>SUM(F10-F17)</f>
        <v>-4380303</v>
      </c>
    </row>
    <row r="28" spans="1:6">
      <c r="A28" s="179">
        <v>2</v>
      </c>
      <c r="B28" s="180" t="s">
        <v>188</v>
      </c>
      <c r="C28" s="180"/>
      <c r="D28" s="180"/>
      <c r="E28" s="191" t="s">
        <v>10</v>
      </c>
      <c r="F28" s="191">
        <v>0</v>
      </c>
    </row>
    <row r="29" spans="1:6">
      <c r="A29" s="179"/>
      <c r="B29" s="180"/>
      <c r="C29" s="180"/>
      <c r="D29" s="180"/>
      <c r="E29" s="191"/>
      <c r="F29" s="191"/>
    </row>
    <row r="30" spans="1:6">
      <c r="A30" s="41">
        <v>2.1</v>
      </c>
      <c r="B30" s="180" t="s">
        <v>170</v>
      </c>
      <c r="C30" s="180"/>
      <c r="D30" s="180"/>
      <c r="E30" s="58"/>
      <c r="F30" s="59">
        <v>0</v>
      </c>
    </row>
    <row r="31" spans="1:6">
      <c r="A31" s="51" t="s">
        <v>10</v>
      </c>
      <c r="B31" s="180" t="s">
        <v>189</v>
      </c>
      <c r="C31" s="180"/>
      <c r="D31" s="180"/>
      <c r="E31" s="58"/>
      <c r="F31" s="59" t="s">
        <v>10</v>
      </c>
    </row>
    <row r="32" spans="1:6">
      <c r="A32" s="51" t="s">
        <v>10</v>
      </c>
      <c r="B32" s="180" t="s">
        <v>190</v>
      </c>
      <c r="C32" s="180"/>
      <c r="D32" s="180"/>
      <c r="E32" s="58"/>
      <c r="F32" s="59" t="s">
        <v>10</v>
      </c>
    </row>
    <row r="33" spans="1:6">
      <c r="A33" s="51" t="s">
        <v>10</v>
      </c>
      <c r="B33" s="180" t="s">
        <v>191</v>
      </c>
      <c r="C33" s="180"/>
      <c r="D33" s="180"/>
      <c r="E33" s="58"/>
      <c r="F33" s="59" t="s">
        <v>10</v>
      </c>
    </row>
    <row r="34" spans="1:6">
      <c r="A34" s="60" t="s">
        <v>10</v>
      </c>
      <c r="B34" s="187" t="s">
        <v>192</v>
      </c>
      <c r="C34" s="187"/>
      <c r="D34" s="187"/>
      <c r="E34" s="61"/>
      <c r="F34" s="62" t="s">
        <v>10</v>
      </c>
    </row>
    <row r="35" spans="1:6">
      <c r="A35" s="60" t="s">
        <v>10</v>
      </c>
      <c r="B35" s="187" t="s">
        <v>193</v>
      </c>
      <c r="C35" s="187"/>
      <c r="D35" s="187"/>
      <c r="E35" s="61"/>
      <c r="F35" s="62" t="s">
        <v>10</v>
      </c>
    </row>
    <row r="36" spans="1:6">
      <c r="A36" s="51" t="s">
        <v>10</v>
      </c>
      <c r="B36" s="180" t="s">
        <v>194</v>
      </c>
      <c r="C36" s="180"/>
      <c r="D36" s="180"/>
      <c r="E36" s="58"/>
      <c r="F36" s="59" t="s">
        <v>10</v>
      </c>
    </row>
    <row r="37" spans="1:6">
      <c r="A37" s="51" t="s">
        <v>10</v>
      </c>
      <c r="B37" s="180" t="s">
        <v>195</v>
      </c>
      <c r="C37" s="180"/>
      <c r="D37" s="180"/>
      <c r="E37" s="58"/>
      <c r="F37" s="59" t="s">
        <v>10</v>
      </c>
    </row>
    <row r="38" spans="1:6">
      <c r="A38" s="41" t="s">
        <v>10</v>
      </c>
      <c r="B38" s="180" t="s">
        <v>10</v>
      </c>
      <c r="C38" s="180"/>
      <c r="D38" s="180"/>
      <c r="E38" s="58"/>
      <c r="F38" s="59" t="s">
        <v>10</v>
      </c>
    </row>
    <row r="39" spans="1:6">
      <c r="A39" s="39">
        <v>2.2000000000000002</v>
      </c>
      <c r="B39" s="187" t="s">
        <v>177</v>
      </c>
      <c r="C39" s="187"/>
      <c r="D39" s="187"/>
      <c r="E39" s="61">
        <f>+E40</f>
        <v>0</v>
      </c>
      <c r="F39" s="61">
        <f>+F40</f>
        <v>0</v>
      </c>
    </row>
    <row r="40" spans="1:6">
      <c r="A40" s="51" t="s">
        <v>10</v>
      </c>
      <c r="B40" s="180" t="s">
        <v>196</v>
      </c>
      <c r="C40" s="180"/>
      <c r="D40" s="180"/>
      <c r="E40" s="58"/>
      <c r="F40" s="62">
        <f>+[1]гүйлгээ!E12</f>
        <v>0</v>
      </c>
    </row>
    <row r="41" spans="1:6">
      <c r="A41" s="51" t="s">
        <v>10</v>
      </c>
      <c r="B41" s="180" t="s">
        <v>197</v>
      </c>
      <c r="C41" s="180"/>
      <c r="D41" s="180"/>
      <c r="E41" s="58"/>
      <c r="F41" s="59" t="s">
        <v>10</v>
      </c>
    </row>
    <row r="42" spans="1:6">
      <c r="A42" s="51" t="s">
        <v>10</v>
      </c>
      <c r="B42" s="180" t="s">
        <v>198</v>
      </c>
      <c r="C42" s="180"/>
      <c r="D42" s="180"/>
      <c r="E42" s="58"/>
      <c r="F42" s="59" t="s">
        <v>10</v>
      </c>
    </row>
    <row r="43" spans="1:6">
      <c r="A43" s="51" t="s">
        <v>10</v>
      </c>
      <c r="B43" s="180" t="s">
        <v>199</v>
      </c>
      <c r="C43" s="180"/>
      <c r="D43" s="180"/>
      <c r="E43" s="58"/>
      <c r="F43" s="59" t="s">
        <v>10</v>
      </c>
    </row>
    <row r="44" spans="1:6">
      <c r="A44" s="51" t="s">
        <v>10</v>
      </c>
      <c r="B44" s="180" t="s">
        <v>200</v>
      </c>
      <c r="C44" s="180"/>
      <c r="D44" s="180"/>
      <c r="E44" s="58"/>
      <c r="F44" s="59" t="s">
        <v>10</v>
      </c>
    </row>
    <row r="45" spans="1:6">
      <c r="A45" s="41" t="s">
        <v>10</v>
      </c>
      <c r="B45" s="180" t="s">
        <v>10</v>
      </c>
      <c r="C45" s="180"/>
      <c r="D45" s="180"/>
      <c r="E45" s="58"/>
      <c r="F45" s="59" t="s">
        <v>10</v>
      </c>
    </row>
    <row r="46" spans="1:6">
      <c r="A46" s="41">
        <v>2.2999999999999998</v>
      </c>
      <c r="B46" s="180" t="s">
        <v>201</v>
      </c>
      <c r="C46" s="180"/>
      <c r="D46" s="180"/>
      <c r="E46" s="58"/>
      <c r="F46" s="63">
        <f>SUM(F30-F39)</f>
        <v>0</v>
      </c>
    </row>
    <row r="47" spans="1:6">
      <c r="A47" s="189">
        <v>3</v>
      </c>
      <c r="B47" s="187" t="s">
        <v>202</v>
      </c>
      <c r="C47" s="187"/>
      <c r="D47" s="187"/>
      <c r="E47" s="190">
        <f>+E49-E54</f>
        <v>18917168</v>
      </c>
      <c r="F47" s="190">
        <f>F49-F54</f>
        <v>4010000</v>
      </c>
    </row>
    <row r="48" spans="1:6">
      <c r="A48" s="189"/>
      <c r="B48" s="187"/>
      <c r="C48" s="187"/>
      <c r="D48" s="187"/>
      <c r="E48" s="190"/>
      <c r="F48" s="190"/>
    </row>
    <row r="49" spans="1:6">
      <c r="A49" s="39">
        <v>3.1</v>
      </c>
      <c r="B49" s="187" t="s">
        <v>170</v>
      </c>
      <c r="C49" s="187"/>
      <c r="D49" s="187"/>
      <c r="E49" s="62">
        <f>+E50+E53</f>
        <v>18917168</v>
      </c>
      <c r="F49" s="62">
        <f>+F50+F53</f>
        <v>5611000</v>
      </c>
    </row>
    <row r="50" spans="1:6">
      <c r="A50" s="60" t="s">
        <v>10</v>
      </c>
      <c r="B50" s="187" t="s">
        <v>203</v>
      </c>
      <c r="C50" s="187"/>
      <c r="D50" s="187"/>
      <c r="E50" s="62">
        <v>20000</v>
      </c>
      <c r="F50" s="62">
        <f>+[1]гүйлгээ!F22</f>
        <v>0</v>
      </c>
    </row>
    <row r="51" spans="1:6">
      <c r="A51" s="64" t="s">
        <v>10</v>
      </c>
      <c r="B51" s="188" t="s">
        <v>204</v>
      </c>
      <c r="C51" s="188"/>
      <c r="D51" s="188"/>
      <c r="E51" s="62" t="s">
        <v>10</v>
      </c>
      <c r="F51" s="62" t="s">
        <v>10</v>
      </c>
    </row>
    <row r="52" spans="1:6">
      <c r="A52" s="51" t="s">
        <v>10</v>
      </c>
      <c r="B52" s="180" t="s">
        <v>205</v>
      </c>
      <c r="C52" s="180"/>
      <c r="D52" s="180"/>
      <c r="E52" s="58" t="s">
        <v>10</v>
      </c>
      <c r="F52" s="58" t="s">
        <v>10</v>
      </c>
    </row>
    <row r="53" spans="1:6">
      <c r="A53" s="41" t="s">
        <v>10</v>
      </c>
      <c r="B53" s="180" t="s">
        <v>10</v>
      </c>
      <c r="C53" s="180"/>
      <c r="D53" s="180"/>
      <c r="E53" s="58">
        <v>18897168</v>
      </c>
      <c r="F53" s="58">
        <f>+[1]гүйлгээ!F16</f>
        <v>5611000</v>
      </c>
    </row>
    <row r="54" spans="1:6">
      <c r="A54" s="41">
        <v>3.2</v>
      </c>
      <c r="B54" s="180" t="s">
        <v>177</v>
      </c>
      <c r="C54" s="180"/>
      <c r="D54" s="180"/>
      <c r="E54" s="58">
        <f>+E55</f>
        <v>0</v>
      </c>
      <c r="F54" s="58">
        <f>+F55</f>
        <v>1601000</v>
      </c>
    </row>
    <row r="55" spans="1:6">
      <c r="A55" s="51" t="s">
        <v>10</v>
      </c>
      <c r="B55" s="180" t="s">
        <v>206</v>
      </c>
      <c r="C55" s="180"/>
      <c r="D55" s="180"/>
      <c r="E55" s="58">
        <v>0</v>
      </c>
      <c r="F55" s="62">
        <f>+[1]гүйлгээ!E16</f>
        <v>1601000</v>
      </c>
    </row>
    <row r="56" spans="1:6">
      <c r="A56" s="51" t="s">
        <v>10</v>
      </c>
      <c r="B56" s="180" t="s">
        <v>207</v>
      </c>
      <c r="C56" s="180"/>
      <c r="D56" s="180"/>
      <c r="E56" s="58"/>
      <c r="F56" s="58" t="s">
        <v>10</v>
      </c>
    </row>
    <row r="57" spans="1:6">
      <c r="A57" s="51" t="s">
        <v>10</v>
      </c>
      <c r="B57" s="180" t="s">
        <v>208</v>
      </c>
      <c r="C57" s="180"/>
      <c r="D57" s="180"/>
      <c r="E57" s="58"/>
      <c r="F57" s="58" t="s">
        <v>10</v>
      </c>
    </row>
    <row r="58" spans="1:6">
      <c r="A58" s="51" t="s">
        <v>10</v>
      </c>
      <c r="B58" s="180" t="s">
        <v>209</v>
      </c>
      <c r="C58" s="180"/>
      <c r="D58" s="180"/>
      <c r="E58" s="58"/>
      <c r="F58" s="58" t="s">
        <v>10</v>
      </c>
    </row>
    <row r="59" spans="1:6">
      <c r="A59" s="41" t="s">
        <v>10</v>
      </c>
      <c r="B59" s="180" t="s">
        <v>10</v>
      </c>
      <c r="C59" s="180"/>
      <c r="D59" s="180"/>
      <c r="E59" s="58"/>
      <c r="F59" s="58" t="s">
        <v>10</v>
      </c>
    </row>
    <row r="60" spans="1:6">
      <c r="A60" s="179">
        <v>3.3</v>
      </c>
      <c r="B60" s="180" t="s">
        <v>210</v>
      </c>
      <c r="C60" s="180"/>
      <c r="D60" s="180"/>
      <c r="E60" s="181">
        <f>E10-E17+E47+E46</f>
        <v>-681227</v>
      </c>
      <c r="F60" s="181">
        <f>F27+F46+F47</f>
        <v>-370303</v>
      </c>
    </row>
    <row r="61" spans="1:6">
      <c r="A61" s="179"/>
      <c r="B61" s="180"/>
      <c r="C61" s="180"/>
      <c r="D61" s="180"/>
      <c r="E61" s="181"/>
      <c r="F61" s="181"/>
    </row>
    <row r="62" spans="1:6">
      <c r="A62" s="179">
        <v>4</v>
      </c>
      <c r="B62" s="180" t="s">
        <v>211</v>
      </c>
      <c r="C62" s="180"/>
      <c r="D62" s="180"/>
      <c r="E62" s="181">
        <f>E66-E64</f>
        <v>-681227</v>
      </c>
      <c r="F62" s="181">
        <f>F66-F64</f>
        <v>-370303</v>
      </c>
    </row>
    <row r="63" spans="1:6">
      <c r="A63" s="179"/>
      <c r="B63" s="180"/>
      <c r="C63" s="180"/>
      <c r="D63" s="180"/>
      <c r="E63" s="181"/>
      <c r="F63" s="181"/>
    </row>
    <row r="64" spans="1:6">
      <c r="A64" s="179">
        <v>5</v>
      </c>
      <c r="B64" s="180" t="s">
        <v>212</v>
      </c>
      <c r="C64" s="180"/>
      <c r="D64" s="180"/>
      <c r="E64" s="181">
        <v>1106000</v>
      </c>
      <c r="F64" s="181">
        <f>+[1]гүйлгээ!C8+[1]гүйлгээ!C9</f>
        <v>424773</v>
      </c>
    </row>
    <row r="65" spans="1:6">
      <c r="A65" s="179"/>
      <c r="B65" s="180"/>
      <c r="C65" s="180"/>
      <c r="D65" s="180"/>
      <c r="E65" s="182"/>
      <c r="F65" s="182"/>
    </row>
    <row r="66" spans="1:6">
      <c r="A66" s="179">
        <v>6</v>
      </c>
      <c r="B66" s="180" t="s">
        <v>213</v>
      </c>
      <c r="C66" s="180"/>
      <c r="D66" s="183"/>
      <c r="E66" s="184">
        <v>424773</v>
      </c>
      <c r="F66" s="184">
        <f>+[1]гүйлгээ!G8+[1]гүйлгээ!G9</f>
        <v>54470</v>
      </c>
    </row>
    <row r="67" spans="1:6">
      <c r="A67" s="179"/>
      <c r="B67" s="180"/>
      <c r="C67" s="180"/>
      <c r="D67" s="183"/>
      <c r="E67" s="185"/>
      <c r="F67" s="185"/>
    </row>
    <row r="68" spans="1:6">
      <c r="A68" s="179"/>
      <c r="B68" s="180"/>
      <c r="C68" s="180"/>
      <c r="D68" s="183"/>
      <c r="E68" s="186"/>
      <c r="F68" s="186"/>
    </row>
    <row r="69" spans="1:6">
      <c r="A69" s="45"/>
      <c r="B69" s="35"/>
      <c r="C69" s="35"/>
      <c r="D69" s="35"/>
      <c r="E69" s="46"/>
      <c r="F69" s="46">
        <f>SUM(F64-F66)</f>
        <v>370303</v>
      </c>
    </row>
    <row r="70" spans="1:6" ht="42">
      <c r="A70" s="45"/>
      <c r="B70" s="143" t="s">
        <v>214</v>
      </c>
      <c r="C70" s="143"/>
      <c r="D70" s="65" t="s">
        <v>118</v>
      </c>
      <c r="E70" s="19"/>
      <c r="F70" s="19"/>
    </row>
    <row r="71" spans="1:6">
      <c r="A71" s="45"/>
      <c r="B71" s="142"/>
      <c r="C71" s="142"/>
      <c r="D71" s="142"/>
      <c r="E71" s="142"/>
      <c r="F71" s="142"/>
    </row>
    <row r="72" spans="1:6" ht="42">
      <c r="A72" s="45"/>
      <c r="B72" s="143" t="s">
        <v>215</v>
      </c>
      <c r="C72" s="143"/>
      <c r="D72" s="65" t="s">
        <v>118</v>
      </c>
      <c r="E72" s="66"/>
      <c r="F72" s="66"/>
    </row>
  </sheetData>
  <mergeCells count="78">
    <mergeCell ref="B16:D16"/>
    <mergeCell ref="A2:F2"/>
    <mergeCell ref="A3:B3"/>
    <mergeCell ref="A4:B5"/>
    <mergeCell ref="B8:D8"/>
    <mergeCell ref="B9:D9"/>
    <mergeCell ref="B10:D10"/>
    <mergeCell ref="B11:D11"/>
    <mergeCell ref="B12:D12"/>
    <mergeCell ref="B13:D13"/>
    <mergeCell ref="B14:D14"/>
    <mergeCell ref="B15:D15"/>
    <mergeCell ref="A28:A29"/>
    <mergeCell ref="B28:D29"/>
    <mergeCell ref="B17:D17"/>
    <mergeCell ref="B18:D18"/>
    <mergeCell ref="B19:D19"/>
    <mergeCell ref="B20:D20"/>
    <mergeCell ref="B21:D21"/>
    <mergeCell ref="B22:D22"/>
    <mergeCell ref="B23:D23"/>
    <mergeCell ref="B24:D24"/>
    <mergeCell ref="B25:D25"/>
    <mergeCell ref="B26:D26"/>
    <mergeCell ref="B27:D27"/>
    <mergeCell ref="B39:D39"/>
    <mergeCell ref="E28:E29"/>
    <mergeCell ref="F28:F29"/>
    <mergeCell ref="B30:D30"/>
    <mergeCell ref="B31:D31"/>
    <mergeCell ref="B32:D32"/>
    <mergeCell ref="B33:D33"/>
    <mergeCell ref="B34:D34"/>
    <mergeCell ref="B35:D35"/>
    <mergeCell ref="B36:D36"/>
    <mergeCell ref="B37:D37"/>
    <mergeCell ref="B38:D38"/>
    <mergeCell ref="F47:F48"/>
    <mergeCell ref="B49:D49"/>
    <mergeCell ref="B40:D40"/>
    <mergeCell ref="B41:D41"/>
    <mergeCell ref="B42:D42"/>
    <mergeCell ref="B43:D43"/>
    <mergeCell ref="B44:D44"/>
    <mergeCell ref="B45:D45"/>
    <mergeCell ref="B55:D55"/>
    <mergeCell ref="B46:D46"/>
    <mergeCell ref="A47:A48"/>
    <mergeCell ref="B47:D48"/>
    <mergeCell ref="E47:E48"/>
    <mergeCell ref="B50:D50"/>
    <mergeCell ref="B51:D51"/>
    <mergeCell ref="B52:D52"/>
    <mergeCell ref="B53:D53"/>
    <mergeCell ref="B54:D54"/>
    <mergeCell ref="B56:D56"/>
    <mergeCell ref="B57:D57"/>
    <mergeCell ref="B58:D58"/>
    <mergeCell ref="B59:D59"/>
    <mergeCell ref="A60:A61"/>
    <mergeCell ref="B60:D61"/>
    <mergeCell ref="E60:E61"/>
    <mergeCell ref="F60:F61"/>
    <mergeCell ref="A62:A63"/>
    <mergeCell ref="B62:D63"/>
    <mergeCell ref="E62:E63"/>
    <mergeCell ref="F62:F63"/>
    <mergeCell ref="B70:C70"/>
    <mergeCell ref="B71:F71"/>
    <mergeCell ref="B72:C72"/>
    <mergeCell ref="A64:A65"/>
    <mergeCell ref="B64:D65"/>
    <mergeCell ref="E64:E65"/>
    <mergeCell ref="F64:F65"/>
    <mergeCell ref="A66:A68"/>
    <mergeCell ref="B66:D68"/>
    <mergeCell ref="E66:E68"/>
    <mergeCell ref="F66:F68"/>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52"/>
  <sheetViews>
    <sheetView workbookViewId="0">
      <selection activeCell="J15" sqref="J15"/>
    </sheetView>
  </sheetViews>
  <sheetFormatPr defaultRowHeight="15"/>
  <cols>
    <col min="2" max="2" width="17.140625" customWidth="1"/>
    <col min="6" max="6" width="14.42578125" customWidth="1"/>
  </cols>
  <sheetData>
    <row r="1" spans="1:6">
      <c r="A1" s="202" t="s">
        <v>216</v>
      </c>
      <c r="B1" s="203"/>
      <c r="C1" s="203"/>
      <c r="D1" s="203"/>
      <c r="E1" s="203"/>
      <c r="F1" s="203"/>
    </row>
    <row r="2" spans="1:6">
      <c r="A2" s="67"/>
      <c r="B2" s="67"/>
      <c r="C2" s="67"/>
      <c r="D2" s="67"/>
      <c r="E2" s="67"/>
      <c r="F2" s="67"/>
    </row>
    <row r="3" spans="1:6" ht="26.25">
      <c r="A3" s="68" t="s">
        <v>156</v>
      </c>
      <c r="B3" s="68" t="s">
        <v>217</v>
      </c>
      <c r="C3" s="204" t="s">
        <v>218</v>
      </c>
      <c r="D3" s="204"/>
      <c r="E3" s="204" t="s">
        <v>219</v>
      </c>
      <c r="F3" s="204"/>
    </row>
    <row r="4" spans="1:6">
      <c r="A4" s="69">
        <v>1</v>
      </c>
      <c r="B4" s="69" t="s">
        <v>220</v>
      </c>
      <c r="C4" s="198">
        <v>81540</v>
      </c>
      <c r="D4" s="198"/>
      <c r="E4" s="198">
        <f>+[1]гүйлгээ!G8</f>
        <v>13761</v>
      </c>
      <c r="F4" s="198"/>
    </row>
    <row r="5" spans="1:6">
      <c r="A5" s="69">
        <v>2</v>
      </c>
      <c r="B5" s="69" t="s">
        <v>221</v>
      </c>
      <c r="C5" s="198">
        <v>343233</v>
      </c>
      <c r="D5" s="198"/>
      <c r="E5" s="198">
        <f>+[1]гүйлгээ!G9</f>
        <v>40709</v>
      </c>
      <c r="F5" s="198"/>
    </row>
    <row r="6" spans="1:6" ht="26.25">
      <c r="A6" s="69">
        <v>3</v>
      </c>
      <c r="B6" s="69" t="s">
        <v>222</v>
      </c>
      <c r="C6" s="198"/>
      <c r="D6" s="198"/>
      <c r="E6" s="198"/>
      <c r="F6" s="198"/>
    </row>
    <row r="7" spans="1:6">
      <c r="A7" s="70">
        <v>4</v>
      </c>
      <c r="B7" s="71" t="s">
        <v>158</v>
      </c>
      <c r="C7" s="198">
        <f>SUM(C4:D6)</f>
        <v>424773</v>
      </c>
      <c r="D7" s="198"/>
      <c r="E7" s="198">
        <f>SUM(E4:F6)</f>
        <v>54470</v>
      </c>
      <c r="F7" s="198"/>
    </row>
    <row r="8" spans="1:6">
      <c r="A8" s="72"/>
      <c r="B8" s="67"/>
      <c r="C8" s="67"/>
      <c r="D8" s="67"/>
      <c r="E8" s="67"/>
      <c r="F8" s="67"/>
    </row>
    <row r="9" spans="1:6">
      <c r="A9" s="73" t="s">
        <v>223</v>
      </c>
      <c r="B9" s="67"/>
      <c r="C9" s="67"/>
      <c r="D9" s="67"/>
      <c r="E9" s="67"/>
      <c r="F9" s="67"/>
    </row>
    <row r="10" spans="1:6">
      <c r="A10" s="74"/>
      <c r="B10" s="74"/>
      <c r="C10" s="74"/>
      <c r="D10" s="74"/>
      <c r="E10" s="74"/>
      <c r="F10" s="74"/>
    </row>
    <row r="11" spans="1:6">
      <c r="A11" s="74"/>
      <c r="B11" s="74"/>
      <c r="C11" s="74"/>
      <c r="D11" s="74"/>
      <c r="E11" s="74"/>
      <c r="F11" s="74"/>
    </row>
    <row r="12" spans="1:6">
      <c r="A12" s="67"/>
      <c r="B12" s="67"/>
      <c r="C12" s="67"/>
      <c r="D12" s="67"/>
      <c r="E12" s="67"/>
      <c r="F12" s="67"/>
    </row>
    <row r="13" spans="1:6">
      <c r="A13" s="202" t="s">
        <v>224</v>
      </c>
      <c r="B13" s="203"/>
      <c r="C13" s="203"/>
      <c r="D13" s="203"/>
      <c r="E13" s="203"/>
      <c r="F13" s="203"/>
    </row>
    <row r="14" spans="1:6">
      <c r="A14" s="75"/>
      <c r="B14" s="67"/>
      <c r="C14" s="67"/>
      <c r="D14" s="67"/>
      <c r="E14" s="67"/>
      <c r="F14" s="67"/>
    </row>
    <row r="15" spans="1:6">
      <c r="A15" s="196" t="s">
        <v>225</v>
      </c>
      <c r="B15" s="196"/>
      <c r="C15" s="67"/>
      <c r="D15" s="67"/>
      <c r="E15" s="67"/>
      <c r="F15" s="67"/>
    </row>
    <row r="16" spans="1:6">
      <c r="A16" s="72"/>
      <c r="B16" s="67"/>
      <c r="C16" s="67"/>
      <c r="D16" s="67"/>
      <c r="E16" s="67"/>
      <c r="F16" s="67"/>
    </row>
    <row r="17" spans="1:6" ht="63.75">
      <c r="A17" s="70" t="s">
        <v>156</v>
      </c>
      <c r="B17" s="76" t="s">
        <v>5</v>
      </c>
      <c r="C17" s="199" t="s">
        <v>226</v>
      </c>
      <c r="D17" s="200"/>
      <c r="E17" s="70" t="s">
        <v>227</v>
      </c>
      <c r="F17" s="70" t="s">
        <v>228</v>
      </c>
    </row>
    <row r="18" spans="1:6">
      <c r="A18" s="77">
        <v>1</v>
      </c>
      <c r="B18" s="77" t="s">
        <v>218</v>
      </c>
      <c r="C18" s="198">
        <v>636600</v>
      </c>
      <c r="D18" s="198"/>
      <c r="E18" s="78"/>
      <c r="F18" s="78">
        <f>+C18</f>
        <v>636600</v>
      </c>
    </row>
    <row r="19" spans="1:6">
      <c r="A19" s="77">
        <v>2</v>
      </c>
      <c r="B19" s="77" t="s">
        <v>229</v>
      </c>
      <c r="C19" s="198"/>
      <c r="D19" s="198"/>
      <c r="E19" s="78"/>
      <c r="F19" s="79"/>
    </row>
    <row r="20" spans="1:6">
      <c r="A20" s="77">
        <v>3</v>
      </c>
      <c r="B20" s="77" t="s">
        <v>230</v>
      </c>
      <c r="C20" s="198"/>
      <c r="D20" s="198"/>
      <c r="E20" s="78"/>
      <c r="F20" s="79"/>
    </row>
    <row r="21" spans="1:6">
      <c r="A21" s="201"/>
      <c r="B21" s="77" t="s">
        <v>231</v>
      </c>
      <c r="C21" s="198"/>
      <c r="D21" s="198"/>
      <c r="E21" s="78"/>
      <c r="F21" s="79"/>
    </row>
    <row r="22" spans="1:6" ht="25.5">
      <c r="A22" s="201"/>
      <c r="B22" s="71" t="s">
        <v>232</v>
      </c>
      <c r="C22" s="198"/>
      <c r="D22" s="198"/>
      <c r="E22" s="78"/>
      <c r="F22" s="79"/>
    </row>
    <row r="23" spans="1:6">
      <c r="A23" s="77">
        <v>4</v>
      </c>
      <c r="B23" s="77" t="s">
        <v>233</v>
      </c>
      <c r="C23" s="198">
        <f>+C18</f>
        <v>636600</v>
      </c>
      <c r="D23" s="198"/>
      <c r="E23" s="78"/>
      <c r="F23" s="78">
        <f>+F18</f>
        <v>636600</v>
      </c>
    </row>
    <row r="24" spans="1:6">
      <c r="A24" s="72"/>
      <c r="B24" s="67"/>
      <c r="C24" s="67"/>
      <c r="D24" s="67"/>
      <c r="E24" s="67"/>
      <c r="F24" s="67"/>
    </row>
    <row r="25" spans="1:6">
      <c r="A25" s="196" t="s">
        <v>234</v>
      </c>
      <c r="B25" s="196"/>
      <c r="C25" s="196"/>
      <c r="D25" s="196"/>
      <c r="E25" s="196"/>
      <c r="F25" s="196"/>
    </row>
    <row r="26" spans="1:6">
      <c r="A26" s="72"/>
      <c r="B26" s="67"/>
      <c r="C26" s="67"/>
      <c r="D26" s="67"/>
      <c r="E26" s="67"/>
      <c r="F26" s="67"/>
    </row>
    <row r="27" spans="1:6">
      <c r="A27" s="76" t="s">
        <v>156</v>
      </c>
      <c r="B27" s="76" t="s">
        <v>235</v>
      </c>
      <c r="C27" s="197" t="s">
        <v>218</v>
      </c>
      <c r="D27" s="197"/>
      <c r="E27" s="197" t="s">
        <v>233</v>
      </c>
      <c r="F27" s="197"/>
    </row>
    <row r="28" spans="1:6" ht="25.5">
      <c r="A28" s="77">
        <v>1</v>
      </c>
      <c r="B28" s="77" t="s">
        <v>236</v>
      </c>
      <c r="C28" s="198"/>
      <c r="D28" s="198"/>
      <c r="E28" s="198">
        <v>0</v>
      </c>
      <c r="F28" s="198"/>
    </row>
    <row r="29" spans="1:6">
      <c r="A29" s="77">
        <v>2</v>
      </c>
      <c r="B29" s="77" t="s">
        <v>237</v>
      </c>
      <c r="C29" s="193"/>
      <c r="D29" s="193"/>
      <c r="E29" s="193">
        <v>89325</v>
      </c>
      <c r="F29" s="193"/>
    </row>
    <row r="30" spans="1:6">
      <c r="A30" s="77">
        <v>3</v>
      </c>
      <c r="B30" s="77" t="s">
        <v>238</v>
      </c>
      <c r="C30" s="193"/>
      <c r="D30" s="193"/>
      <c r="E30" s="193"/>
      <c r="F30" s="193"/>
    </row>
    <row r="31" spans="1:6">
      <c r="A31" s="77">
        <v>4</v>
      </c>
      <c r="B31" s="77"/>
      <c r="C31" s="193"/>
      <c r="D31" s="193"/>
      <c r="E31" s="193"/>
      <c r="F31" s="193"/>
    </row>
    <row r="32" spans="1:6">
      <c r="A32" s="77">
        <v>5</v>
      </c>
      <c r="B32" s="71" t="s">
        <v>158</v>
      </c>
      <c r="C32" s="195">
        <f>+C28</f>
        <v>0</v>
      </c>
      <c r="D32" s="193"/>
      <c r="E32" s="195">
        <v>89325</v>
      </c>
      <c r="F32" s="193"/>
    </row>
    <row r="33" spans="1:6">
      <c r="A33" s="72"/>
      <c r="B33" s="67"/>
      <c r="C33" s="67"/>
      <c r="D33" s="67"/>
      <c r="E33" s="67"/>
      <c r="F33" s="67"/>
    </row>
    <row r="34" spans="1:6">
      <c r="A34" s="196" t="s">
        <v>239</v>
      </c>
      <c r="B34" s="196"/>
      <c r="C34" s="196"/>
      <c r="D34" s="196"/>
      <c r="E34" s="196"/>
      <c r="F34" s="196"/>
    </row>
    <row r="35" spans="1:6">
      <c r="A35" s="72"/>
      <c r="B35" s="67"/>
      <c r="C35" s="67"/>
      <c r="D35" s="67"/>
      <c r="E35" s="67"/>
      <c r="F35" s="67"/>
    </row>
    <row r="36" spans="1:6">
      <c r="A36" s="68" t="s">
        <v>156</v>
      </c>
      <c r="B36" s="70" t="s">
        <v>235</v>
      </c>
      <c r="C36" s="197" t="s">
        <v>218</v>
      </c>
      <c r="D36" s="197"/>
      <c r="E36" s="197" t="s">
        <v>233</v>
      </c>
      <c r="F36" s="197"/>
    </row>
    <row r="37" spans="1:6" ht="63.75">
      <c r="A37" s="77">
        <v>1</v>
      </c>
      <c r="B37" s="71" t="s">
        <v>240</v>
      </c>
      <c r="C37" s="193"/>
      <c r="D37" s="193"/>
      <c r="E37" s="193"/>
      <c r="F37" s="193"/>
    </row>
    <row r="38" spans="1:6" ht="25.5">
      <c r="A38" s="77">
        <v>2</v>
      </c>
      <c r="B38" s="77" t="s">
        <v>241</v>
      </c>
      <c r="C38" s="193"/>
      <c r="D38" s="193"/>
      <c r="E38" s="193"/>
      <c r="F38" s="193"/>
    </row>
    <row r="39" spans="1:6" ht="25.5">
      <c r="A39" s="77">
        <v>3</v>
      </c>
      <c r="B39" s="77" t="s">
        <v>242</v>
      </c>
      <c r="C39" s="193"/>
      <c r="D39" s="193"/>
      <c r="E39" s="193"/>
      <c r="F39" s="193"/>
    </row>
    <row r="40" spans="1:6">
      <c r="A40" s="77">
        <v>4</v>
      </c>
      <c r="B40" s="77" t="s">
        <v>243</v>
      </c>
      <c r="C40" s="193"/>
      <c r="D40" s="193"/>
      <c r="E40" s="193"/>
      <c r="F40" s="193"/>
    </row>
    <row r="41" spans="1:6" ht="25.5">
      <c r="A41" s="77">
        <v>5</v>
      </c>
      <c r="B41" s="71" t="s">
        <v>244</v>
      </c>
      <c r="C41" s="193"/>
      <c r="D41" s="193"/>
      <c r="E41" s="193"/>
      <c r="F41" s="193"/>
    </row>
    <row r="42" spans="1:6" ht="25.5">
      <c r="A42" s="77">
        <v>6</v>
      </c>
      <c r="B42" s="71" t="s">
        <v>245</v>
      </c>
      <c r="C42" s="193"/>
      <c r="D42" s="193"/>
      <c r="E42" s="193"/>
      <c r="F42" s="193"/>
    </row>
    <row r="43" spans="1:6">
      <c r="A43" s="77">
        <v>7</v>
      </c>
      <c r="B43" s="71"/>
      <c r="C43" s="193"/>
      <c r="D43" s="193"/>
      <c r="E43" s="193"/>
      <c r="F43" s="193"/>
    </row>
    <row r="44" spans="1:6">
      <c r="A44" s="77">
        <v>8</v>
      </c>
      <c r="B44" s="71" t="s">
        <v>158</v>
      </c>
      <c r="C44" s="193"/>
      <c r="D44" s="193"/>
      <c r="E44" s="193"/>
      <c r="F44" s="193"/>
    </row>
    <row r="45" spans="1:6">
      <c r="A45" s="80"/>
      <c r="B45" s="67"/>
      <c r="C45" s="67"/>
      <c r="D45" s="67"/>
      <c r="E45" s="67"/>
      <c r="F45" s="67"/>
    </row>
    <row r="46" spans="1:6">
      <c r="A46" s="194" t="s">
        <v>246</v>
      </c>
      <c r="B46" s="194"/>
      <c r="C46" s="194"/>
      <c r="D46" s="194"/>
      <c r="E46" s="194"/>
      <c r="F46" s="194"/>
    </row>
    <row r="47" spans="1:6">
      <c r="A47" s="81"/>
      <c r="B47" s="82"/>
      <c r="C47" s="82"/>
      <c r="D47" s="82"/>
      <c r="E47" s="82"/>
      <c r="F47" s="82"/>
    </row>
    <row r="48" spans="1:6">
      <c r="A48" s="81"/>
      <c r="B48" s="82"/>
      <c r="C48" s="82"/>
      <c r="D48" s="82"/>
      <c r="E48" s="82"/>
      <c r="F48" s="82"/>
    </row>
    <row r="49" spans="1:6">
      <c r="A49" s="81"/>
      <c r="B49" s="82"/>
      <c r="C49" s="82"/>
      <c r="D49" s="82"/>
      <c r="E49" s="82"/>
      <c r="F49" s="82"/>
    </row>
    <row r="50" spans="1:6">
      <c r="A50" s="81"/>
      <c r="B50" s="82"/>
      <c r="C50" s="82"/>
      <c r="D50" s="82"/>
      <c r="E50" s="82"/>
      <c r="F50" s="82"/>
    </row>
    <row r="51" spans="1:6">
      <c r="A51" s="72"/>
      <c r="B51" s="67"/>
      <c r="C51" s="67"/>
      <c r="D51" s="67"/>
      <c r="E51" s="67"/>
      <c r="F51" s="67"/>
    </row>
    <row r="52" spans="1:6">
      <c r="A52" s="72"/>
      <c r="B52" s="67"/>
      <c r="C52" s="67"/>
      <c r="D52" s="67"/>
      <c r="E52" s="67"/>
      <c r="F52" s="67"/>
    </row>
  </sheetData>
  <mergeCells count="54">
    <mergeCell ref="A15:B15"/>
    <mergeCell ref="A1:F1"/>
    <mergeCell ref="C3:D3"/>
    <mergeCell ref="E3:F3"/>
    <mergeCell ref="C4:D4"/>
    <mergeCell ref="E4:F4"/>
    <mergeCell ref="C5:D5"/>
    <mergeCell ref="E5:F5"/>
    <mergeCell ref="C6:D6"/>
    <mergeCell ref="E6:F6"/>
    <mergeCell ref="C7:D7"/>
    <mergeCell ref="E7:F7"/>
    <mergeCell ref="A13:F13"/>
    <mergeCell ref="C17:D17"/>
    <mergeCell ref="C18:D18"/>
    <mergeCell ref="C19:D19"/>
    <mergeCell ref="C20:D20"/>
    <mergeCell ref="A21:A22"/>
    <mergeCell ref="C21:D21"/>
    <mergeCell ref="C22:D22"/>
    <mergeCell ref="C23:D23"/>
    <mergeCell ref="A25:F25"/>
    <mergeCell ref="C27:D27"/>
    <mergeCell ref="E27:F27"/>
    <mergeCell ref="C28:D28"/>
    <mergeCell ref="E28:F28"/>
    <mergeCell ref="C37:D37"/>
    <mergeCell ref="E37:F37"/>
    <mergeCell ref="C29:D29"/>
    <mergeCell ref="E29:F29"/>
    <mergeCell ref="C30:D30"/>
    <mergeCell ref="E30:F30"/>
    <mergeCell ref="C31:D31"/>
    <mergeCell ref="E31:F31"/>
    <mergeCell ref="C32:D32"/>
    <mergeCell ref="E32:F32"/>
    <mergeCell ref="A34:F34"/>
    <mergeCell ref="C36:D36"/>
    <mergeCell ref="E36:F36"/>
    <mergeCell ref="C38:D38"/>
    <mergeCell ref="E38:F38"/>
    <mergeCell ref="C39:D39"/>
    <mergeCell ref="E39:F39"/>
    <mergeCell ref="C40:D40"/>
    <mergeCell ref="E40:F40"/>
    <mergeCell ref="C44:D44"/>
    <mergeCell ref="E44:F44"/>
    <mergeCell ref="A46:F46"/>
    <mergeCell ref="C41:D41"/>
    <mergeCell ref="E41:F41"/>
    <mergeCell ref="C42:D42"/>
    <mergeCell ref="E42:F42"/>
    <mergeCell ref="C43:D43"/>
    <mergeCell ref="E43:F4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K41"/>
  <sheetViews>
    <sheetView topLeftCell="A25" workbookViewId="0">
      <selection sqref="A1:K41"/>
    </sheetView>
  </sheetViews>
  <sheetFormatPr defaultRowHeight="15"/>
  <cols>
    <col min="1" max="1" width="4.5703125" customWidth="1"/>
    <col min="3" max="3" width="20.42578125" customWidth="1"/>
    <col min="6" max="6" width="14.42578125" customWidth="1"/>
    <col min="7" max="7" width="14.7109375" customWidth="1"/>
    <col min="8" max="8" width="12.5703125" customWidth="1"/>
    <col min="10" max="10" width="15.5703125" customWidth="1"/>
    <col min="11" max="11" width="16.85546875" customWidth="1"/>
  </cols>
  <sheetData>
    <row r="1" spans="1:11">
      <c r="A1" s="67"/>
      <c r="B1" s="205" t="s">
        <v>247</v>
      </c>
      <c r="C1" s="206"/>
      <c r="D1" s="206"/>
      <c r="E1" s="206"/>
      <c r="F1" s="206"/>
      <c r="G1" s="206"/>
      <c r="H1" s="206"/>
      <c r="I1" s="206"/>
      <c r="J1" s="206"/>
      <c r="K1" s="206"/>
    </row>
    <row r="2" spans="1:11">
      <c r="A2" s="67"/>
      <c r="B2" s="83"/>
      <c r="C2" s="67"/>
      <c r="D2" s="84"/>
      <c r="E2" s="84"/>
      <c r="F2" s="84"/>
      <c r="G2" s="84"/>
      <c r="H2" s="84"/>
      <c r="I2" s="84"/>
      <c r="J2" s="84"/>
      <c r="K2" s="85" t="s">
        <v>158</v>
      </c>
    </row>
    <row r="3" spans="1:11" ht="51">
      <c r="A3" s="86"/>
      <c r="B3" s="76" t="s">
        <v>156</v>
      </c>
      <c r="C3" s="76" t="s">
        <v>5</v>
      </c>
      <c r="D3" s="85" t="s">
        <v>248</v>
      </c>
      <c r="E3" s="85" t="s">
        <v>249</v>
      </c>
      <c r="F3" s="85" t="s">
        <v>250</v>
      </c>
      <c r="G3" s="85" t="s">
        <v>251</v>
      </c>
      <c r="H3" s="85" t="s">
        <v>252</v>
      </c>
      <c r="I3" s="85" t="s">
        <v>253</v>
      </c>
      <c r="J3" s="85" t="s">
        <v>254</v>
      </c>
      <c r="K3" s="86"/>
    </row>
    <row r="4" spans="1:11" ht="25.5">
      <c r="A4" s="67"/>
      <c r="B4" s="87">
        <v>1</v>
      </c>
      <c r="C4" s="87" t="s">
        <v>255</v>
      </c>
      <c r="D4" s="88"/>
      <c r="E4" s="88">
        <f>+E5</f>
        <v>0</v>
      </c>
      <c r="F4" s="88">
        <v>29528600</v>
      </c>
      <c r="G4" s="88">
        <v>20764100</v>
      </c>
      <c r="H4" s="88">
        <v>86783900</v>
      </c>
      <c r="I4" s="88"/>
      <c r="J4" s="88">
        <v>113182500</v>
      </c>
      <c r="K4" s="88">
        <f>+K5</f>
        <v>250259100</v>
      </c>
    </row>
    <row r="5" spans="1:11">
      <c r="A5" s="67"/>
      <c r="B5" s="71">
        <v>1.1000000000000001</v>
      </c>
      <c r="C5" s="69" t="s">
        <v>218</v>
      </c>
      <c r="D5" s="78"/>
      <c r="E5" s="89"/>
      <c r="F5" s="89">
        <v>29528600</v>
      </c>
      <c r="G5" s="90">
        <v>20764100</v>
      </c>
      <c r="H5" s="90">
        <v>86783900</v>
      </c>
      <c r="I5" s="90"/>
      <c r="J5" s="90">
        <v>113182500</v>
      </c>
      <c r="K5" s="90">
        <f>SUM(D5:J5)</f>
        <v>250259100</v>
      </c>
    </row>
    <row r="6" spans="1:11">
      <c r="A6" s="67"/>
      <c r="B6" s="71">
        <v>1.2</v>
      </c>
      <c r="C6" s="69" t="s">
        <v>256</v>
      </c>
      <c r="D6" s="78"/>
      <c r="E6" s="89"/>
      <c r="F6" s="89"/>
      <c r="G6" s="90"/>
      <c r="H6" s="90"/>
      <c r="I6" s="90"/>
      <c r="J6" s="90"/>
      <c r="K6" s="90">
        <f>SUM(D6:J6)</f>
        <v>0</v>
      </c>
    </row>
    <row r="7" spans="1:11" ht="26.25">
      <c r="A7" s="67"/>
      <c r="B7" s="207"/>
      <c r="C7" s="91" t="s">
        <v>257</v>
      </c>
      <c r="D7" s="78"/>
      <c r="E7" s="89"/>
      <c r="F7" s="89"/>
      <c r="G7" s="90"/>
      <c r="H7" s="90"/>
      <c r="I7" s="90"/>
      <c r="J7" s="90"/>
      <c r="K7" s="90">
        <f t="shared" ref="K7:K18" si="0">SUM(D7:J7)</f>
        <v>0</v>
      </c>
    </row>
    <row r="8" spans="1:11">
      <c r="A8" s="67"/>
      <c r="B8" s="207"/>
      <c r="C8" s="91" t="s">
        <v>258</v>
      </c>
      <c r="D8" s="78"/>
      <c r="E8" s="89"/>
      <c r="F8" s="89">
        <v>0</v>
      </c>
      <c r="G8" s="90"/>
      <c r="H8" s="90"/>
      <c r="I8" s="90"/>
      <c r="J8" s="90"/>
      <c r="K8" s="90">
        <f t="shared" si="0"/>
        <v>0</v>
      </c>
    </row>
    <row r="9" spans="1:11" ht="26.25">
      <c r="A9" s="67"/>
      <c r="B9" s="207"/>
      <c r="C9" s="91" t="s">
        <v>259</v>
      </c>
      <c r="D9" s="78"/>
      <c r="E9" s="89"/>
      <c r="F9" s="89"/>
      <c r="G9" s="90"/>
      <c r="H9" s="90"/>
      <c r="I9" s="90"/>
      <c r="J9" s="90"/>
      <c r="K9" s="90">
        <f t="shared" si="0"/>
        <v>0</v>
      </c>
    </row>
    <row r="10" spans="1:11" ht="26.25">
      <c r="A10" s="67"/>
      <c r="B10" s="207"/>
      <c r="C10" s="91" t="s">
        <v>260</v>
      </c>
      <c r="D10" s="78"/>
      <c r="E10" s="89"/>
      <c r="F10" s="89"/>
      <c r="G10" s="90"/>
      <c r="H10" s="90"/>
      <c r="I10" s="90"/>
      <c r="J10" s="90"/>
      <c r="K10" s="90">
        <f t="shared" si="0"/>
        <v>0</v>
      </c>
    </row>
    <row r="11" spans="1:11">
      <c r="A11" s="67"/>
      <c r="B11" s="71">
        <v>1.3</v>
      </c>
      <c r="C11" s="92" t="s">
        <v>261</v>
      </c>
      <c r="D11" s="78"/>
      <c r="E11" s="89"/>
      <c r="F11" s="89"/>
      <c r="G11" s="90"/>
      <c r="H11" s="90"/>
      <c r="I11" s="90"/>
      <c r="J11" s="90"/>
      <c r="K11" s="90">
        <f t="shared" si="0"/>
        <v>0</v>
      </c>
    </row>
    <row r="12" spans="1:11">
      <c r="A12" s="67"/>
      <c r="B12" s="207"/>
      <c r="C12" s="92" t="s">
        <v>262</v>
      </c>
      <c r="D12" s="78"/>
      <c r="E12" s="89"/>
      <c r="F12" s="89"/>
      <c r="G12" s="90"/>
      <c r="H12" s="90"/>
      <c r="I12" s="90"/>
      <c r="J12" s="90"/>
      <c r="K12" s="90">
        <f t="shared" si="0"/>
        <v>0</v>
      </c>
    </row>
    <row r="13" spans="1:11">
      <c r="A13" s="67"/>
      <c r="B13" s="207"/>
      <c r="C13" s="92" t="s">
        <v>263</v>
      </c>
      <c r="D13" s="78"/>
      <c r="E13" s="89"/>
      <c r="F13" s="89"/>
      <c r="G13" s="90"/>
      <c r="H13" s="90"/>
      <c r="I13" s="90"/>
      <c r="J13" s="90"/>
      <c r="K13" s="90">
        <f t="shared" si="0"/>
        <v>0</v>
      </c>
    </row>
    <row r="14" spans="1:11">
      <c r="A14" s="67"/>
      <c r="B14" s="207"/>
      <c r="C14" s="92" t="s">
        <v>264</v>
      </c>
      <c r="D14" s="78"/>
      <c r="E14" s="89"/>
      <c r="F14" s="89"/>
      <c r="G14" s="90"/>
      <c r="H14" s="90"/>
      <c r="I14" s="90"/>
      <c r="J14" s="90"/>
      <c r="K14" s="90">
        <f t="shared" si="0"/>
        <v>0</v>
      </c>
    </row>
    <row r="15" spans="1:11">
      <c r="A15" s="67"/>
      <c r="B15" s="207"/>
      <c r="C15" s="92"/>
      <c r="D15" s="78"/>
      <c r="E15" s="89"/>
      <c r="F15" s="89"/>
      <c r="G15" s="90"/>
      <c r="H15" s="90"/>
      <c r="I15" s="90"/>
      <c r="J15" s="90"/>
      <c r="K15" s="90">
        <f t="shared" si="0"/>
        <v>0</v>
      </c>
    </row>
    <row r="16" spans="1:11" ht="26.25">
      <c r="A16" s="67"/>
      <c r="B16" s="71">
        <v>1.4</v>
      </c>
      <c r="C16" s="92" t="s">
        <v>265</v>
      </c>
      <c r="D16" s="78"/>
      <c r="E16" s="89"/>
      <c r="F16" s="89"/>
      <c r="G16" s="90"/>
      <c r="H16" s="90"/>
      <c r="I16" s="90"/>
      <c r="J16" s="90"/>
      <c r="K16" s="90">
        <f t="shared" si="0"/>
        <v>0</v>
      </c>
    </row>
    <row r="17" spans="1:11" ht="39">
      <c r="A17" s="67"/>
      <c r="B17" s="71">
        <v>1.5</v>
      </c>
      <c r="C17" s="93" t="s">
        <v>266</v>
      </c>
      <c r="D17" s="78"/>
      <c r="E17" s="89"/>
      <c r="F17" s="89"/>
      <c r="G17" s="90"/>
      <c r="H17" s="90"/>
      <c r="I17" s="90"/>
      <c r="J17" s="90"/>
      <c r="K17" s="90">
        <f t="shared" si="0"/>
        <v>0</v>
      </c>
    </row>
    <row r="18" spans="1:11">
      <c r="A18" s="67"/>
      <c r="B18" s="71">
        <v>1.6</v>
      </c>
      <c r="C18" s="69" t="s">
        <v>233</v>
      </c>
      <c r="D18" s="78">
        <f>SUM(D5:D17)</f>
        <v>0</v>
      </c>
      <c r="E18" s="78">
        <f t="shared" ref="E18:J18" si="1">SUM(E5:E17)</f>
        <v>0</v>
      </c>
      <c r="F18" s="78">
        <f t="shared" si="1"/>
        <v>29528600</v>
      </c>
      <c r="G18" s="78">
        <f t="shared" si="1"/>
        <v>20764100</v>
      </c>
      <c r="H18" s="78">
        <f t="shared" si="1"/>
        <v>86783900</v>
      </c>
      <c r="I18" s="78">
        <f t="shared" si="1"/>
        <v>0</v>
      </c>
      <c r="J18" s="78">
        <f t="shared" si="1"/>
        <v>113182500</v>
      </c>
      <c r="K18" s="90">
        <f t="shared" si="0"/>
        <v>250259100</v>
      </c>
    </row>
    <row r="19" spans="1:11" ht="26.25">
      <c r="A19" s="67"/>
      <c r="B19" s="94">
        <v>2</v>
      </c>
      <c r="C19" s="94" t="s">
        <v>267</v>
      </c>
      <c r="D19" s="95">
        <f>+D20+D21</f>
        <v>0</v>
      </c>
      <c r="E19" s="95">
        <f t="shared" ref="E19:K19" si="2">+E20+E21</f>
        <v>0</v>
      </c>
      <c r="F19" s="95">
        <f t="shared" si="2"/>
        <v>5905720</v>
      </c>
      <c r="G19" s="95">
        <f t="shared" si="2"/>
        <v>4152820</v>
      </c>
      <c r="H19" s="95">
        <f t="shared" si="2"/>
        <v>17356780</v>
      </c>
      <c r="I19" s="95">
        <f t="shared" si="2"/>
        <v>0</v>
      </c>
      <c r="J19" s="95">
        <f t="shared" si="2"/>
        <v>22636502</v>
      </c>
      <c r="K19" s="95">
        <f t="shared" si="2"/>
        <v>50051822</v>
      </c>
    </row>
    <row r="20" spans="1:11">
      <c r="A20" s="67"/>
      <c r="B20" s="71">
        <v>2.1</v>
      </c>
      <c r="C20" s="69" t="s">
        <v>268</v>
      </c>
      <c r="D20" s="78"/>
      <c r="E20" s="89"/>
      <c r="F20" s="89">
        <v>2952860</v>
      </c>
      <c r="G20" s="89">
        <v>2076410</v>
      </c>
      <c r="H20" s="90">
        <v>8678390</v>
      </c>
      <c r="I20" s="90"/>
      <c r="J20" s="90">
        <v>11318250</v>
      </c>
      <c r="K20" s="90">
        <f t="shared" ref="K20:K29" si="3">SUM(D20:J20)</f>
        <v>25025910</v>
      </c>
    </row>
    <row r="21" spans="1:11">
      <c r="A21" s="67"/>
      <c r="B21" s="71">
        <v>2.2000000000000002</v>
      </c>
      <c r="C21" s="69" t="s">
        <v>256</v>
      </c>
      <c r="D21" s="78">
        <f>+D22</f>
        <v>0</v>
      </c>
      <c r="E21" s="78">
        <f t="shared" ref="E21:J21" si="4">+E22</f>
        <v>0</v>
      </c>
      <c r="F21" s="78">
        <f t="shared" si="4"/>
        <v>2952860</v>
      </c>
      <c r="G21" s="78">
        <f t="shared" si="4"/>
        <v>2076410</v>
      </c>
      <c r="H21" s="78">
        <f t="shared" si="4"/>
        <v>8678390</v>
      </c>
      <c r="I21" s="78">
        <f t="shared" si="4"/>
        <v>0</v>
      </c>
      <c r="J21" s="78">
        <f t="shared" si="4"/>
        <v>11318252</v>
      </c>
      <c r="K21" s="90">
        <f t="shared" si="3"/>
        <v>25025912</v>
      </c>
    </row>
    <row r="22" spans="1:11">
      <c r="A22" s="67"/>
      <c r="B22" s="208"/>
      <c r="C22" s="69" t="s">
        <v>269</v>
      </c>
      <c r="D22" s="78"/>
      <c r="E22" s="89"/>
      <c r="F22" s="89">
        <v>2952860</v>
      </c>
      <c r="G22" s="89">
        <v>2076410</v>
      </c>
      <c r="H22" s="90">
        <v>8678390</v>
      </c>
      <c r="I22" s="90"/>
      <c r="J22" s="90">
        <v>11318252</v>
      </c>
      <c r="K22" s="90">
        <f t="shared" si="3"/>
        <v>25025912</v>
      </c>
    </row>
    <row r="23" spans="1:11" ht="26.25">
      <c r="A23" s="67"/>
      <c r="B23" s="208"/>
      <c r="C23" s="96" t="s">
        <v>270</v>
      </c>
      <c r="D23" s="78"/>
      <c r="E23" s="89"/>
      <c r="F23" s="89"/>
      <c r="G23" s="89"/>
      <c r="H23" s="97"/>
      <c r="I23" s="90"/>
      <c r="J23" s="90"/>
      <c r="K23" s="90">
        <f t="shared" si="3"/>
        <v>0</v>
      </c>
    </row>
    <row r="24" spans="1:11" ht="26.25">
      <c r="A24" s="67"/>
      <c r="B24" s="208"/>
      <c r="C24" s="96" t="s">
        <v>271</v>
      </c>
      <c r="D24" s="78"/>
      <c r="E24" s="89"/>
      <c r="F24" s="89"/>
      <c r="G24" s="89"/>
      <c r="H24" s="97"/>
      <c r="I24" s="90"/>
      <c r="J24" s="90"/>
      <c r="K24" s="90">
        <f t="shared" si="3"/>
        <v>0</v>
      </c>
    </row>
    <row r="25" spans="1:11">
      <c r="A25" s="67"/>
      <c r="B25" s="71">
        <v>2.2999999999999998</v>
      </c>
      <c r="C25" s="69" t="s">
        <v>272</v>
      </c>
      <c r="D25" s="78"/>
      <c r="E25" s="89"/>
      <c r="F25" s="89"/>
      <c r="G25" s="89"/>
      <c r="H25" s="90"/>
      <c r="I25" s="90"/>
      <c r="J25" s="90"/>
      <c r="K25" s="90">
        <f t="shared" si="3"/>
        <v>0</v>
      </c>
    </row>
    <row r="26" spans="1:11" ht="26.25">
      <c r="A26" s="67"/>
      <c r="B26" s="207"/>
      <c r="C26" s="69" t="s">
        <v>273</v>
      </c>
      <c r="D26" s="78"/>
      <c r="E26" s="89"/>
      <c r="F26" s="89"/>
      <c r="G26" s="89"/>
      <c r="H26" s="90"/>
      <c r="I26" s="90"/>
      <c r="J26" s="90"/>
      <c r="K26" s="90">
        <f t="shared" si="3"/>
        <v>0</v>
      </c>
    </row>
    <row r="27" spans="1:11" ht="26.25">
      <c r="A27" s="67"/>
      <c r="B27" s="207"/>
      <c r="C27" s="96" t="s">
        <v>274</v>
      </c>
      <c r="D27" s="78"/>
      <c r="E27" s="89"/>
      <c r="F27" s="89"/>
      <c r="G27" s="89"/>
      <c r="H27" s="90"/>
      <c r="I27" s="90"/>
      <c r="J27" s="90"/>
      <c r="K27" s="90">
        <f t="shared" si="3"/>
        <v>0</v>
      </c>
    </row>
    <row r="28" spans="1:11">
      <c r="A28" s="67"/>
      <c r="B28" s="207"/>
      <c r="C28" s="96" t="s">
        <v>275</v>
      </c>
      <c r="D28" s="78"/>
      <c r="E28" s="89"/>
      <c r="F28" s="89"/>
      <c r="G28" s="89"/>
      <c r="H28" s="90"/>
      <c r="I28" s="90"/>
      <c r="J28" s="90"/>
      <c r="K28" s="90">
        <f t="shared" si="3"/>
        <v>0</v>
      </c>
    </row>
    <row r="29" spans="1:11">
      <c r="A29" s="67"/>
      <c r="B29" s="71">
        <v>2.4</v>
      </c>
      <c r="C29" s="69" t="s">
        <v>276</v>
      </c>
      <c r="D29" s="78">
        <f>+D20+D21</f>
        <v>0</v>
      </c>
      <c r="E29" s="78">
        <f t="shared" ref="E29" si="5">+E20+E21</f>
        <v>0</v>
      </c>
      <c r="F29" s="78">
        <f>F18-F19</f>
        <v>23622880</v>
      </c>
      <c r="G29" s="78">
        <f t="shared" ref="G29:J29" si="6">G18-G19</f>
        <v>16611280</v>
      </c>
      <c r="H29" s="78">
        <f t="shared" si="6"/>
        <v>69427120</v>
      </c>
      <c r="I29" s="78">
        <f t="shared" si="6"/>
        <v>0</v>
      </c>
      <c r="J29" s="78">
        <f t="shared" si="6"/>
        <v>90545998</v>
      </c>
      <c r="K29" s="90">
        <f t="shared" si="3"/>
        <v>200207278</v>
      </c>
    </row>
    <row r="30" spans="1:11" ht="26.25">
      <c r="A30" s="67"/>
      <c r="B30" s="98">
        <v>3</v>
      </c>
      <c r="C30" s="99" t="s">
        <v>277</v>
      </c>
      <c r="D30" s="78"/>
      <c r="E30" s="89"/>
      <c r="F30" s="89"/>
      <c r="G30" s="89"/>
      <c r="H30" s="90"/>
      <c r="I30" s="90"/>
      <c r="J30" s="90"/>
      <c r="K30" s="90">
        <f t="shared" ref="K30:K31" si="7">SUM(D30:J30)</f>
        <v>0</v>
      </c>
    </row>
    <row r="31" spans="1:11" ht="26.25">
      <c r="A31" s="67"/>
      <c r="B31" s="71">
        <v>3.1</v>
      </c>
      <c r="C31" s="69" t="s">
        <v>278</v>
      </c>
      <c r="D31" s="78"/>
      <c r="E31" s="89">
        <f>+E5</f>
        <v>0</v>
      </c>
      <c r="F31" s="89">
        <f t="shared" ref="F31:J31" si="8">+F5</f>
        <v>29528600</v>
      </c>
      <c r="G31" s="89">
        <f t="shared" si="8"/>
        <v>20764100</v>
      </c>
      <c r="H31" s="89">
        <f t="shared" si="8"/>
        <v>86783900</v>
      </c>
      <c r="I31" s="89">
        <f t="shared" si="8"/>
        <v>0</v>
      </c>
      <c r="J31" s="89">
        <f t="shared" si="8"/>
        <v>113182500</v>
      </c>
      <c r="K31" s="90">
        <f t="shared" si="7"/>
        <v>250259100</v>
      </c>
    </row>
    <row r="32" spans="1:11" ht="25.5">
      <c r="A32" s="67"/>
      <c r="B32" s="71">
        <v>3.2</v>
      </c>
      <c r="C32" s="71" t="s">
        <v>279</v>
      </c>
      <c r="D32" s="90"/>
      <c r="E32" s="89">
        <f>+E31-E19</f>
        <v>0</v>
      </c>
      <c r="F32" s="89">
        <f>F29</f>
        <v>23622880</v>
      </c>
      <c r="G32" s="89">
        <f t="shared" ref="G32:K32" si="9">G29</f>
        <v>16611280</v>
      </c>
      <c r="H32" s="89">
        <f t="shared" si="9"/>
        <v>69427120</v>
      </c>
      <c r="I32" s="89">
        <f t="shared" si="9"/>
        <v>0</v>
      </c>
      <c r="J32" s="89">
        <f t="shared" si="9"/>
        <v>90545998</v>
      </c>
      <c r="K32" s="89">
        <f t="shared" si="9"/>
        <v>200207278</v>
      </c>
    </row>
    <row r="33" spans="1:11">
      <c r="A33" s="67"/>
      <c r="B33" s="209" t="s">
        <v>280</v>
      </c>
      <c r="C33" s="209"/>
      <c r="D33" s="209"/>
      <c r="E33" s="209"/>
      <c r="F33" s="209"/>
      <c r="G33" s="209"/>
      <c r="H33" s="209"/>
      <c r="I33" s="209"/>
      <c r="J33" s="209"/>
      <c r="K33" s="209"/>
    </row>
    <row r="34" spans="1:11">
      <c r="A34" s="67"/>
      <c r="B34" s="100"/>
      <c r="C34" s="100"/>
      <c r="D34" s="101"/>
      <c r="E34" s="101"/>
      <c r="F34" s="101"/>
      <c r="G34" s="101"/>
      <c r="H34" s="101"/>
      <c r="I34" s="101"/>
      <c r="J34" s="101"/>
      <c r="K34" s="101"/>
    </row>
    <row r="35" spans="1:11">
      <c r="A35" s="67"/>
      <c r="B35" s="100"/>
      <c r="C35" s="100"/>
      <c r="D35" s="101"/>
      <c r="E35" s="101"/>
      <c r="F35" s="101"/>
      <c r="G35" s="101"/>
      <c r="H35" s="101"/>
      <c r="I35" s="101"/>
      <c r="J35" s="101"/>
      <c r="K35" s="101"/>
    </row>
    <row r="36" spans="1:11">
      <c r="A36" s="67"/>
      <c r="B36" s="100"/>
      <c r="C36" s="100"/>
      <c r="D36" s="101"/>
      <c r="E36" s="101"/>
      <c r="F36" s="101"/>
      <c r="G36" s="101"/>
      <c r="H36" s="101"/>
      <c r="I36" s="101"/>
      <c r="J36" s="101"/>
      <c r="K36" s="101"/>
    </row>
    <row r="37" spans="1:11">
      <c r="A37" s="67"/>
      <c r="B37" s="100"/>
      <c r="C37" s="100"/>
      <c r="D37" s="101"/>
      <c r="E37" s="101"/>
      <c r="F37" s="101"/>
      <c r="G37" s="101"/>
      <c r="H37" s="101"/>
      <c r="I37" s="101"/>
      <c r="J37" s="101"/>
      <c r="K37" s="101"/>
    </row>
    <row r="38" spans="1:11">
      <c r="A38" s="67"/>
      <c r="B38" s="102" t="s">
        <v>281</v>
      </c>
      <c r="C38" s="67"/>
      <c r="D38" s="84"/>
      <c r="E38" s="84"/>
      <c r="F38" s="103"/>
      <c r="G38" s="103"/>
      <c r="H38" s="103"/>
      <c r="I38" s="103"/>
      <c r="J38" s="103"/>
      <c r="K38" s="103"/>
    </row>
    <row r="39" spans="1:11">
      <c r="A39" s="67"/>
      <c r="B39" s="67"/>
      <c r="C39" s="67"/>
      <c r="D39" s="84"/>
      <c r="E39" s="84"/>
      <c r="F39" s="84"/>
      <c r="G39" s="84"/>
      <c r="H39" s="84"/>
      <c r="I39" s="84"/>
      <c r="J39" s="84"/>
      <c r="K39" s="84"/>
    </row>
    <row r="40" spans="1:11">
      <c r="A40" s="67"/>
      <c r="B40" s="67"/>
      <c r="C40" s="67"/>
      <c r="D40" s="84"/>
      <c r="E40" s="84"/>
      <c r="F40" s="84"/>
      <c r="G40" s="84"/>
      <c r="H40" s="84"/>
      <c r="I40" s="84"/>
      <c r="J40" s="84"/>
      <c r="K40" s="84"/>
    </row>
    <row r="41" spans="1:11">
      <c r="A41" s="67"/>
      <c r="B41" s="67"/>
      <c r="C41" s="67"/>
      <c r="D41" s="84"/>
      <c r="E41" s="84"/>
      <c r="F41" s="84"/>
      <c r="G41" s="84"/>
      <c r="H41" s="84"/>
      <c r="I41" s="84"/>
      <c r="J41" s="84"/>
      <c r="K41" s="84"/>
    </row>
  </sheetData>
  <mergeCells count="6">
    <mergeCell ref="B33:K33"/>
    <mergeCell ref="B1:K1"/>
    <mergeCell ref="B7:B10"/>
    <mergeCell ref="B12:B15"/>
    <mergeCell ref="B22:B24"/>
    <mergeCell ref="B26:B28"/>
  </mergeCells>
  <hyperlinks>
    <hyperlink ref="C17" location="_ftn1" display="Үндсэн хөрөнгө, ХОЗҮХХ[1] хооронд дахин ангилсан"/>
    <hyperlink ref="B38" location="_ftnref1" display="[1] Хөрөнгө оруулалтын зориулалттай үл хөдлөх хөрөнгө."/>
  </hyperlink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53"/>
  <sheetViews>
    <sheetView topLeftCell="A7" workbookViewId="0">
      <selection activeCell="M16" sqref="M16"/>
    </sheetView>
  </sheetViews>
  <sheetFormatPr defaultRowHeight="15"/>
  <sheetData>
    <row r="1" spans="1:10">
      <c r="A1" s="205" t="s">
        <v>282</v>
      </c>
      <c r="B1" s="206"/>
      <c r="C1" s="206"/>
      <c r="D1" s="206"/>
      <c r="E1" s="206"/>
      <c r="F1" s="206"/>
      <c r="G1" s="206"/>
      <c r="H1" s="206"/>
      <c r="I1" s="206"/>
      <c r="J1" s="104"/>
    </row>
    <row r="2" spans="1:10">
      <c r="A2" s="72"/>
      <c r="B2" s="67"/>
      <c r="C2" s="67"/>
      <c r="D2" s="67"/>
      <c r="E2" s="67"/>
      <c r="F2" s="67"/>
      <c r="G2" s="67"/>
      <c r="H2" s="67"/>
      <c r="I2" s="67"/>
      <c r="J2" s="67"/>
    </row>
    <row r="3" spans="1:10">
      <c r="A3" s="105" t="s">
        <v>156</v>
      </c>
      <c r="B3" s="225" t="s">
        <v>235</v>
      </c>
      <c r="C3" s="226"/>
      <c r="D3" s="226"/>
      <c r="E3" s="226"/>
      <c r="F3" s="227"/>
      <c r="G3" s="221" t="s">
        <v>218</v>
      </c>
      <c r="H3" s="221"/>
      <c r="I3" s="221" t="s">
        <v>233</v>
      </c>
      <c r="J3" s="221"/>
    </row>
    <row r="4" spans="1:10">
      <c r="A4" s="77">
        <v>1</v>
      </c>
      <c r="B4" s="217"/>
      <c r="C4" s="217"/>
      <c r="D4" s="217"/>
      <c r="E4" s="217"/>
      <c r="F4" s="217"/>
      <c r="G4" s="211"/>
      <c r="H4" s="211"/>
      <c r="I4" s="193"/>
      <c r="J4" s="193"/>
    </row>
    <row r="5" spans="1:10">
      <c r="A5" s="77">
        <v>2</v>
      </c>
      <c r="B5" s="217"/>
      <c r="C5" s="217"/>
      <c r="D5" s="217"/>
      <c r="E5" s="217"/>
      <c r="F5" s="217"/>
      <c r="G5" s="211"/>
      <c r="H5" s="211"/>
      <c r="I5" s="193"/>
      <c r="J5" s="193"/>
    </row>
    <row r="6" spans="1:10">
      <c r="A6" s="77">
        <v>3</v>
      </c>
      <c r="B6" s="217" t="s">
        <v>158</v>
      </c>
      <c r="C6" s="217"/>
      <c r="D6" s="217"/>
      <c r="E6" s="217"/>
      <c r="F6" s="217"/>
      <c r="G6" s="211"/>
      <c r="H6" s="211"/>
      <c r="I6" s="193"/>
      <c r="J6" s="193"/>
    </row>
    <row r="7" spans="1:10">
      <c r="A7" s="80"/>
      <c r="B7" s="67"/>
      <c r="C7" s="67"/>
      <c r="D7" s="67"/>
      <c r="E7" s="67"/>
      <c r="F7" s="67"/>
      <c r="G7" s="67"/>
      <c r="H7" s="67"/>
      <c r="I7" s="67"/>
      <c r="J7" s="67"/>
    </row>
    <row r="8" spans="1:10">
      <c r="A8" s="222" t="s">
        <v>283</v>
      </c>
      <c r="B8" s="222"/>
      <c r="C8" s="222"/>
      <c r="D8" s="222"/>
      <c r="E8" s="222"/>
      <c r="F8" s="222"/>
      <c r="G8" s="222"/>
      <c r="H8" s="222"/>
      <c r="I8" s="222"/>
      <c r="J8" s="222"/>
    </row>
    <row r="9" spans="1:10">
      <c r="A9" s="74"/>
      <c r="B9" s="74"/>
      <c r="C9" s="74"/>
      <c r="D9" s="74"/>
      <c r="E9" s="74"/>
      <c r="F9" s="74"/>
      <c r="G9" s="74"/>
      <c r="H9" s="74"/>
      <c r="I9" s="74"/>
      <c r="J9" s="74"/>
    </row>
    <row r="10" spans="1:10">
      <c r="A10" s="74"/>
      <c r="B10" s="74"/>
      <c r="C10" s="74"/>
      <c r="D10" s="74"/>
      <c r="E10" s="74"/>
      <c r="F10" s="74"/>
      <c r="G10" s="74"/>
      <c r="H10" s="74"/>
      <c r="I10" s="74"/>
      <c r="J10" s="74"/>
    </row>
    <row r="11" spans="1:10">
      <c r="A11" s="72"/>
      <c r="B11" s="67"/>
      <c r="C11" s="67"/>
      <c r="D11" s="67"/>
      <c r="E11" s="67"/>
      <c r="F11" s="67"/>
      <c r="G11" s="67"/>
      <c r="H11" s="67"/>
      <c r="I11" s="67"/>
      <c r="J11" s="67"/>
    </row>
    <row r="12" spans="1:10">
      <c r="A12" s="205" t="s">
        <v>284</v>
      </c>
      <c r="B12" s="206"/>
      <c r="C12" s="206"/>
      <c r="D12" s="206"/>
      <c r="E12" s="206"/>
      <c r="F12" s="206"/>
      <c r="G12" s="206"/>
      <c r="H12" s="206"/>
      <c r="I12" s="206"/>
      <c r="J12" s="206"/>
    </row>
    <row r="13" spans="1:10">
      <c r="A13" s="80" t="s">
        <v>285</v>
      </c>
      <c r="B13" s="67"/>
      <c r="C13" s="67"/>
      <c r="D13" s="67"/>
      <c r="E13" s="67"/>
      <c r="F13" s="67"/>
      <c r="G13" s="67"/>
      <c r="H13" s="67"/>
      <c r="I13" s="67"/>
      <c r="J13" s="67"/>
    </row>
    <row r="14" spans="1:10">
      <c r="A14" s="80"/>
      <c r="B14" s="67"/>
      <c r="C14" s="67"/>
      <c r="D14" s="67"/>
      <c r="E14" s="67"/>
      <c r="F14" s="67"/>
      <c r="G14" s="67"/>
      <c r="H14" s="67"/>
      <c r="I14" s="67"/>
      <c r="J14" s="67"/>
    </row>
    <row r="15" spans="1:10">
      <c r="A15" s="70" t="s">
        <v>156</v>
      </c>
      <c r="B15" s="217" t="s">
        <v>286</v>
      </c>
      <c r="C15" s="217"/>
      <c r="D15" s="217"/>
      <c r="E15" s="217"/>
      <c r="F15" s="217"/>
      <c r="G15" s="221" t="s">
        <v>218</v>
      </c>
      <c r="H15" s="221"/>
      <c r="I15" s="221" t="s">
        <v>233</v>
      </c>
      <c r="J15" s="221"/>
    </row>
    <row r="16" spans="1:10">
      <c r="A16" s="71">
        <v>1</v>
      </c>
      <c r="B16" s="212" t="s">
        <v>287</v>
      </c>
      <c r="C16" s="212"/>
      <c r="D16" s="212"/>
      <c r="E16" s="212"/>
      <c r="F16" s="212"/>
      <c r="G16" s="223">
        <v>320551600</v>
      </c>
      <c r="H16" s="224"/>
      <c r="I16" s="223">
        <v>320551600</v>
      </c>
      <c r="J16" s="224"/>
    </row>
    <row r="17" spans="1:10">
      <c r="A17" s="71">
        <v>2</v>
      </c>
      <c r="B17" s="212" t="s">
        <v>60</v>
      </c>
      <c r="C17" s="212"/>
      <c r="D17" s="212"/>
      <c r="E17" s="212"/>
      <c r="F17" s="212"/>
      <c r="G17" s="211">
        <v>8638800</v>
      </c>
      <c r="H17" s="211"/>
      <c r="I17" s="211">
        <v>8638800</v>
      </c>
      <c r="J17" s="211"/>
    </row>
    <row r="18" spans="1:10">
      <c r="A18" s="71">
        <v>3</v>
      </c>
      <c r="B18" s="217"/>
      <c r="C18" s="217"/>
      <c r="D18" s="217"/>
      <c r="E18" s="217"/>
      <c r="F18" s="217"/>
      <c r="G18" s="211">
        <v>19861348</v>
      </c>
      <c r="H18" s="211"/>
      <c r="I18" s="211">
        <v>23871348</v>
      </c>
      <c r="J18" s="211"/>
    </row>
    <row r="19" spans="1:10">
      <c r="A19" s="71">
        <v>4</v>
      </c>
      <c r="B19" s="217" t="s">
        <v>158</v>
      </c>
      <c r="C19" s="217"/>
      <c r="D19" s="217"/>
      <c r="E19" s="217"/>
      <c r="F19" s="217"/>
      <c r="G19" s="214">
        <f>SUM(G16:G18)</f>
        <v>349051748</v>
      </c>
      <c r="H19" s="211"/>
      <c r="I19" s="214">
        <f>SUM(I16:I18)</f>
        <v>353061748</v>
      </c>
      <c r="J19" s="211"/>
    </row>
    <row r="20" spans="1:10">
      <c r="A20" s="106"/>
      <c r="B20" s="107"/>
      <c r="C20" s="107"/>
      <c r="D20" s="107"/>
      <c r="E20" s="107"/>
      <c r="F20" s="107"/>
      <c r="G20" s="108"/>
      <c r="H20" s="108"/>
      <c r="I20" s="108"/>
      <c r="J20" s="108"/>
    </row>
    <row r="21" spans="1:10">
      <c r="A21" s="80" t="s">
        <v>288</v>
      </c>
      <c r="B21" s="107"/>
      <c r="C21" s="107"/>
      <c r="D21" s="107"/>
      <c r="E21" s="107"/>
      <c r="F21" s="107"/>
      <c r="G21" s="67"/>
      <c r="H21" s="67"/>
      <c r="I21" s="67"/>
      <c r="J21" s="67"/>
    </row>
    <row r="22" spans="1:10">
      <c r="A22" s="80"/>
      <c r="B22" s="107"/>
      <c r="C22" s="107"/>
      <c r="D22" s="107"/>
      <c r="E22" s="107"/>
      <c r="F22" s="107"/>
      <c r="G22" s="67"/>
      <c r="H22" s="67"/>
      <c r="I22" s="67"/>
      <c r="J22" s="67"/>
    </row>
    <row r="23" spans="1:10">
      <c r="A23" s="87" t="s">
        <v>156</v>
      </c>
      <c r="B23" s="221" t="s">
        <v>289</v>
      </c>
      <c r="C23" s="221"/>
      <c r="D23" s="221"/>
      <c r="E23" s="221"/>
      <c r="F23" s="221"/>
      <c r="G23" s="221" t="s">
        <v>218</v>
      </c>
      <c r="H23" s="221"/>
      <c r="I23" s="221" t="s">
        <v>233</v>
      </c>
      <c r="J23" s="221"/>
    </row>
    <row r="24" spans="1:10">
      <c r="A24" s="71">
        <v>1</v>
      </c>
      <c r="B24" s="210" t="s">
        <v>290</v>
      </c>
      <c r="C24" s="210"/>
      <c r="D24" s="210"/>
      <c r="E24" s="210"/>
      <c r="F24" s="210"/>
      <c r="G24" s="211">
        <v>0</v>
      </c>
      <c r="H24" s="211"/>
      <c r="I24" s="220">
        <v>0</v>
      </c>
      <c r="J24" s="220"/>
    </row>
    <row r="25" spans="1:10">
      <c r="A25" s="71">
        <v>2</v>
      </c>
      <c r="B25" s="210" t="s">
        <v>291</v>
      </c>
      <c r="C25" s="210"/>
      <c r="D25" s="210"/>
      <c r="E25" s="210"/>
      <c r="F25" s="210"/>
      <c r="G25" s="211">
        <v>280899</v>
      </c>
      <c r="H25" s="211"/>
      <c r="I25" s="211">
        <v>0</v>
      </c>
      <c r="J25" s="211"/>
    </row>
    <row r="26" spans="1:10">
      <c r="A26" s="71">
        <v>3</v>
      </c>
      <c r="B26" s="210" t="s">
        <v>292</v>
      </c>
      <c r="C26" s="210"/>
      <c r="D26" s="210"/>
      <c r="E26" s="210"/>
      <c r="F26" s="210"/>
      <c r="G26" s="211">
        <v>0</v>
      </c>
      <c r="H26" s="211"/>
      <c r="I26" s="211">
        <v>0</v>
      </c>
      <c r="J26" s="211"/>
    </row>
    <row r="27" spans="1:10">
      <c r="A27" s="71">
        <v>4</v>
      </c>
      <c r="B27" s="210" t="s">
        <v>293</v>
      </c>
      <c r="C27" s="210"/>
      <c r="D27" s="210"/>
      <c r="E27" s="210"/>
      <c r="F27" s="210"/>
      <c r="G27" s="211"/>
      <c r="H27" s="211"/>
      <c r="I27" s="211"/>
      <c r="J27" s="211"/>
    </row>
    <row r="28" spans="1:10">
      <c r="A28" s="71">
        <v>5</v>
      </c>
      <c r="B28" s="210" t="s">
        <v>294</v>
      </c>
      <c r="C28" s="210"/>
      <c r="D28" s="210"/>
      <c r="E28" s="210"/>
      <c r="F28" s="210"/>
      <c r="G28" s="218"/>
      <c r="H28" s="218"/>
      <c r="I28" s="219">
        <f>+G28</f>
        <v>0</v>
      </c>
      <c r="J28" s="211"/>
    </row>
    <row r="29" spans="1:10">
      <c r="A29" s="71">
        <v>6</v>
      </c>
      <c r="B29" s="210"/>
      <c r="C29" s="210"/>
      <c r="D29" s="210"/>
      <c r="E29" s="210"/>
      <c r="F29" s="210"/>
      <c r="G29" s="211">
        <v>0</v>
      </c>
      <c r="H29" s="211"/>
      <c r="I29" s="211"/>
      <c r="J29" s="211"/>
    </row>
    <row r="30" spans="1:10">
      <c r="A30" s="71">
        <v>7</v>
      </c>
      <c r="B30" s="210" t="s">
        <v>158</v>
      </c>
      <c r="C30" s="210"/>
      <c r="D30" s="210"/>
      <c r="E30" s="210"/>
      <c r="F30" s="210"/>
      <c r="G30" s="214">
        <f>SUM(G24:G29)</f>
        <v>280899</v>
      </c>
      <c r="H30" s="211"/>
      <c r="I30" s="215">
        <f>SUM(I24:J29)</f>
        <v>0</v>
      </c>
      <c r="J30" s="216"/>
    </row>
    <row r="31" spans="1:10">
      <c r="A31" s="67"/>
      <c r="B31" s="67"/>
      <c r="C31" s="67"/>
      <c r="D31" s="67"/>
      <c r="E31" s="67"/>
      <c r="F31" s="67"/>
      <c r="G31" s="67"/>
      <c r="H31" s="67"/>
      <c r="I31" s="67"/>
      <c r="J31" s="67"/>
    </row>
    <row r="32" spans="1:10">
      <c r="A32" s="80" t="s">
        <v>295</v>
      </c>
      <c r="B32" s="67"/>
      <c r="C32" s="67"/>
      <c r="D32" s="67"/>
      <c r="E32" s="67"/>
      <c r="F32" s="67"/>
      <c r="G32" s="67"/>
      <c r="H32" s="67"/>
      <c r="I32" s="67"/>
      <c r="J32" s="67"/>
    </row>
    <row r="33" spans="1:10">
      <c r="A33" s="80"/>
      <c r="B33" s="67"/>
      <c r="C33" s="67"/>
      <c r="D33" s="67"/>
      <c r="E33" s="67"/>
      <c r="F33" s="67"/>
      <c r="G33" s="67"/>
      <c r="H33" s="67"/>
      <c r="I33" s="67"/>
      <c r="J33" s="67"/>
    </row>
    <row r="34" spans="1:10">
      <c r="A34" s="217" t="s">
        <v>156</v>
      </c>
      <c r="B34" s="217" t="s">
        <v>5</v>
      </c>
      <c r="C34" s="217"/>
      <c r="D34" s="217"/>
      <c r="E34" s="217"/>
      <c r="F34" s="217"/>
      <c r="G34" s="204" t="s">
        <v>218</v>
      </c>
      <c r="H34" s="204"/>
      <c r="I34" s="217" t="s">
        <v>233</v>
      </c>
      <c r="J34" s="217"/>
    </row>
    <row r="35" spans="1:10">
      <c r="A35" s="217"/>
      <c r="B35" s="217"/>
      <c r="C35" s="217"/>
      <c r="D35" s="217"/>
      <c r="E35" s="217"/>
      <c r="F35" s="217"/>
      <c r="G35" s="68" t="s">
        <v>296</v>
      </c>
      <c r="H35" s="68" t="s">
        <v>297</v>
      </c>
      <c r="I35" s="70" t="s">
        <v>296</v>
      </c>
      <c r="J35" s="70" t="s">
        <v>297</v>
      </c>
    </row>
    <row r="36" spans="1:10">
      <c r="A36" s="71">
        <v>1</v>
      </c>
      <c r="B36" s="212" t="s">
        <v>298</v>
      </c>
      <c r="C36" s="212"/>
      <c r="D36" s="212"/>
      <c r="E36" s="212"/>
      <c r="F36" s="212"/>
      <c r="G36" s="71"/>
      <c r="H36" s="71"/>
      <c r="I36" s="71">
        <v>0</v>
      </c>
      <c r="J36" s="71"/>
    </row>
    <row r="37" spans="1:10">
      <c r="A37" s="71">
        <v>2</v>
      </c>
      <c r="B37" s="212" t="s">
        <v>299</v>
      </c>
      <c r="C37" s="212"/>
      <c r="D37" s="212"/>
      <c r="E37" s="212"/>
      <c r="F37" s="212"/>
      <c r="G37" s="71"/>
      <c r="H37" s="71"/>
      <c r="I37" s="71"/>
      <c r="J37" s="71"/>
    </row>
    <row r="38" spans="1:10">
      <c r="A38" s="71">
        <v>3</v>
      </c>
      <c r="B38" s="213"/>
      <c r="C38" s="213"/>
      <c r="D38" s="213"/>
      <c r="E38" s="213"/>
      <c r="F38" s="213"/>
      <c r="G38" s="71"/>
      <c r="H38" s="71"/>
      <c r="I38" s="71"/>
      <c r="J38" s="71"/>
    </row>
    <row r="39" spans="1:10">
      <c r="A39" s="71">
        <v>4</v>
      </c>
      <c r="B39" s="213" t="s">
        <v>158</v>
      </c>
      <c r="C39" s="213"/>
      <c r="D39" s="213"/>
      <c r="E39" s="213"/>
      <c r="F39" s="213"/>
      <c r="G39" s="71"/>
      <c r="H39" s="71"/>
      <c r="I39" s="71">
        <f>SUM(I36:I38)</f>
        <v>0</v>
      </c>
      <c r="J39" s="71"/>
    </row>
    <row r="40" spans="1:10">
      <c r="A40" s="67"/>
      <c r="B40" s="67"/>
      <c r="C40" s="67"/>
      <c r="D40" s="67"/>
      <c r="E40" s="67"/>
      <c r="F40" s="67"/>
      <c r="G40" s="67"/>
      <c r="H40" s="67"/>
      <c r="I40" s="67"/>
      <c r="J40" s="67"/>
    </row>
    <row r="41" spans="1:10">
      <c r="A41" s="109" t="s">
        <v>300</v>
      </c>
      <c r="B41" s="67"/>
      <c r="C41" s="67"/>
      <c r="D41" s="67"/>
      <c r="E41" s="67"/>
      <c r="F41" s="67"/>
      <c r="G41" s="67"/>
      <c r="H41" s="67"/>
      <c r="I41" s="67"/>
      <c r="J41" s="67"/>
    </row>
    <row r="42" spans="1:10">
      <c r="A42" s="67"/>
      <c r="B42" s="67"/>
      <c r="C42" s="67"/>
      <c r="D42" s="67"/>
      <c r="E42" s="67"/>
      <c r="F42" s="67"/>
      <c r="G42" s="67"/>
      <c r="H42" s="67"/>
      <c r="I42" s="67"/>
      <c r="J42" s="67"/>
    </row>
    <row r="43" spans="1:10" ht="63.75">
      <c r="A43" s="76" t="s">
        <v>156</v>
      </c>
      <c r="B43" s="197" t="s">
        <v>301</v>
      </c>
      <c r="C43" s="197"/>
      <c r="D43" s="197"/>
      <c r="E43" s="197" t="s">
        <v>218</v>
      </c>
      <c r="F43" s="197"/>
      <c r="G43" s="76" t="s">
        <v>229</v>
      </c>
      <c r="H43" s="76" t="s">
        <v>302</v>
      </c>
      <c r="I43" s="76" t="s">
        <v>303</v>
      </c>
      <c r="J43" s="76" t="s">
        <v>233</v>
      </c>
    </row>
    <row r="44" spans="1:10">
      <c r="A44" s="71">
        <v>1</v>
      </c>
      <c r="B44" s="210" t="s">
        <v>304</v>
      </c>
      <c r="C44" s="210"/>
      <c r="D44" s="210"/>
      <c r="E44" s="211"/>
      <c r="F44" s="211"/>
      <c r="G44" s="71"/>
      <c r="H44" s="71"/>
      <c r="I44" s="71"/>
      <c r="J44" s="71"/>
    </row>
    <row r="45" spans="1:10">
      <c r="A45" s="71">
        <v>2</v>
      </c>
      <c r="B45" s="210" t="s">
        <v>305</v>
      </c>
      <c r="C45" s="210"/>
      <c r="D45" s="210"/>
      <c r="E45" s="211"/>
      <c r="F45" s="211"/>
      <c r="G45" s="71"/>
      <c r="H45" s="71"/>
      <c r="I45" s="71"/>
      <c r="J45" s="71"/>
    </row>
    <row r="46" spans="1:10">
      <c r="A46" s="71">
        <v>3</v>
      </c>
      <c r="B46" s="210"/>
      <c r="C46" s="210"/>
      <c r="D46" s="210"/>
      <c r="E46" s="211"/>
      <c r="F46" s="211"/>
      <c r="G46" s="71"/>
      <c r="H46" s="71"/>
      <c r="I46" s="71"/>
      <c r="J46" s="71"/>
    </row>
    <row r="47" spans="1:10">
      <c r="A47" s="71">
        <v>4</v>
      </c>
      <c r="B47" s="210" t="s">
        <v>158</v>
      </c>
      <c r="C47" s="210"/>
      <c r="D47" s="210"/>
      <c r="E47" s="211"/>
      <c r="F47" s="211"/>
      <c r="G47" s="71"/>
      <c r="H47" s="71"/>
      <c r="I47" s="71"/>
      <c r="J47" s="71"/>
    </row>
    <row r="48" spans="1:10">
      <c r="A48" s="80"/>
      <c r="B48" s="67"/>
      <c r="C48" s="67"/>
      <c r="D48" s="67"/>
      <c r="E48" s="67"/>
      <c r="F48" s="67"/>
      <c r="G48" s="67"/>
      <c r="H48" s="67"/>
      <c r="I48" s="67"/>
      <c r="J48" s="67"/>
    </row>
    <row r="49" spans="1:10">
      <c r="A49" s="80" t="s">
        <v>306</v>
      </c>
      <c r="B49" s="67"/>
      <c r="C49" s="67"/>
      <c r="D49" s="67"/>
      <c r="E49" s="67"/>
      <c r="F49" s="67"/>
      <c r="G49" s="67"/>
      <c r="H49" s="67"/>
      <c r="I49" s="67"/>
      <c r="J49" s="67"/>
    </row>
    <row r="50" spans="1:10">
      <c r="A50" s="74"/>
      <c r="B50" s="74"/>
      <c r="C50" s="74"/>
      <c r="D50" s="74"/>
      <c r="E50" s="74"/>
      <c r="F50" s="74"/>
      <c r="G50" s="74"/>
      <c r="H50" s="74"/>
      <c r="I50" s="74"/>
      <c r="J50" s="74"/>
    </row>
    <row r="51" spans="1:10">
      <c r="A51" s="74"/>
      <c r="B51" s="74"/>
      <c r="C51" s="74"/>
      <c r="D51" s="74"/>
      <c r="E51" s="74"/>
      <c r="F51" s="74"/>
      <c r="G51" s="74"/>
      <c r="H51" s="74"/>
      <c r="I51" s="74"/>
      <c r="J51" s="74"/>
    </row>
    <row r="52" spans="1:10">
      <c r="A52" s="74"/>
      <c r="B52" s="74"/>
      <c r="C52" s="74"/>
      <c r="D52" s="74"/>
      <c r="E52" s="74"/>
      <c r="F52" s="74"/>
      <c r="G52" s="74"/>
      <c r="H52" s="74"/>
      <c r="I52" s="74"/>
      <c r="J52" s="74"/>
    </row>
    <row r="53" spans="1:10">
      <c r="A53" s="73"/>
      <c r="B53" s="110"/>
      <c r="C53" s="67"/>
      <c r="D53" s="67"/>
      <c r="E53" s="67"/>
      <c r="F53" s="67"/>
      <c r="G53" s="67"/>
      <c r="H53" s="67"/>
      <c r="I53" s="67"/>
      <c r="J53" s="67"/>
    </row>
  </sheetData>
  <mergeCells count="72">
    <mergeCell ref="A1:I1"/>
    <mergeCell ref="B3:F3"/>
    <mergeCell ref="G3:H3"/>
    <mergeCell ref="I3:J3"/>
    <mergeCell ref="B4:F4"/>
    <mergeCell ref="G4:H4"/>
    <mergeCell ref="I4:J4"/>
    <mergeCell ref="B16:F16"/>
    <mergeCell ref="G16:H16"/>
    <mergeCell ref="I16:J16"/>
    <mergeCell ref="B5:F5"/>
    <mergeCell ref="G5:H5"/>
    <mergeCell ref="I5:J5"/>
    <mergeCell ref="B6:F6"/>
    <mergeCell ref="G6:H6"/>
    <mergeCell ref="I6:J6"/>
    <mergeCell ref="A8:J8"/>
    <mergeCell ref="A12:J12"/>
    <mergeCell ref="B15:F15"/>
    <mergeCell ref="G15:H15"/>
    <mergeCell ref="I15:J15"/>
    <mergeCell ref="B17:F17"/>
    <mergeCell ref="G17:H17"/>
    <mergeCell ref="I17:J17"/>
    <mergeCell ref="B18:F18"/>
    <mergeCell ref="G18:H18"/>
    <mergeCell ref="I18:J18"/>
    <mergeCell ref="B19:F19"/>
    <mergeCell ref="G19:H19"/>
    <mergeCell ref="I19:J19"/>
    <mergeCell ref="B23:F23"/>
    <mergeCell ref="G23:H23"/>
    <mergeCell ref="I23:J23"/>
    <mergeCell ref="B24:F24"/>
    <mergeCell ref="G24:H24"/>
    <mergeCell ref="I24:J24"/>
    <mergeCell ref="B25:F25"/>
    <mergeCell ref="G25:H25"/>
    <mergeCell ref="I25:J25"/>
    <mergeCell ref="B26:F26"/>
    <mergeCell ref="G26:H26"/>
    <mergeCell ref="I26:J26"/>
    <mergeCell ref="B27:F27"/>
    <mergeCell ref="G27:H27"/>
    <mergeCell ref="I27:J27"/>
    <mergeCell ref="B28:F28"/>
    <mergeCell ref="G28:H28"/>
    <mergeCell ref="I28:J28"/>
    <mergeCell ref="B29:F29"/>
    <mergeCell ref="G29:H29"/>
    <mergeCell ref="I29:J29"/>
    <mergeCell ref="B30:F30"/>
    <mergeCell ref="G30:H30"/>
    <mergeCell ref="I30:J30"/>
    <mergeCell ref="A34:A35"/>
    <mergeCell ref="B34:F35"/>
    <mergeCell ref="G34:H34"/>
    <mergeCell ref="I34:J34"/>
    <mergeCell ref="B36:F36"/>
    <mergeCell ref="B37:F37"/>
    <mergeCell ref="B38:F38"/>
    <mergeCell ref="B39:F39"/>
    <mergeCell ref="B43:D43"/>
    <mergeCell ref="E43:F43"/>
    <mergeCell ref="B47:D47"/>
    <mergeCell ref="E47:F47"/>
    <mergeCell ref="B44:D44"/>
    <mergeCell ref="E44:F44"/>
    <mergeCell ref="B45:D45"/>
    <mergeCell ref="E45:F45"/>
    <mergeCell ref="B46:D46"/>
    <mergeCell ref="E46:F46"/>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48"/>
  <sheetViews>
    <sheetView topLeftCell="A4" workbookViewId="0">
      <selection sqref="A1:J48"/>
    </sheetView>
  </sheetViews>
  <sheetFormatPr defaultRowHeight="15"/>
  <sheetData>
    <row r="1" spans="1:10">
      <c r="A1" s="80" t="s">
        <v>307</v>
      </c>
      <c r="B1" s="67"/>
      <c r="C1" s="67"/>
      <c r="D1" s="67"/>
      <c r="E1" s="67"/>
      <c r="F1" s="67"/>
      <c r="G1" s="67"/>
      <c r="H1" s="67"/>
      <c r="I1" s="67"/>
      <c r="J1" s="67"/>
    </row>
    <row r="2" spans="1:10">
      <c r="A2" s="72"/>
      <c r="B2" s="67"/>
      <c r="C2" s="67"/>
      <c r="D2" s="67"/>
      <c r="E2" s="67"/>
      <c r="F2" s="67"/>
      <c r="G2" s="67"/>
      <c r="H2" s="67"/>
      <c r="I2" s="67"/>
      <c r="J2" s="67"/>
    </row>
    <row r="3" spans="1:10">
      <c r="A3" s="70" t="s">
        <v>156</v>
      </c>
      <c r="B3" s="217" t="s">
        <v>235</v>
      </c>
      <c r="C3" s="217"/>
      <c r="D3" s="217"/>
      <c r="E3" s="217"/>
      <c r="F3" s="217"/>
      <c r="G3" s="204" t="s">
        <v>218</v>
      </c>
      <c r="H3" s="204"/>
      <c r="I3" s="204" t="s">
        <v>233</v>
      </c>
      <c r="J3" s="204"/>
    </row>
    <row r="4" spans="1:10">
      <c r="A4" s="71">
        <v>1</v>
      </c>
      <c r="B4" s="217"/>
      <c r="C4" s="217"/>
      <c r="D4" s="217"/>
      <c r="E4" s="217"/>
      <c r="F4" s="217"/>
      <c r="G4" s="211"/>
      <c r="H4" s="243"/>
      <c r="I4" s="217"/>
      <c r="J4" s="217"/>
    </row>
    <row r="5" spans="1:10">
      <c r="A5" s="71">
        <v>2</v>
      </c>
      <c r="B5" s="217" t="s">
        <v>308</v>
      </c>
      <c r="C5" s="217"/>
      <c r="D5" s="217"/>
      <c r="E5" s="217"/>
      <c r="F5" s="217"/>
      <c r="G5" s="223">
        <v>0</v>
      </c>
      <c r="H5" s="224"/>
      <c r="I5" s="217">
        <v>0</v>
      </c>
      <c r="J5" s="217"/>
    </row>
    <row r="6" spans="1:10">
      <c r="A6" s="80" t="s">
        <v>309</v>
      </c>
      <c r="B6" s="67"/>
      <c r="C6" s="67"/>
      <c r="D6" s="67"/>
      <c r="E6" s="67"/>
      <c r="F6" s="67"/>
      <c r="G6" s="67"/>
      <c r="H6" s="67"/>
      <c r="I6" s="67"/>
      <c r="J6" s="67"/>
    </row>
    <row r="7" spans="1:10">
      <c r="A7" s="74"/>
      <c r="B7" s="74"/>
      <c r="C7" s="74"/>
      <c r="D7" s="74"/>
      <c r="E7" s="74"/>
      <c r="F7" s="74"/>
      <c r="G7" s="74"/>
      <c r="H7" s="74"/>
      <c r="I7" s="74"/>
      <c r="J7" s="74"/>
    </row>
    <row r="8" spans="1:10">
      <c r="A8" s="74"/>
      <c r="B8" s="74"/>
      <c r="C8" s="74"/>
      <c r="D8" s="74"/>
      <c r="E8" s="74"/>
      <c r="F8" s="74"/>
      <c r="G8" s="74"/>
      <c r="H8" s="74"/>
      <c r="I8" s="74"/>
      <c r="J8" s="74"/>
    </row>
    <row r="9" spans="1:10">
      <c r="A9" s="80"/>
      <c r="B9" s="67"/>
      <c r="C9" s="67"/>
      <c r="D9" s="67"/>
      <c r="E9" s="67"/>
      <c r="F9" s="67"/>
      <c r="G9" s="67"/>
      <c r="H9" s="67"/>
      <c r="I9" s="67"/>
      <c r="J9" s="67"/>
    </row>
    <row r="10" spans="1:10">
      <c r="A10" s="80" t="s">
        <v>310</v>
      </c>
      <c r="B10" s="67"/>
      <c r="C10" s="67"/>
      <c r="D10" s="67"/>
      <c r="E10" s="67"/>
      <c r="F10" s="67"/>
      <c r="G10" s="67"/>
      <c r="H10" s="67"/>
      <c r="I10" s="67"/>
      <c r="J10" s="67"/>
    </row>
    <row r="11" spans="1:10">
      <c r="A11" s="242" t="s">
        <v>156</v>
      </c>
      <c r="B11" s="217" t="s">
        <v>235</v>
      </c>
      <c r="C11" s="217"/>
      <c r="D11" s="217"/>
      <c r="E11" s="217"/>
      <c r="F11" s="217"/>
      <c r="G11" s="204" t="s">
        <v>218</v>
      </c>
      <c r="H11" s="204"/>
      <c r="I11" s="217" t="s">
        <v>233</v>
      </c>
      <c r="J11" s="217"/>
    </row>
    <row r="12" spans="1:10">
      <c r="A12" s="242"/>
      <c r="B12" s="217"/>
      <c r="C12" s="217"/>
      <c r="D12" s="217"/>
      <c r="E12" s="217"/>
      <c r="F12" s="217"/>
      <c r="G12" s="68" t="s">
        <v>296</v>
      </c>
      <c r="H12" s="68" t="s">
        <v>297</v>
      </c>
      <c r="I12" s="70" t="s">
        <v>296</v>
      </c>
      <c r="J12" s="70" t="s">
        <v>297</v>
      </c>
    </row>
    <row r="13" spans="1:10">
      <c r="A13" s="71">
        <v>1</v>
      </c>
      <c r="B13" s="210" t="s">
        <v>311</v>
      </c>
      <c r="C13" s="210"/>
      <c r="D13" s="210"/>
      <c r="E13" s="210"/>
      <c r="F13" s="210"/>
      <c r="G13" s="71"/>
      <c r="H13" s="71"/>
      <c r="I13" s="71">
        <v>0</v>
      </c>
      <c r="J13" s="71"/>
    </row>
    <row r="14" spans="1:10">
      <c r="A14" s="242"/>
      <c r="B14" s="210" t="s">
        <v>312</v>
      </c>
      <c r="C14" s="210"/>
      <c r="D14" s="210"/>
      <c r="E14" s="210"/>
      <c r="F14" s="210"/>
      <c r="G14" s="71"/>
      <c r="H14" s="71"/>
      <c r="I14" s="71"/>
      <c r="J14" s="71"/>
    </row>
    <row r="15" spans="1:10">
      <c r="A15" s="242"/>
      <c r="B15" s="210" t="s">
        <v>313</v>
      </c>
      <c r="C15" s="210"/>
      <c r="D15" s="210"/>
      <c r="E15" s="210"/>
      <c r="F15" s="210"/>
      <c r="G15" s="71"/>
      <c r="H15" s="71"/>
      <c r="I15" s="71"/>
      <c r="J15" s="71"/>
    </row>
    <row r="16" spans="1:10">
      <c r="A16" s="242"/>
      <c r="B16" s="210" t="s">
        <v>314</v>
      </c>
      <c r="C16" s="210"/>
      <c r="D16" s="210"/>
      <c r="E16" s="210"/>
      <c r="F16" s="210"/>
      <c r="G16" s="71"/>
      <c r="H16" s="71"/>
      <c r="I16" s="71"/>
      <c r="J16" s="71"/>
    </row>
    <row r="17" spans="1:10">
      <c r="A17" s="71">
        <v>2</v>
      </c>
      <c r="B17" s="210" t="s">
        <v>315</v>
      </c>
      <c r="C17" s="210"/>
      <c r="D17" s="210"/>
      <c r="E17" s="210"/>
      <c r="F17" s="210"/>
      <c r="G17" s="71"/>
      <c r="H17" s="71"/>
      <c r="I17" s="71"/>
      <c r="J17" s="71"/>
    </row>
    <row r="18" spans="1:10">
      <c r="A18" s="71">
        <v>3</v>
      </c>
      <c r="B18" s="217"/>
      <c r="C18" s="217"/>
      <c r="D18" s="217"/>
      <c r="E18" s="217"/>
      <c r="F18" s="217"/>
      <c r="G18" s="71"/>
      <c r="H18" s="71"/>
      <c r="I18" s="71"/>
      <c r="J18" s="71"/>
    </row>
    <row r="19" spans="1:10">
      <c r="A19" s="235" t="s">
        <v>316</v>
      </c>
      <c r="B19" s="235"/>
      <c r="C19" s="235"/>
      <c r="D19" s="235"/>
      <c r="E19" s="235"/>
      <c r="F19" s="235"/>
      <c r="G19" s="235"/>
      <c r="H19" s="235"/>
      <c r="I19" s="235"/>
      <c r="J19" s="235"/>
    </row>
    <row r="20" spans="1:10">
      <c r="A20" s="74"/>
      <c r="B20" s="74"/>
      <c r="C20" s="74"/>
      <c r="D20" s="74"/>
      <c r="E20" s="74"/>
      <c r="F20" s="74"/>
      <c r="G20" s="74"/>
      <c r="H20" s="74"/>
      <c r="I20" s="74"/>
      <c r="J20" s="74"/>
    </row>
    <row r="21" spans="1:10">
      <c r="A21" s="74"/>
      <c r="B21" s="74"/>
      <c r="C21" s="74"/>
      <c r="D21" s="74"/>
      <c r="E21" s="74"/>
      <c r="F21" s="74"/>
      <c r="G21" s="74"/>
      <c r="H21" s="74"/>
      <c r="I21" s="74"/>
      <c r="J21" s="74"/>
    </row>
    <row r="22" spans="1:10">
      <c r="A22" s="74"/>
      <c r="B22" s="74"/>
      <c r="C22" s="74"/>
      <c r="D22" s="74"/>
      <c r="E22" s="74"/>
      <c r="F22" s="74"/>
      <c r="G22" s="74"/>
      <c r="H22" s="74"/>
      <c r="I22" s="74"/>
      <c r="J22" s="74"/>
    </row>
    <row r="23" spans="1:10">
      <c r="A23" s="72"/>
      <c r="B23" s="67"/>
      <c r="C23" s="67"/>
      <c r="D23" s="67"/>
      <c r="E23" s="67"/>
      <c r="F23" s="67"/>
      <c r="G23" s="67"/>
      <c r="H23" s="67"/>
      <c r="I23" s="67"/>
      <c r="J23" s="67"/>
    </row>
    <row r="24" spans="1:10">
      <c r="A24" s="205" t="s">
        <v>317</v>
      </c>
      <c r="B24" s="206"/>
      <c r="C24" s="206"/>
      <c r="D24" s="206"/>
      <c r="E24" s="206"/>
      <c r="F24" s="206"/>
      <c r="G24" s="206"/>
      <c r="H24" s="206"/>
      <c r="I24" s="206"/>
      <c r="J24" s="206"/>
    </row>
    <row r="25" spans="1:10">
      <c r="A25" s="72"/>
      <c r="B25" s="67"/>
      <c r="C25" s="67"/>
      <c r="D25" s="67"/>
      <c r="E25" s="67"/>
      <c r="F25" s="67"/>
      <c r="G25" s="67"/>
      <c r="H25" s="67"/>
      <c r="I25" s="67"/>
      <c r="J25" s="67"/>
    </row>
    <row r="26" spans="1:10">
      <c r="A26" s="196" t="s">
        <v>318</v>
      </c>
      <c r="B26" s="196"/>
      <c r="C26" s="67"/>
      <c r="D26" s="67"/>
      <c r="E26" s="67"/>
      <c r="F26" s="67"/>
      <c r="G26" s="67"/>
      <c r="H26" s="67"/>
      <c r="I26" s="67"/>
      <c r="J26" s="67"/>
    </row>
    <row r="27" spans="1:10">
      <c r="A27" s="217" t="s">
        <v>156</v>
      </c>
      <c r="B27" s="236" t="s">
        <v>5</v>
      </c>
      <c r="C27" s="237"/>
      <c r="D27" s="238"/>
      <c r="E27" s="217" t="s">
        <v>319</v>
      </c>
      <c r="F27" s="217"/>
      <c r="G27" s="199" t="s">
        <v>320</v>
      </c>
      <c r="H27" s="200"/>
      <c r="I27" s="236" t="s">
        <v>321</v>
      </c>
      <c r="J27" s="238"/>
    </row>
    <row r="28" spans="1:10" ht="38.25">
      <c r="A28" s="217"/>
      <c r="B28" s="239"/>
      <c r="C28" s="240"/>
      <c r="D28" s="241"/>
      <c r="E28" s="76" t="s">
        <v>322</v>
      </c>
      <c r="F28" s="70" t="s">
        <v>323</v>
      </c>
      <c r="G28" s="70" t="s">
        <v>322</v>
      </c>
      <c r="H28" s="70" t="s">
        <v>323</v>
      </c>
      <c r="I28" s="239"/>
      <c r="J28" s="241"/>
    </row>
    <row r="29" spans="1:10">
      <c r="A29" s="77">
        <v>1</v>
      </c>
      <c r="B29" s="210" t="s">
        <v>218</v>
      </c>
      <c r="C29" s="210"/>
      <c r="D29" s="210"/>
      <c r="E29" s="77"/>
      <c r="F29" s="77">
        <v>94169000</v>
      </c>
      <c r="G29" s="77"/>
      <c r="H29" s="77">
        <v>94169000</v>
      </c>
      <c r="I29" s="211"/>
      <c r="J29" s="211"/>
    </row>
    <row r="30" spans="1:10">
      <c r="A30" s="77">
        <v>2</v>
      </c>
      <c r="B30" s="210" t="s">
        <v>229</v>
      </c>
      <c r="C30" s="210"/>
      <c r="D30" s="210"/>
      <c r="E30" s="77"/>
      <c r="F30" s="77"/>
      <c r="G30" s="77"/>
      <c r="H30" s="77"/>
      <c r="I30" s="211"/>
      <c r="J30" s="211"/>
    </row>
    <row r="31" spans="1:10">
      <c r="A31" s="77">
        <v>3</v>
      </c>
      <c r="B31" s="210" t="s">
        <v>324</v>
      </c>
      <c r="C31" s="210"/>
      <c r="D31" s="210"/>
      <c r="E31" s="77"/>
      <c r="F31" s="77"/>
      <c r="G31" s="77"/>
      <c r="H31" s="77"/>
      <c r="I31" s="211"/>
      <c r="J31" s="211"/>
    </row>
    <row r="32" spans="1:10">
      <c r="A32" s="77">
        <v>4</v>
      </c>
      <c r="B32" s="210" t="s">
        <v>233</v>
      </c>
      <c r="C32" s="210"/>
      <c r="D32" s="210"/>
      <c r="E32" s="77"/>
      <c r="F32" s="77">
        <v>94169000</v>
      </c>
      <c r="G32" s="77"/>
      <c r="H32" s="77">
        <v>94169000</v>
      </c>
      <c r="I32" s="211"/>
      <c r="J32" s="211"/>
    </row>
    <row r="33" spans="1:10">
      <c r="A33" s="67"/>
      <c r="B33" s="111"/>
      <c r="C33" s="111"/>
      <c r="D33" s="111"/>
      <c r="E33" s="112"/>
      <c r="F33" s="112"/>
      <c r="G33" s="112"/>
      <c r="H33" s="112"/>
      <c r="I33" s="108"/>
      <c r="J33" s="108"/>
    </row>
    <row r="34" spans="1:10">
      <c r="A34" s="80" t="s">
        <v>325</v>
      </c>
      <c r="B34" s="67"/>
      <c r="C34" s="67"/>
      <c r="D34" s="67"/>
      <c r="E34" s="67"/>
      <c r="F34" s="67"/>
      <c r="G34" s="67"/>
      <c r="H34" s="67"/>
      <c r="I34" s="67"/>
      <c r="J34" s="67"/>
    </row>
    <row r="35" spans="1:10" ht="76.5">
      <c r="A35" s="70" t="s">
        <v>156</v>
      </c>
      <c r="B35" s="217" t="s">
        <v>5</v>
      </c>
      <c r="C35" s="217"/>
      <c r="D35" s="217"/>
      <c r="E35" s="217"/>
      <c r="F35" s="217"/>
      <c r="G35" s="217"/>
      <c r="H35" s="70" t="s">
        <v>326</v>
      </c>
      <c r="I35" s="70" t="s">
        <v>327</v>
      </c>
      <c r="J35" s="76" t="s">
        <v>158</v>
      </c>
    </row>
    <row r="36" spans="1:10">
      <c r="A36" s="70">
        <v>1</v>
      </c>
      <c r="B36" s="213" t="s">
        <v>218</v>
      </c>
      <c r="C36" s="213"/>
      <c r="D36" s="213"/>
      <c r="E36" s="213"/>
      <c r="F36" s="213"/>
      <c r="G36" s="213"/>
      <c r="H36" s="77">
        <v>22567200</v>
      </c>
      <c r="I36" s="77"/>
      <c r="J36" s="77">
        <v>22567200</v>
      </c>
    </row>
    <row r="37" spans="1:10">
      <c r="A37" s="70">
        <v>2</v>
      </c>
      <c r="B37" s="213" t="s">
        <v>256</v>
      </c>
      <c r="C37" s="213"/>
      <c r="D37" s="213"/>
      <c r="E37" s="213"/>
      <c r="F37" s="213"/>
      <c r="G37" s="213"/>
      <c r="H37" s="77"/>
      <c r="I37" s="77"/>
      <c r="J37" s="77"/>
    </row>
    <row r="38" spans="1:10">
      <c r="A38" s="217"/>
      <c r="B38" s="213" t="s">
        <v>328</v>
      </c>
      <c r="C38" s="213"/>
      <c r="D38" s="213"/>
      <c r="E38" s="213"/>
      <c r="F38" s="213"/>
      <c r="G38" s="213"/>
      <c r="H38" s="77"/>
      <c r="I38" s="77"/>
      <c r="J38" s="77"/>
    </row>
    <row r="39" spans="1:10">
      <c r="A39" s="217"/>
      <c r="B39" s="234" t="s">
        <v>329</v>
      </c>
      <c r="C39" s="234"/>
      <c r="D39" s="234"/>
      <c r="E39" s="234"/>
      <c r="F39" s="234"/>
      <c r="G39" s="234"/>
      <c r="H39" s="77"/>
      <c r="I39" s="77"/>
      <c r="J39" s="77"/>
    </row>
    <row r="40" spans="1:10">
      <c r="A40" s="70">
        <v>3</v>
      </c>
      <c r="B40" s="213" t="s">
        <v>261</v>
      </c>
      <c r="C40" s="213"/>
      <c r="D40" s="213"/>
      <c r="E40" s="213"/>
      <c r="F40" s="213"/>
      <c r="G40" s="213"/>
      <c r="H40" s="77"/>
      <c r="I40" s="77"/>
      <c r="J40" s="77"/>
    </row>
    <row r="41" spans="1:10">
      <c r="A41" s="230"/>
      <c r="B41" s="213" t="s">
        <v>330</v>
      </c>
      <c r="C41" s="213"/>
      <c r="D41" s="213"/>
      <c r="E41" s="213"/>
      <c r="F41" s="213"/>
      <c r="G41" s="213"/>
      <c r="H41" s="77"/>
      <c r="I41" s="77"/>
      <c r="J41" s="77"/>
    </row>
    <row r="42" spans="1:10">
      <c r="A42" s="230"/>
      <c r="B42" s="213" t="s">
        <v>331</v>
      </c>
      <c r="C42" s="213"/>
      <c r="D42" s="213"/>
      <c r="E42" s="213"/>
      <c r="F42" s="213"/>
      <c r="G42" s="213"/>
      <c r="H42" s="77"/>
      <c r="I42" s="77"/>
      <c r="J42" s="77"/>
    </row>
    <row r="43" spans="1:10">
      <c r="A43" s="230"/>
      <c r="B43" s="231" t="s">
        <v>332</v>
      </c>
      <c r="C43" s="232"/>
      <c r="D43" s="232"/>
      <c r="E43" s="232"/>
      <c r="F43" s="232"/>
      <c r="G43" s="233"/>
      <c r="H43" s="77"/>
      <c r="I43" s="77"/>
      <c r="J43" s="77"/>
    </row>
    <row r="44" spans="1:10">
      <c r="A44" s="70">
        <v>4</v>
      </c>
      <c r="B44" s="213" t="s">
        <v>233</v>
      </c>
      <c r="C44" s="213"/>
      <c r="D44" s="213"/>
      <c r="E44" s="213"/>
      <c r="F44" s="213"/>
      <c r="G44" s="213"/>
      <c r="H44" s="77">
        <v>22567200</v>
      </c>
      <c r="I44" s="77"/>
      <c r="J44" s="77">
        <v>22567200</v>
      </c>
    </row>
    <row r="45" spans="1:10">
      <c r="A45" s="113"/>
      <c r="B45" s="114"/>
      <c r="C45" s="114"/>
      <c r="D45" s="114"/>
      <c r="E45" s="114"/>
      <c r="F45" s="114"/>
      <c r="G45" s="114"/>
      <c r="H45" s="115"/>
      <c r="I45" s="115"/>
      <c r="J45" s="115"/>
    </row>
    <row r="46" spans="1:10">
      <c r="A46" s="228" t="s">
        <v>333</v>
      </c>
      <c r="B46" s="228"/>
      <c r="C46" s="228"/>
      <c r="D46" s="228"/>
      <c r="E46" s="228"/>
      <c r="F46" s="228"/>
      <c r="G46" s="228"/>
      <c r="H46" s="228"/>
      <c r="I46" s="228"/>
      <c r="J46" s="228"/>
    </row>
    <row r="47" spans="1:10">
      <c r="A47" s="229" t="s">
        <v>334</v>
      </c>
      <c r="B47" s="229"/>
      <c r="C47" s="229"/>
      <c r="D47" s="229"/>
      <c r="E47" s="229"/>
      <c r="F47" s="229"/>
      <c r="G47" s="229"/>
      <c r="H47" s="229"/>
      <c r="I47" s="229"/>
      <c r="J47" s="229"/>
    </row>
    <row r="48" spans="1:10">
      <c r="A48" s="67"/>
      <c r="B48" s="67"/>
      <c r="C48" s="67"/>
      <c r="D48" s="67"/>
      <c r="E48" s="67"/>
      <c r="F48" s="67"/>
      <c r="G48" s="67"/>
      <c r="H48" s="67"/>
      <c r="I48" s="67"/>
      <c r="J48" s="67"/>
    </row>
  </sheetData>
  <mergeCells count="50">
    <mergeCell ref="B3:F3"/>
    <mergeCell ref="G3:H3"/>
    <mergeCell ref="I3:J3"/>
    <mergeCell ref="B4:F4"/>
    <mergeCell ref="G4:H4"/>
    <mergeCell ref="I4:J4"/>
    <mergeCell ref="B17:F17"/>
    <mergeCell ref="B5:F5"/>
    <mergeCell ref="G5:H5"/>
    <mergeCell ref="I5:J5"/>
    <mergeCell ref="A11:A12"/>
    <mergeCell ref="B11:F12"/>
    <mergeCell ref="G11:H11"/>
    <mergeCell ref="I11:J11"/>
    <mergeCell ref="B13:F13"/>
    <mergeCell ref="A14:A16"/>
    <mergeCell ref="B14:F14"/>
    <mergeCell ref="B15:F15"/>
    <mergeCell ref="B16:F16"/>
    <mergeCell ref="B18:F18"/>
    <mergeCell ref="A19:J19"/>
    <mergeCell ref="A24:J24"/>
    <mergeCell ref="A26:B26"/>
    <mergeCell ref="A27:A28"/>
    <mergeCell ref="B27:D28"/>
    <mergeCell ref="E27:F27"/>
    <mergeCell ref="G27:H27"/>
    <mergeCell ref="I27:J28"/>
    <mergeCell ref="A38:A39"/>
    <mergeCell ref="B38:G38"/>
    <mergeCell ref="B39:G39"/>
    <mergeCell ref="B29:D29"/>
    <mergeCell ref="I29:J29"/>
    <mergeCell ref="B30:D30"/>
    <mergeCell ref="I30:J30"/>
    <mergeCell ref="B31:D31"/>
    <mergeCell ref="I31:J31"/>
    <mergeCell ref="B32:D32"/>
    <mergeCell ref="I32:J32"/>
    <mergeCell ref="B35:G35"/>
    <mergeCell ref="B36:G36"/>
    <mergeCell ref="B37:G37"/>
    <mergeCell ref="A46:J46"/>
    <mergeCell ref="A47:J47"/>
    <mergeCell ref="B40:G40"/>
    <mergeCell ref="A41:A43"/>
    <mergeCell ref="B41:G41"/>
    <mergeCell ref="B42:G42"/>
    <mergeCell ref="B43:G43"/>
    <mergeCell ref="B44:G44"/>
  </mergeCells>
  <hyperlinks>
    <hyperlink ref="B39" location="_ftn1" display="Дахин үнэлсэн хөрөнгийн үнэ цэнийн бууралтын гарзын буцаалт[1]"/>
    <hyperlink ref="B43" location="_ftn2" display="Дахин үнэлсэн хөрөнгийн үнэ цэнийн бууралтын гарз[2]"/>
    <hyperlink ref="A46" location="_ftnref1" display="[1] Дахин үнэлсэн хөрөнгийн өмнөх тайлант хугацаанд ашиг, алдагдлаар хүлээн зөвшөөрсөн үнэ цэнийн бууралтын гарзын дүнгээс хэтэрсэн дүн."/>
    <hyperlink ref="A47" location="_ftnref2" display="[2] Дахин үнэлсэн хөрөнгийн үнэ цэнийн бууралтын гарз нь тухайн хөрөнгийн дахин үнэлгээний нэмэгдлийн дүнгээс хэтрэхгүй хэмжээ хүртэл байхаар дахин үнэлсэн хөрөнгийн үнэ цэнийн бууралтын гарзыг бусад дэлгэрэнгүй орлогод хүлээн зөвшөөрнө. Үлдсэн дүнг ашиг, алдагдлаар хүлээн зөвшөөрнө."/>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J59"/>
  <sheetViews>
    <sheetView topLeftCell="A22" workbookViewId="0">
      <selection activeCell="N21" sqref="N21"/>
    </sheetView>
  </sheetViews>
  <sheetFormatPr defaultRowHeight="15"/>
  <sheetData>
    <row r="1" spans="1:10">
      <c r="A1" s="196" t="s">
        <v>335</v>
      </c>
      <c r="B1" s="196"/>
      <c r="C1" s="196"/>
      <c r="D1" s="196"/>
      <c r="E1" s="196"/>
      <c r="F1" s="196"/>
      <c r="G1" s="196"/>
      <c r="H1" s="196"/>
      <c r="I1" s="196"/>
      <c r="J1" s="196"/>
    </row>
    <row r="2" spans="1:10">
      <c r="A2" s="72"/>
      <c r="B2" s="67"/>
      <c r="C2" s="67"/>
      <c r="D2" s="67"/>
      <c r="E2" s="67"/>
      <c r="F2" s="67"/>
      <c r="G2" s="67"/>
      <c r="H2" s="67"/>
      <c r="I2" s="67"/>
      <c r="J2" s="67"/>
    </row>
    <row r="3" spans="1:10" ht="26.25">
      <c r="A3" s="68" t="s">
        <v>156</v>
      </c>
      <c r="B3" s="197" t="s">
        <v>5</v>
      </c>
      <c r="C3" s="197"/>
      <c r="D3" s="197"/>
      <c r="E3" s="197"/>
      <c r="F3" s="197"/>
      <c r="G3" s="68" t="s">
        <v>218</v>
      </c>
      <c r="H3" s="76" t="s">
        <v>229</v>
      </c>
      <c r="I3" s="68" t="s">
        <v>324</v>
      </c>
      <c r="J3" s="68" t="s">
        <v>233</v>
      </c>
    </row>
    <row r="4" spans="1:10">
      <c r="A4" s="68">
        <v>1</v>
      </c>
      <c r="B4" s="213" t="s">
        <v>336</v>
      </c>
      <c r="C4" s="213"/>
      <c r="D4" s="213"/>
      <c r="E4" s="213"/>
      <c r="F4" s="213"/>
      <c r="G4" s="68"/>
      <c r="H4" s="68"/>
      <c r="I4" s="68"/>
      <c r="J4" s="68"/>
    </row>
    <row r="5" spans="1:10">
      <c r="A5" s="71">
        <v>2</v>
      </c>
      <c r="B5" s="213" t="s">
        <v>337</v>
      </c>
      <c r="C5" s="213"/>
      <c r="D5" s="213"/>
      <c r="E5" s="213"/>
      <c r="F5" s="213"/>
      <c r="G5" s="71"/>
      <c r="H5" s="71"/>
      <c r="I5" s="71"/>
      <c r="J5" s="71"/>
    </row>
    <row r="6" spans="1:10">
      <c r="A6" s="71">
        <v>3</v>
      </c>
      <c r="B6" s="213" t="s">
        <v>338</v>
      </c>
      <c r="C6" s="213"/>
      <c r="D6" s="213"/>
      <c r="E6" s="213"/>
      <c r="F6" s="213"/>
      <c r="G6" s="71"/>
      <c r="H6" s="71"/>
      <c r="I6" s="71"/>
      <c r="J6" s="71"/>
    </row>
    <row r="7" spans="1:10">
      <c r="A7" s="71">
        <v>4</v>
      </c>
      <c r="B7" s="248" t="s">
        <v>158</v>
      </c>
      <c r="C7" s="248"/>
      <c r="D7" s="248"/>
      <c r="E7" s="248"/>
      <c r="F7" s="248"/>
      <c r="G7" s="71"/>
      <c r="H7" s="71"/>
      <c r="I7" s="71"/>
      <c r="J7" s="71"/>
    </row>
    <row r="8" spans="1:10">
      <c r="A8" s="72"/>
      <c r="B8" s="67"/>
      <c r="C8" s="67"/>
      <c r="D8" s="67"/>
      <c r="E8" s="67"/>
      <c r="F8" s="67"/>
      <c r="G8" s="67"/>
      <c r="H8" s="67"/>
      <c r="I8" s="67"/>
      <c r="J8" s="67"/>
    </row>
    <row r="9" spans="1:10">
      <c r="A9" s="196" t="s">
        <v>339</v>
      </c>
      <c r="B9" s="196"/>
      <c r="C9" s="196"/>
      <c r="D9" s="196"/>
      <c r="E9" s="116"/>
      <c r="F9" s="116"/>
      <c r="G9" s="116"/>
      <c r="H9" s="116"/>
      <c r="I9" s="116"/>
      <c r="J9" s="116"/>
    </row>
    <row r="10" spans="1:10">
      <c r="A10" s="67"/>
      <c r="B10" s="67"/>
      <c r="C10" s="67"/>
      <c r="D10" s="67"/>
      <c r="E10" s="67"/>
      <c r="F10" s="67"/>
      <c r="G10" s="67"/>
      <c r="H10" s="67"/>
      <c r="I10" s="67"/>
      <c r="J10" s="67"/>
    </row>
    <row r="11" spans="1:10">
      <c r="A11" s="196" t="s">
        <v>340</v>
      </c>
      <c r="B11" s="196"/>
      <c r="C11" s="196"/>
      <c r="D11" s="196"/>
      <c r="E11" s="196"/>
      <c r="F11" s="196"/>
      <c r="G11" s="196"/>
      <c r="H11" s="196"/>
      <c r="I11" s="196"/>
      <c r="J11" s="196"/>
    </row>
    <row r="12" spans="1:10">
      <c r="A12" s="74"/>
      <c r="B12" s="74"/>
      <c r="C12" s="74"/>
      <c r="D12" s="74"/>
      <c r="E12" s="74"/>
      <c r="F12" s="74"/>
      <c r="G12" s="74"/>
      <c r="H12" s="74"/>
      <c r="I12" s="74"/>
      <c r="J12" s="74"/>
    </row>
    <row r="13" spans="1:10">
      <c r="A13" s="74"/>
      <c r="B13" s="74"/>
      <c r="C13" s="74"/>
      <c r="D13" s="74"/>
      <c r="E13" s="74"/>
      <c r="F13" s="74"/>
      <c r="G13" s="74"/>
      <c r="H13" s="74"/>
      <c r="I13" s="74"/>
      <c r="J13" s="74"/>
    </row>
    <row r="14" spans="1:10">
      <c r="A14" s="74"/>
      <c r="B14" s="74"/>
      <c r="C14" s="74"/>
      <c r="D14" s="74"/>
      <c r="E14" s="74"/>
      <c r="F14" s="74"/>
      <c r="G14" s="74"/>
      <c r="H14" s="74"/>
      <c r="I14" s="74"/>
      <c r="J14" s="74"/>
    </row>
    <row r="15" spans="1:10">
      <c r="A15" s="117"/>
      <c r="B15" s="117"/>
      <c r="C15" s="67"/>
      <c r="D15" s="67"/>
      <c r="E15" s="67"/>
      <c r="F15" s="67"/>
      <c r="G15" s="67"/>
      <c r="H15" s="67"/>
      <c r="I15" s="67"/>
      <c r="J15" s="67"/>
    </row>
    <row r="16" spans="1:10">
      <c r="A16" s="202" t="s">
        <v>341</v>
      </c>
      <c r="B16" s="203"/>
      <c r="C16" s="203"/>
      <c r="D16" s="203"/>
      <c r="E16" s="203"/>
      <c r="F16" s="203"/>
      <c r="G16" s="203"/>
      <c r="H16" s="203"/>
      <c r="I16" s="203"/>
      <c r="J16" s="203"/>
    </row>
    <row r="17" spans="1:10">
      <c r="A17" s="118"/>
      <c r="B17" s="119"/>
      <c r="C17" s="119"/>
      <c r="D17" s="119"/>
      <c r="E17" s="119"/>
      <c r="F17" s="119"/>
      <c r="G17" s="119"/>
      <c r="H17" s="119"/>
      <c r="I17" s="119"/>
      <c r="J17" s="119"/>
    </row>
    <row r="18" spans="1:10">
      <c r="A18" s="77" t="s">
        <v>156</v>
      </c>
      <c r="B18" s="213" t="s">
        <v>5</v>
      </c>
      <c r="C18" s="213"/>
      <c r="D18" s="213"/>
      <c r="E18" s="213"/>
      <c r="F18" s="213"/>
      <c r="G18" s="204" t="s">
        <v>342</v>
      </c>
      <c r="H18" s="204"/>
      <c r="I18" s="204" t="s">
        <v>343</v>
      </c>
      <c r="J18" s="204"/>
    </row>
    <row r="19" spans="1:10">
      <c r="A19" s="120">
        <v>1</v>
      </c>
      <c r="B19" s="248" t="s">
        <v>344</v>
      </c>
      <c r="C19" s="248"/>
      <c r="D19" s="248"/>
      <c r="E19" s="248"/>
      <c r="F19" s="248"/>
      <c r="G19" s="249">
        <f>+G20</f>
        <v>11683945</v>
      </c>
      <c r="H19" s="217"/>
      <c r="I19" s="249">
        <f>+I20</f>
        <v>9935439</v>
      </c>
      <c r="J19" s="217"/>
    </row>
    <row r="20" spans="1:10">
      <c r="A20" s="71">
        <v>1.1000000000000001</v>
      </c>
      <c r="B20" s="213" t="s">
        <v>345</v>
      </c>
      <c r="C20" s="213"/>
      <c r="D20" s="213"/>
      <c r="E20" s="213"/>
      <c r="F20" s="213"/>
      <c r="G20" s="217">
        <v>11683945</v>
      </c>
      <c r="H20" s="217"/>
      <c r="I20" s="246">
        <f>+'[1]CT-2'!F7</f>
        <v>9935439</v>
      </c>
      <c r="J20" s="246"/>
    </row>
    <row r="21" spans="1:10">
      <c r="A21" s="77">
        <v>1.2</v>
      </c>
      <c r="B21" s="213" t="s">
        <v>346</v>
      </c>
      <c r="C21" s="213"/>
      <c r="D21" s="213"/>
      <c r="E21" s="213"/>
      <c r="F21" s="213"/>
      <c r="G21" s="217"/>
      <c r="H21" s="217"/>
      <c r="I21" s="246"/>
      <c r="J21" s="246"/>
    </row>
    <row r="22" spans="1:10">
      <c r="A22" s="77">
        <v>1.3</v>
      </c>
      <c r="B22" s="210" t="s">
        <v>347</v>
      </c>
      <c r="C22" s="210"/>
      <c r="D22" s="210"/>
      <c r="E22" s="210"/>
      <c r="F22" s="210"/>
      <c r="G22" s="217"/>
      <c r="H22" s="217"/>
      <c r="I22" s="246"/>
      <c r="J22" s="246"/>
    </row>
    <row r="23" spans="1:10">
      <c r="A23" s="120">
        <v>2</v>
      </c>
      <c r="B23" s="247" t="s">
        <v>348</v>
      </c>
      <c r="C23" s="247"/>
      <c r="D23" s="247"/>
      <c r="E23" s="247"/>
      <c r="F23" s="247"/>
      <c r="G23" s="217"/>
      <c r="H23" s="217"/>
      <c r="I23" s="246"/>
      <c r="J23" s="246"/>
    </row>
    <row r="24" spans="1:10">
      <c r="A24" s="120">
        <v>3</v>
      </c>
      <c r="B24" s="247" t="s">
        <v>349</v>
      </c>
      <c r="C24" s="247"/>
      <c r="D24" s="247"/>
      <c r="E24" s="247"/>
      <c r="F24" s="247"/>
      <c r="G24" s="246">
        <f>+G20</f>
        <v>11683945</v>
      </c>
      <c r="H24" s="246"/>
      <c r="I24" s="246">
        <f>+I20</f>
        <v>9935439</v>
      </c>
      <c r="J24" s="246"/>
    </row>
    <row r="25" spans="1:10">
      <c r="A25" s="120">
        <v>4</v>
      </c>
      <c r="B25" s="247" t="s">
        <v>350</v>
      </c>
      <c r="C25" s="247"/>
      <c r="D25" s="247"/>
      <c r="E25" s="247"/>
      <c r="F25" s="247"/>
      <c r="G25" s="217"/>
      <c r="H25" s="217"/>
      <c r="I25" s="246">
        <f>+I26</f>
        <v>0</v>
      </c>
      <c r="J25" s="246"/>
    </row>
    <row r="26" spans="1:10">
      <c r="A26" s="77">
        <v>4.0999999999999996</v>
      </c>
      <c r="B26" s="210" t="s">
        <v>351</v>
      </c>
      <c r="C26" s="210"/>
      <c r="D26" s="210"/>
      <c r="E26" s="210"/>
      <c r="F26" s="210"/>
      <c r="G26" s="217"/>
      <c r="H26" s="217"/>
      <c r="I26" s="246">
        <f>+[1]гүйлгээ!E31</f>
        <v>0</v>
      </c>
      <c r="J26" s="246"/>
    </row>
    <row r="27" spans="1:10">
      <c r="A27" s="77">
        <v>4.2</v>
      </c>
      <c r="B27" s="210" t="s">
        <v>352</v>
      </c>
      <c r="C27" s="210"/>
      <c r="D27" s="210"/>
      <c r="E27" s="210"/>
      <c r="F27" s="210"/>
      <c r="G27" s="217"/>
      <c r="H27" s="217"/>
      <c r="I27" s="246"/>
      <c r="J27" s="246"/>
    </row>
    <row r="28" spans="1:10">
      <c r="A28" s="120">
        <v>4.3</v>
      </c>
      <c r="B28" s="210" t="s">
        <v>353</v>
      </c>
      <c r="C28" s="210"/>
      <c r="D28" s="210"/>
      <c r="E28" s="210"/>
      <c r="F28" s="210"/>
      <c r="G28" s="217"/>
      <c r="H28" s="217"/>
      <c r="I28" s="246"/>
      <c r="J28" s="246"/>
    </row>
    <row r="29" spans="1:10">
      <c r="A29" s="75"/>
      <c r="B29" s="67"/>
      <c r="C29" s="67"/>
      <c r="D29" s="67"/>
      <c r="E29" s="67"/>
      <c r="F29" s="67"/>
      <c r="G29" s="67"/>
      <c r="H29" s="67"/>
      <c r="I29" s="67"/>
      <c r="J29" s="67"/>
    </row>
    <row r="30" spans="1:10">
      <c r="A30" s="205" t="s">
        <v>354</v>
      </c>
      <c r="B30" s="206"/>
      <c r="C30" s="206"/>
      <c r="D30" s="206"/>
      <c r="E30" s="206"/>
      <c r="F30" s="206"/>
      <c r="G30" s="206"/>
      <c r="H30" s="206"/>
      <c r="I30" s="206"/>
      <c r="J30" s="206"/>
    </row>
    <row r="31" spans="1:10">
      <c r="A31" s="196" t="s">
        <v>355</v>
      </c>
      <c r="B31" s="196"/>
      <c r="C31" s="196"/>
      <c r="D31" s="196"/>
      <c r="E31" s="67"/>
      <c r="F31" s="67"/>
      <c r="G31" s="67"/>
      <c r="H31" s="67"/>
      <c r="I31" s="67"/>
      <c r="J31" s="67"/>
    </row>
    <row r="32" spans="1:10">
      <c r="A32" s="72"/>
      <c r="B32" s="67"/>
      <c r="C32" s="67"/>
      <c r="D32" s="67"/>
      <c r="E32" s="67"/>
      <c r="F32" s="67"/>
      <c r="G32" s="67"/>
      <c r="H32" s="67"/>
      <c r="I32" s="67"/>
      <c r="J32" s="67"/>
    </row>
    <row r="33" spans="1:10">
      <c r="A33" s="77" t="s">
        <v>156</v>
      </c>
      <c r="B33" s="197" t="s">
        <v>356</v>
      </c>
      <c r="C33" s="197"/>
      <c r="D33" s="197"/>
      <c r="E33" s="197"/>
      <c r="F33" s="197"/>
      <c r="G33" s="204" t="s">
        <v>342</v>
      </c>
      <c r="H33" s="204"/>
      <c r="I33" s="204" t="s">
        <v>343</v>
      </c>
      <c r="J33" s="204"/>
    </row>
    <row r="34" spans="1:10">
      <c r="A34" s="77">
        <v>1</v>
      </c>
      <c r="B34" s="217"/>
      <c r="C34" s="217"/>
      <c r="D34" s="217"/>
      <c r="E34" s="217"/>
      <c r="F34" s="217"/>
      <c r="G34" s="217"/>
      <c r="H34" s="217"/>
      <c r="I34" s="217"/>
      <c r="J34" s="217"/>
    </row>
    <row r="35" spans="1:10">
      <c r="A35" s="77">
        <v>2</v>
      </c>
      <c r="B35" s="217"/>
      <c r="C35" s="217"/>
      <c r="D35" s="217"/>
      <c r="E35" s="217"/>
      <c r="F35" s="217"/>
      <c r="G35" s="217"/>
      <c r="H35" s="217"/>
      <c r="I35" s="217"/>
      <c r="J35" s="217"/>
    </row>
    <row r="36" spans="1:10">
      <c r="A36" s="77">
        <v>3</v>
      </c>
      <c r="B36" s="217" t="s">
        <v>158</v>
      </c>
      <c r="C36" s="217"/>
      <c r="D36" s="217"/>
      <c r="E36" s="217"/>
      <c r="F36" s="217"/>
      <c r="G36" s="217"/>
      <c r="H36" s="217"/>
      <c r="I36" s="217"/>
      <c r="J36" s="217"/>
    </row>
    <row r="37" spans="1:10">
      <c r="A37" s="121" t="s">
        <v>357</v>
      </c>
      <c r="B37" s="121"/>
      <c r="C37" s="121"/>
      <c r="D37" s="67"/>
      <c r="E37" s="67"/>
      <c r="F37" s="67"/>
      <c r="G37" s="67"/>
      <c r="H37" s="67"/>
      <c r="I37" s="67"/>
      <c r="J37" s="67"/>
    </row>
    <row r="38" spans="1:10">
      <c r="A38" s="72"/>
      <c r="B38" s="67"/>
      <c r="C38" s="67"/>
      <c r="D38" s="67"/>
      <c r="E38" s="67"/>
      <c r="F38" s="67"/>
      <c r="G38" s="67"/>
      <c r="H38" s="67"/>
      <c r="I38" s="67"/>
      <c r="J38" s="67"/>
    </row>
    <row r="39" spans="1:10">
      <c r="A39" s="77" t="s">
        <v>156</v>
      </c>
      <c r="B39" s="217" t="s">
        <v>235</v>
      </c>
      <c r="C39" s="217"/>
      <c r="D39" s="217"/>
      <c r="E39" s="217"/>
      <c r="F39" s="217"/>
      <c r="G39" s="204" t="s">
        <v>342</v>
      </c>
      <c r="H39" s="204"/>
      <c r="I39" s="204" t="s">
        <v>343</v>
      </c>
      <c r="J39" s="204"/>
    </row>
    <row r="40" spans="1:10">
      <c r="A40" s="77">
        <v>1</v>
      </c>
      <c r="B40" s="210" t="s">
        <v>358</v>
      </c>
      <c r="C40" s="210"/>
      <c r="D40" s="210"/>
      <c r="E40" s="210"/>
      <c r="F40" s="210"/>
      <c r="G40" s="217"/>
      <c r="H40" s="217"/>
      <c r="I40" s="217"/>
      <c r="J40" s="217"/>
    </row>
    <row r="41" spans="1:10">
      <c r="A41" s="77">
        <v>2</v>
      </c>
      <c r="B41" s="210" t="s">
        <v>359</v>
      </c>
      <c r="C41" s="210"/>
      <c r="D41" s="210"/>
      <c r="E41" s="210"/>
      <c r="F41" s="210"/>
      <c r="G41" s="217"/>
      <c r="H41" s="217"/>
      <c r="I41" s="217"/>
      <c r="J41" s="217"/>
    </row>
    <row r="42" spans="1:10">
      <c r="A42" s="77">
        <v>3</v>
      </c>
      <c r="B42" s="210" t="s">
        <v>360</v>
      </c>
      <c r="C42" s="210"/>
      <c r="D42" s="210"/>
      <c r="E42" s="210"/>
      <c r="F42" s="210"/>
      <c r="G42" s="217"/>
      <c r="H42" s="217"/>
      <c r="I42" s="217"/>
      <c r="J42" s="217"/>
    </row>
    <row r="43" spans="1:10">
      <c r="A43" s="77">
        <v>4</v>
      </c>
      <c r="B43" s="210" t="s">
        <v>361</v>
      </c>
      <c r="C43" s="210"/>
      <c r="D43" s="210"/>
      <c r="E43" s="210"/>
      <c r="F43" s="210"/>
      <c r="G43" s="217"/>
      <c r="H43" s="217"/>
      <c r="I43" s="217"/>
      <c r="J43" s="217"/>
    </row>
    <row r="44" spans="1:10">
      <c r="A44" s="77">
        <v>5</v>
      </c>
      <c r="B44" s="217" t="s">
        <v>158</v>
      </c>
      <c r="C44" s="217"/>
      <c r="D44" s="217"/>
      <c r="E44" s="217"/>
      <c r="F44" s="217"/>
      <c r="G44" s="217"/>
      <c r="H44" s="217"/>
      <c r="I44" s="217"/>
      <c r="J44" s="217"/>
    </row>
    <row r="45" spans="1:10">
      <c r="A45" s="112"/>
      <c r="B45" s="107"/>
      <c r="C45" s="107"/>
      <c r="D45" s="107"/>
      <c r="E45" s="107"/>
      <c r="F45" s="107"/>
      <c r="G45" s="107"/>
      <c r="H45" s="107"/>
      <c r="I45" s="107"/>
      <c r="J45" s="107"/>
    </row>
    <row r="46" spans="1:10">
      <c r="A46" s="80" t="s">
        <v>362</v>
      </c>
      <c r="B46" s="67"/>
      <c r="C46" s="67"/>
      <c r="D46" s="67"/>
      <c r="E46" s="67"/>
      <c r="F46" s="67"/>
      <c r="G46" s="67"/>
      <c r="H46" s="67"/>
      <c r="I46" s="67"/>
      <c r="J46" s="67"/>
    </row>
    <row r="47" spans="1:10">
      <c r="A47" s="72"/>
      <c r="B47" s="67"/>
      <c r="C47" s="67"/>
      <c r="D47" s="67"/>
      <c r="E47" s="67"/>
      <c r="F47" s="67"/>
      <c r="G47" s="67"/>
      <c r="H47" s="67"/>
      <c r="I47" s="67"/>
      <c r="J47" s="67"/>
    </row>
    <row r="48" spans="1:10">
      <c r="A48" s="68" t="s">
        <v>156</v>
      </c>
      <c r="B48" s="204" t="s">
        <v>363</v>
      </c>
      <c r="C48" s="204"/>
      <c r="D48" s="204"/>
      <c r="E48" s="204"/>
      <c r="F48" s="204"/>
      <c r="G48" s="204" t="s">
        <v>342</v>
      </c>
      <c r="H48" s="204"/>
      <c r="I48" s="204" t="s">
        <v>364</v>
      </c>
      <c r="J48" s="204"/>
    </row>
    <row r="49" spans="1:10">
      <c r="A49" s="69">
        <v>1</v>
      </c>
      <c r="B49" s="245" t="s">
        <v>365</v>
      </c>
      <c r="C49" s="245"/>
      <c r="D49" s="245"/>
      <c r="E49" s="245"/>
      <c r="F49" s="245"/>
      <c r="G49" s="204"/>
      <c r="H49" s="204"/>
      <c r="I49" s="204"/>
      <c r="J49" s="204"/>
    </row>
    <row r="50" spans="1:10">
      <c r="A50" s="71">
        <v>2</v>
      </c>
      <c r="B50" s="244" t="s">
        <v>366</v>
      </c>
      <c r="C50" s="244"/>
      <c r="D50" s="244"/>
      <c r="E50" s="244"/>
      <c r="F50" s="244"/>
      <c r="G50" s="204"/>
      <c r="H50" s="204"/>
      <c r="I50" s="204"/>
      <c r="J50" s="204"/>
    </row>
    <row r="51" spans="1:10">
      <c r="A51" s="71">
        <v>3</v>
      </c>
      <c r="B51" s="210" t="s">
        <v>367</v>
      </c>
      <c r="C51" s="210"/>
      <c r="D51" s="210"/>
      <c r="E51" s="210"/>
      <c r="F51" s="210"/>
      <c r="G51" s="204"/>
      <c r="H51" s="204"/>
      <c r="I51" s="204"/>
      <c r="J51" s="204"/>
    </row>
    <row r="52" spans="1:10">
      <c r="A52" s="71">
        <v>4</v>
      </c>
      <c r="B52" s="210" t="s">
        <v>368</v>
      </c>
      <c r="C52" s="210"/>
      <c r="D52" s="210"/>
      <c r="E52" s="210"/>
      <c r="F52" s="210"/>
      <c r="G52" s="204"/>
      <c r="H52" s="204"/>
      <c r="I52" s="204"/>
      <c r="J52" s="204"/>
    </row>
    <row r="53" spans="1:10">
      <c r="A53" s="71">
        <v>5</v>
      </c>
      <c r="B53" s="210" t="s">
        <v>369</v>
      </c>
      <c r="C53" s="210"/>
      <c r="D53" s="210"/>
      <c r="E53" s="210"/>
      <c r="F53" s="210"/>
      <c r="G53" s="204"/>
      <c r="H53" s="204"/>
      <c r="I53" s="204"/>
      <c r="J53" s="204"/>
    </row>
    <row r="54" spans="1:10">
      <c r="A54" s="71">
        <v>6</v>
      </c>
      <c r="B54" s="210"/>
      <c r="C54" s="210"/>
      <c r="D54" s="210"/>
      <c r="E54" s="210"/>
      <c r="F54" s="210"/>
      <c r="G54" s="204"/>
      <c r="H54" s="204"/>
      <c r="I54" s="204"/>
      <c r="J54" s="204"/>
    </row>
    <row r="55" spans="1:10">
      <c r="A55" s="71">
        <v>7</v>
      </c>
      <c r="B55" s="217" t="s">
        <v>158</v>
      </c>
      <c r="C55" s="217"/>
      <c r="D55" s="217"/>
      <c r="E55" s="217"/>
      <c r="F55" s="217"/>
      <c r="G55" s="122"/>
      <c r="H55" s="122"/>
      <c r="I55" s="122"/>
      <c r="J55" s="122"/>
    </row>
    <row r="56" spans="1:10">
      <c r="A56" s="67"/>
      <c r="B56" s="67"/>
      <c r="C56" s="67"/>
      <c r="D56" s="67"/>
      <c r="E56" s="67"/>
      <c r="F56" s="67"/>
      <c r="G56" s="67"/>
      <c r="H56" s="67"/>
      <c r="I56" s="67"/>
      <c r="J56" s="67"/>
    </row>
    <row r="57" spans="1:10">
      <c r="A57" s="102" t="s">
        <v>281</v>
      </c>
      <c r="B57" s="67"/>
      <c r="C57" s="67"/>
      <c r="D57" s="67"/>
      <c r="E57" s="67"/>
      <c r="F57" s="67"/>
      <c r="G57" s="67"/>
      <c r="H57" s="67"/>
      <c r="I57" s="67"/>
      <c r="J57" s="67"/>
    </row>
    <row r="58" spans="1:10">
      <c r="A58" s="67"/>
      <c r="B58" s="67"/>
      <c r="C58" s="67"/>
      <c r="D58" s="67"/>
      <c r="E58" s="67"/>
      <c r="F58" s="67"/>
      <c r="G58" s="67"/>
      <c r="H58" s="67"/>
      <c r="I58" s="67"/>
      <c r="J58" s="67"/>
    </row>
    <row r="59" spans="1:10">
      <c r="A59" s="67"/>
      <c r="B59" s="67"/>
      <c r="C59" s="67"/>
      <c r="D59" s="67"/>
      <c r="E59" s="67"/>
      <c r="F59" s="67"/>
      <c r="G59" s="67"/>
      <c r="H59" s="67"/>
      <c r="I59" s="67"/>
      <c r="J59" s="67"/>
    </row>
  </sheetData>
  <mergeCells count="96">
    <mergeCell ref="B7:F7"/>
    <mergeCell ref="A1:J1"/>
    <mergeCell ref="B3:F3"/>
    <mergeCell ref="B4:F4"/>
    <mergeCell ref="B5:F5"/>
    <mergeCell ref="B6:F6"/>
    <mergeCell ref="A9:D9"/>
    <mergeCell ref="A11:J11"/>
    <mergeCell ref="A16:J16"/>
    <mergeCell ref="B18:F18"/>
    <mergeCell ref="G18:H18"/>
    <mergeCell ref="I18:J18"/>
    <mergeCell ref="B19:F19"/>
    <mergeCell ref="G19:H19"/>
    <mergeCell ref="I19:J19"/>
    <mergeCell ref="B20:F20"/>
    <mergeCell ref="G20:H20"/>
    <mergeCell ref="I20:J20"/>
    <mergeCell ref="B21:F21"/>
    <mergeCell ref="G21:H21"/>
    <mergeCell ref="I21:J21"/>
    <mergeCell ref="B22:F22"/>
    <mergeCell ref="G22:H22"/>
    <mergeCell ref="I22:J22"/>
    <mergeCell ref="B23:F23"/>
    <mergeCell ref="G23:H23"/>
    <mergeCell ref="I23:J23"/>
    <mergeCell ref="B24:F24"/>
    <mergeCell ref="G24:H24"/>
    <mergeCell ref="I24:J24"/>
    <mergeCell ref="B25:F25"/>
    <mergeCell ref="G25:H25"/>
    <mergeCell ref="I25:J25"/>
    <mergeCell ref="B26:F26"/>
    <mergeCell ref="G26:H26"/>
    <mergeCell ref="I26:J26"/>
    <mergeCell ref="B34:F34"/>
    <mergeCell ref="G34:H34"/>
    <mergeCell ref="I34:J34"/>
    <mergeCell ref="B27:F27"/>
    <mergeCell ref="G27:H27"/>
    <mergeCell ref="I27:J27"/>
    <mergeCell ref="B28:F28"/>
    <mergeCell ref="G28:H28"/>
    <mergeCell ref="I28:J28"/>
    <mergeCell ref="A30:J30"/>
    <mergeCell ref="A31:D31"/>
    <mergeCell ref="B33:F33"/>
    <mergeCell ref="G33:H33"/>
    <mergeCell ref="I33:J33"/>
    <mergeCell ref="B35:F35"/>
    <mergeCell ref="G35:H35"/>
    <mergeCell ref="I35:J35"/>
    <mergeCell ref="B36:F36"/>
    <mergeCell ref="G36:H36"/>
    <mergeCell ref="I36:J36"/>
    <mergeCell ref="B39:F39"/>
    <mergeCell ref="G39:H39"/>
    <mergeCell ref="I39:J39"/>
    <mergeCell ref="B40:F40"/>
    <mergeCell ref="G40:H40"/>
    <mergeCell ref="I40:J40"/>
    <mergeCell ref="B41:F41"/>
    <mergeCell ref="G41:H41"/>
    <mergeCell ref="I41:J41"/>
    <mergeCell ref="B42:F42"/>
    <mergeCell ref="G42:H42"/>
    <mergeCell ref="I42:J42"/>
    <mergeCell ref="B43:F43"/>
    <mergeCell ref="G43:H43"/>
    <mergeCell ref="I43:J43"/>
    <mergeCell ref="B44:F44"/>
    <mergeCell ref="G44:H44"/>
    <mergeCell ref="I44:J44"/>
    <mergeCell ref="B48:F48"/>
    <mergeCell ref="G48:H48"/>
    <mergeCell ref="I48:J48"/>
    <mergeCell ref="B49:F49"/>
    <mergeCell ref="G49:H49"/>
    <mergeCell ref="I49:J49"/>
    <mergeCell ref="B50:F50"/>
    <mergeCell ref="G50:H50"/>
    <mergeCell ref="I50:J50"/>
    <mergeCell ref="B51:F51"/>
    <mergeCell ref="G51:H51"/>
    <mergeCell ref="I51:J51"/>
    <mergeCell ref="B54:F54"/>
    <mergeCell ref="G54:H54"/>
    <mergeCell ref="I54:J54"/>
    <mergeCell ref="B55:F55"/>
    <mergeCell ref="B52:F52"/>
    <mergeCell ref="G52:H52"/>
    <mergeCell ref="I52:J52"/>
    <mergeCell ref="B53:F53"/>
    <mergeCell ref="G53:H53"/>
    <mergeCell ref="I53:J53"/>
  </mergeCells>
  <hyperlinks>
    <hyperlink ref="B50" location="_ftn1" display="ХОЗҮХХ[1]-ийн  бодит үнэ цэнийн өөрчлөлтийн олз, гарз"/>
    <hyperlink ref="A57" location="_ftnref1" display="[1] Хөрөнгө оруулалтын зориулалттай үл хөдлөх хөрөнгө."/>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CT-1</vt:lpstr>
      <vt:lpstr>CT-2</vt:lpstr>
      <vt:lpstr>CT-3</vt:lpstr>
      <vt:lpstr>CT-4</vt:lpstr>
      <vt:lpstr>2</vt:lpstr>
      <vt:lpstr>4</vt:lpstr>
      <vt:lpstr>7</vt:lpstr>
      <vt:lpstr>8</vt:lpstr>
      <vt:lpstr>9</vt:lpstr>
      <vt:lpstr>10</vt:lpstr>
      <vt:lpstr>11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Computer</cp:lastModifiedBy>
  <dcterms:created xsi:type="dcterms:W3CDTF">2023-02-10T09:14:38Z</dcterms:created>
  <dcterms:modified xsi:type="dcterms:W3CDTF">2024-02-25T12:52:11Z</dcterms:modified>
</cp:coreProperties>
</file>