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urenchimeg.l\Desktop\Баталгаажсан тайлан\СТ-2024\2-р улирал\"/>
    </mc:Choice>
  </mc:AlternateContent>
  <xr:revisionPtr revIDLastSave="0" documentId="13_ncr:1_{458F4498-BD4C-4709-AC97-458D75FBC756}" xr6:coauthVersionLast="47" xr6:coauthVersionMax="47" xr10:uidLastSave="{00000000-0000-0000-0000-000000000000}"/>
  <bookViews>
    <workbookView xWindow="-120" yWindow="-120" windowWidth="29040" windowHeight="15720" tabRatio="860" activeTab="1" xr2:uid="{00000000-000D-0000-FFFF-FFFF00000000}"/>
  </bookViews>
  <sheets>
    <sheet name="balance" sheetId="4" r:id="rId1"/>
    <sheet name="OUDT" sheetId="2" r:id="rId2"/>
    <sheet name="UUT" sheetId="5" r:id="rId3"/>
    <sheet name="MGT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4" i="3"/>
  <c r="G28" i="5"/>
  <c r="H22" i="5"/>
  <c r="H23" i="5"/>
  <c r="H24" i="5"/>
  <c r="H25" i="5"/>
  <c r="H26" i="5"/>
  <c r="H21" i="5"/>
  <c r="D33" i="2"/>
  <c r="D22" i="2"/>
  <c r="D17" i="2"/>
  <c r="D12" i="2"/>
  <c r="D14" i="2" s="1"/>
  <c r="D23" i="2" s="1"/>
  <c r="D34" i="2" s="1"/>
  <c r="D36" i="2" s="1"/>
  <c r="D40" i="2" s="1"/>
  <c r="D64" i="4"/>
  <c r="C64" i="4"/>
  <c r="C51" i="4"/>
  <c r="C43" i="4"/>
  <c r="C52" i="4" s="1"/>
  <c r="C67" i="4" s="1"/>
  <c r="C28" i="4"/>
  <c r="C19" i="4"/>
  <c r="H20" i="5"/>
  <c r="D28" i="5"/>
  <c r="E28" i="5"/>
  <c r="F28" i="5"/>
  <c r="H19" i="5"/>
  <c r="H27" i="5"/>
  <c r="E9" i="3"/>
  <c r="E12" i="2"/>
  <c r="E14" i="2" s="1"/>
  <c r="C29" i="4" l="1"/>
  <c r="C68" i="4" s="1"/>
  <c r="E14" i="3"/>
  <c r="E17" i="2"/>
  <c r="E33" i="2"/>
  <c r="D28" i="4" l="1"/>
  <c r="D51" i="4" l="1"/>
  <c r="E22" i="2" l="1"/>
  <c r="D19" i="4"/>
  <c r="D43" i="4" l="1"/>
  <c r="D52" i="4" s="1"/>
  <c r="D67" i="4" s="1"/>
  <c r="H9" i="5" l="1"/>
  <c r="H10" i="5"/>
  <c r="H11" i="5"/>
  <c r="H12" i="5"/>
  <c r="H13" i="5"/>
  <c r="H14" i="5"/>
  <c r="H15" i="5"/>
  <c r="H16" i="5"/>
  <c r="H17" i="5"/>
  <c r="D29" i="4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H28" i="5" l="1"/>
  <c r="C28" i="5"/>
  <c r="E23" i="2"/>
  <c r="E34" i="2" s="1"/>
  <c r="E36" i="2" l="1"/>
  <c r="E40" i="2" s="1"/>
  <c r="D68" i="4" l="1"/>
</calcChain>
</file>

<file path=xl/sharedStrings.xml><?xml version="1.0" encoding="utf-8"?>
<sst xmlns="http://schemas.openxmlformats.org/spreadsheetml/2006/main" count="270" uniqueCount="224">
  <si>
    <t>¹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</si>
  <si>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</si>
  <si>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</si>
  <si>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</si>
  <si>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</si>
  <si>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</si>
  <si>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</si>
  <si>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</si>
  <si>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</si>
  <si>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</si>
  <si>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</si>
  <si>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1.1.20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</si>
  <si>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</si>
  <si>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</si>
  <si>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</si>
  <si>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</si>
  <si>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</si>
  <si>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</si>
  <si>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</si>
  <si>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</si>
  <si>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</si>
  <si>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</si>
  <si>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2.1.1</t>
  </si>
  <si>
    <t>2.1.1.1</t>
  </si>
  <si>
    <t>2.1.1.2</t>
  </si>
  <si>
    <t>2.1.1.3</t>
  </si>
  <si>
    <t>2.1.1.6</t>
  </si>
  <si>
    <t>2.1.1.7</t>
  </si>
  <si>
    <t>2.1.1.8</t>
  </si>
  <si>
    <t>2.1.1.9</t>
  </si>
  <si>
    <t>2.1.1.10</t>
  </si>
  <si>
    <t>2.1.1.11</t>
  </si>
  <si>
    <t>2.1.1.12</t>
  </si>
  <si>
    <t>2.1.2</t>
  </si>
  <si>
    <t>2.1.2.1</t>
  </si>
  <si>
    <t>2.1.2.2</t>
  </si>
  <si>
    <t>2.1.2.3</t>
  </si>
  <si>
    <t>2.1.2.4</t>
  </si>
  <si>
    <t>2.1.2.5</t>
  </si>
  <si>
    <t>2.1.2.6</t>
  </si>
  <si>
    <t>2.1.20</t>
  </si>
  <si>
    <t>2.2.2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</si>
  <si>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</si>
  <si>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</si>
  <si>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</si>
  <si>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</si>
  <si>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</si>
  <si>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</si>
  <si>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</si>
  <si>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</si>
  <si>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2.3.8.1</t>
  </si>
  <si>
    <t>2.3.8.2</t>
  </si>
  <si>
    <t>2.3.20</t>
  </si>
  <si>
    <t>2.5.20</t>
  </si>
  <si>
    <t>BALANCE</t>
  </si>
  <si>
    <t>Row No.</t>
  </si>
  <si>
    <t>Items</t>
  </si>
  <si>
    <t xml:space="preserve">     Current asset</t>
  </si>
  <si>
    <t>Cash and cash equivalent</t>
  </si>
  <si>
    <t>Short term investment</t>
  </si>
  <si>
    <t>Short term investment provision</t>
  </si>
  <si>
    <t>Accounts receivable</t>
  </si>
  <si>
    <t>Other receivable</t>
  </si>
  <si>
    <t>Inventory</t>
  </si>
  <si>
    <t>Livestock</t>
  </si>
  <si>
    <t>Prepaid expenses</t>
  </si>
  <si>
    <t>Prepayments</t>
  </si>
  <si>
    <t>Total current asset</t>
  </si>
  <si>
    <t>ASSETS</t>
  </si>
  <si>
    <t>Noncurrent asset</t>
  </si>
  <si>
    <t>Fixed asset</t>
  </si>
  <si>
    <t>Other fixed assets</t>
  </si>
  <si>
    <t>Building under construction</t>
  </si>
  <si>
    <t>Livestock (Agricultural)</t>
  </si>
  <si>
    <t>Intangible asset</t>
  </si>
  <si>
    <t>Investment and other assets</t>
  </si>
  <si>
    <t>Total noncurrent asset</t>
  </si>
  <si>
    <t>TOTAL ASSET</t>
  </si>
  <si>
    <t>LIABILITIES AND OWNER'S EQUITY</t>
  </si>
  <si>
    <t xml:space="preserve">    LIABILITY</t>
  </si>
  <si>
    <t>Current liability</t>
  </si>
  <si>
    <t>Accounts payable</t>
  </si>
  <si>
    <t>Wages payable</t>
  </si>
  <si>
    <t>Other tax payables</t>
  </si>
  <si>
    <t>Social &amp; health insurance payable</t>
  </si>
  <si>
    <t>Dividend payable</t>
  </si>
  <si>
    <t>Short term bank loan</t>
  </si>
  <si>
    <t>Other payables</t>
  </si>
  <si>
    <t>Unearned revenue</t>
  </si>
  <si>
    <t>Total current liabilities</t>
  </si>
  <si>
    <t>Long term liabilities</t>
  </si>
  <si>
    <t>Long term notes payable</t>
  </si>
  <si>
    <t>Long term loans</t>
  </si>
  <si>
    <t>Long term bonds payable</t>
  </si>
  <si>
    <t>Allowance for long term liabilities</t>
  </si>
  <si>
    <t>Total long term liabilities</t>
  </si>
  <si>
    <t>Total liabilities</t>
  </si>
  <si>
    <t>STOCKHOLDERS' EQUITY</t>
  </si>
  <si>
    <t>Share :    а) government</t>
  </si>
  <si>
    <t xml:space="preserve">               b) private</t>
  </si>
  <si>
    <t>Total stock</t>
  </si>
  <si>
    <t>Additional paid-in capital</t>
  </si>
  <si>
    <t>Revaluation surplus</t>
  </si>
  <si>
    <t>Retained earnings</t>
  </si>
  <si>
    <t xml:space="preserve">            Current year</t>
  </si>
  <si>
    <t xml:space="preserve">            Prior period</t>
  </si>
  <si>
    <t>Total stockholders' equity</t>
  </si>
  <si>
    <t>From which: Minority interest</t>
  </si>
  <si>
    <t xml:space="preserve">TOTAL LIABILITIES &amp; OWNER' EQUITY </t>
  </si>
  <si>
    <t>INCOME STATEMENT</t>
  </si>
  <si>
    <t>(MNT)</t>
  </si>
  <si>
    <t>Preveous year period</t>
  </si>
  <si>
    <t>Current period</t>
  </si>
  <si>
    <t>Income</t>
  </si>
  <si>
    <t xml:space="preserve">    Sales income</t>
  </si>
  <si>
    <t xml:space="preserve">    Sales allowance and returns</t>
  </si>
  <si>
    <t xml:space="preserve">    Sales discount</t>
  </si>
  <si>
    <t>Total income</t>
  </si>
  <si>
    <t>Cost of goods sold</t>
  </si>
  <si>
    <t>Gross margin</t>
  </si>
  <si>
    <t xml:space="preserve">Operating expense (selling &amp; administrative) </t>
  </si>
  <si>
    <t xml:space="preserve">     Other operating expense</t>
  </si>
  <si>
    <t>Total operating expense</t>
  </si>
  <si>
    <t>Operating income</t>
  </si>
  <si>
    <t>Non operating income (expense)</t>
  </si>
  <si>
    <t xml:space="preserve">     Income from dividend</t>
  </si>
  <si>
    <t xml:space="preserve">     Gain and loss from forex revaluation (real)</t>
  </si>
  <si>
    <t xml:space="preserve">     Gain and loss from forex revaluation (named)</t>
  </si>
  <si>
    <t xml:space="preserve">     Bond/Security discount or premium amortization</t>
  </si>
  <si>
    <t xml:space="preserve">     Income gained from joint venture</t>
  </si>
  <si>
    <t xml:space="preserve">     Other</t>
  </si>
  <si>
    <t>Total non operating income (expense)</t>
  </si>
  <si>
    <t>Profit before tax</t>
  </si>
  <si>
    <t xml:space="preserve">   Income tax expense</t>
  </si>
  <si>
    <t>Profit after tax</t>
  </si>
  <si>
    <t xml:space="preserve">   Minority part</t>
  </si>
  <si>
    <t>Normal operational income (loss)</t>
  </si>
  <si>
    <t xml:space="preserve">   Total extraordinary gain and loss</t>
  </si>
  <si>
    <t>Net income</t>
  </si>
  <si>
    <t xml:space="preserve">   Earnings per share</t>
  </si>
  <si>
    <t>STATEMENT OF STOCKHOLDERS' EQUITY</t>
  </si>
  <si>
    <t>ITEMS</t>
  </si>
  <si>
    <t xml:space="preserve">Capital </t>
  </si>
  <si>
    <t>Foreign currency translation gain &amp; loss</t>
  </si>
  <si>
    <t>TOTAL</t>
  </si>
  <si>
    <t>Change in accounting principle</t>
  </si>
  <si>
    <t>Adjusted balance</t>
  </si>
  <si>
    <t>Increase or decrease in fixed asset revaluation</t>
  </si>
  <si>
    <t>Increase or decrease in investment revaluation</t>
  </si>
  <si>
    <t>Unrealized gain or loss of long term investment</t>
  </si>
  <si>
    <t>Net income (loss) of current period</t>
  </si>
  <si>
    <t>Dividend</t>
  </si>
  <si>
    <t>Issued capital</t>
  </si>
  <si>
    <t>Unrealized gain or loss</t>
  </si>
  <si>
    <t>CASH FLOW STATEMENT</t>
  </si>
  <si>
    <t>Cash flows from operating activities</t>
  </si>
  <si>
    <t xml:space="preserve">   Cash inflow </t>
  </si>
  <si>
    <t xml:space="preserve">      Cash sales and collections from customers</t>
  </si>
  <si>
    <t xml:space="preserve">      Cash from supplementary service and manufacturing</t>
  </si>
  <si>
    <t xml:space="preserve">      Insurance compensation</t>
  </si>
  <si>
    <t xml:space="preserve">   Cash outflow</t>
  </si>
  <si>
    <t xml:space="preserve">      Employees' salary payment</t>
  </si>
  <si>
    <t xml:space="preserve">      Social Security tax payment</t>
  </si>
  <si>
    <t xml:space="preserve">      Merchandise purchase</t>
  </si>
  <si>
    <t xml:space="preserve">      Cash paid for utility expenses</t>
  </si>
  <si>
    <t xml:space="preserve">      Fuel, petrol, transportation fee, spare part purchase</t>
  </si>
  <si>
    <t xml:space="preserve">      Paid interest</t>
  </si>
  <si>
    <t xml:space="preserve">      Paid tax</t>
  </si>
  <si>
    <t xml:space="preserve">      Paid insurance premuim</t>
  </si>
  <si>
    <t>Net cash from operating activities</t>
  </si>
  <si>
    <t>Cash flows from investing activities</t>
  </si>
  <si>
    <t xml:space="preserve">      Cash from selling assets</t>
  </si>
  <si>
    <t xml:space="preserve">      Noncurrent asset acquisition</t>
  </si>
  <si>
    <t xml:space="preserve">      Cash from investment sales</t>
  </si>
  <si>
    <t>Net cash from investing activities</t>
  </si>
  <si>
    <t>Cash flows from financing activities</t>
  </si>
  <si>
    <t xml:space="preserve">      Loan payment</t>
  </si>
  <si>
    <t xml:space="preserve">      Funding from government</t>
  </si>
  <si>
    <t xml:space="preserve">      Current portion payment of long term liabilities </t>
  </si>
  <si>
    <t xml:space="preserve">      Stock reacquisition</t>
  </si>
  <si>
    <t xml:space="preserve">      Dividend paid in cash</t>
  </si>
  <si>
    <t xml:space="preserve">      Interest income</t>
  </si>
  <si>
    <t>Net cash from financing activities</t>
  </si>
  <si>
    <t>Net cash movement</t>
  </si>
  <si>
    <t>Cash &amp; cash equivalent at the beginning of period</t>
  </si>
  <si>
    <t>Cash &amp; cash equivalent at the end of period</t>
  </si>
  <si>
    <t>Director_______________TS.Ganbat</t>
  </si>
  <si>
    <t>Chief accountant_____________L.Burenchimeg</t>
  </si>
  <si>
    <t>Tax and VAT receivables</t>
  </si>
  <si>
    <t>Tax payable</t>
  </si>
  <si>
    <t>Other parts of the owner's property</t>
  </si>
  <si>
    <t>GAZAR SHIM UILDWER  LLC</t>
  </si>
  <si>
    <t>Balance/MNT/</t>
  </si>
  <si>
    <t>Sales and marketing expenses</t>
  </si>
  <si>
    <t>General administrative expenses</t>
  </si>
  <si>
    <t>financial costs</t>
  </si>
  <si>
    <t>Foreign currency exchange rate gain (loss)</t>
  </si>
  <si>
    <t>Gains (losses) from deducting fixed assets from the account</t>
  </si>
  <si>
    <t>Interest income</t>
  </si>
  <si>
    <t>Other income</t>
  </si>
  <si>
    <t>1.6.1</t>
  </si>
  <si>
    <t>1.6.2</t>
  </si>
  <si>
    <t>1.6.3</t>
  </si>
  <si>
    <t>1.6.4</t>
  </si>
  <si>
    <t>1.6.5</t>
  </si>
  <si>
    <t>Balance as at 31 Dec 2021</t>
  </si>
  <si>
    <t>Balance as at 31 Dec 2022</t>
  </si>
  <si>
    <t>Other cash income</t>
  </si>
  <si>
    <t xml:space="preserve">      Other payments</t>
  </si>
  <si>
    <t>Interest income received</t>
  </si>
  <si>
    <t>Repayment of loans and cash advances to others</t>
  </si>
  <si>
    <t>Paid for acquiring fixed assets</t>
  </si>
  <si>
    <t>Paid to acquire intangible assets</t>
  </si>
  <si>
    <t>Paid to acquire investment</t>
  </si>
  <si>
    <t>Exchange Rate Equalization Gains</t>
  </si>
  <si>
    <t>Received from loans and debt securities</t>
  </si>
  <si>
    <t>Common stock</t>
  </si>
  <si>
    <t>Received from the issuance of shares and other equity securities</t>
  </si>
  <si>
    <t>Other disbursed loans and advances</t>
  </si>
  <si>
    <t>Losses in the exchange rate equation</t>
  </si>
  <si>
    <t>Exchange rate difference</t>
  </si>
  <si>
    <t>Changes in ownership</t>
  </si>
  <si>
    <t>Deferred tax assets</t>
  </si>
  <si>
    <t>Balance as at 31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</si>
</sst>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?"/>
    <numFmt numFmtId="166" formatCode="[$-409]mmmm\ d\,\ yyyy;@"/>
    <numFmt numFmtId="167" formatCode="[$-409]dd\-mmm\-yy;@"/>
    <numFmt numFmtId="168" formatCode="##,##0.00"/>
    <numFmt numFmtId="169" formatCode="##,##0.##"/>
  </numFmts>
  <fonts count="16">
    <font>
      <sz val="10"/>
      <name val="Arial"/>
    </font>
    <font>
      <sz val="10"/>
      <name val="Arial"/>
      <family val="2"/>
    </font>
    <font>
      <sz val="11"/>
      <name val="Times New Roman Mon"/>
      <family val="1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 Mon"/>
      <family val="1"/>
    </font>
    <font>
      <b/>
      <u/>
      <sz val="11"/>
      <name val="Times New Roman"/>
      <family val="1"/>
    </font>
    <font>
      <b/>
      <u val="singleAccounting"/>
      <sz val="11"/>
      <name val="Times New Roman"/>
      <family val="1"/>
    </font>
    <font>
      <b/>
      <sz val="11"/>
      <name val="Times New Roman Mon"/>
      <family val="1"/>
    </font>
    <font>
      <sz val="11"/>
      <color indexed="8"/>
      <name val="Times New Roman Mon"/>
      <family val="1"/>
    </font>
    <font>
      <u/>
      <sz val="11"/>
      <name val="Times New Roman"/>
      <family val="1"/>
    </font>
    <font>
      <b/>
      <sz val="8"/>
      <color rgb="FF000000"/>
      <name val="Tahoma"/>
      <family val="2"/>
    </font>
    <font>
      <sz val="11"/>
      <color rgb="FF000000"/>
      <name val="Times New Roman Mon"/>
      <family val="1"/>
    </font>
    <font>
      <b/>
      <sz val="7"/>
      <color rgb="FF000000"/>
      <name val="Tahoma"/>
      <family val="2"/>
    </font>
    <font>
      <sz val="7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rgb="FFBDB1B7"/>
      </right>
      <top/>
      <bottom style="thin">
        <color rgb="FFBDB1B7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167" fontId="5" fillId="0" borderId="3" xfId="0" applyNumberFormat="1" applyFont="1" applyBorder="1" applyAlignment="1">
      <alignment horizontal="center" wrapText="1"/>
    </xf>
    <xf numFmtId="0" fontId="5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43" fontId="4" fillId="0" borderId="0" xfId="1" applyFont="1" applyFill="1" applyAlignment="1">
      <alignment horizontal="right"/>
    </xf>
    <xf numFmtId="0" fontId="4" fillId="2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wrapText="1"/>
    </xf>
    <xf numFmtId="43" fontId="4" fillId="0" borderId="0" xfId="1" applyFont="1"/>
    <xf numFmtId="0" fontId="4" fillId="0" borderId="0" xfId="0" applyFont="1"/>
    <xf numFmtId="43" fontId="4" fillId="0" borderId="3" xfId="1" applyFont="1" applyBorder="1"/>
    <xf numFmtId="43" fontId="7" fillId="0" borderId="3" xfId="1" applyFont="1" applyBorder="1"/>
    <xf numFmtId="43" fontId="4" fillId="0" borderId="0" xfId="0" applyNumberFormat="1" applyFont="1"/>
    <xf numFmtId="0" fontId="7" fillId="0" borderId="3" xfId="0" applyFont="1" applyBorder="1"/>
    <xf numFmtId="43" fontId="7" fillId="0" borderId="3" xfId="0" applyNumberFormat="1" applyFont="1" applyBorder="1"/>
    <xf numFmtId="43" fontId="8" fillId="0" borderId="3" xfId="0" applyNumberFormat="1" applyFont="1" applyBorder="1"/>
    <xf numFmtId="43" fontId="4" fillId="0" borderId="3" xfId="1" applyFont="1" applyFill="1" applyBorder="1"/>
    <xf numFmtId="43" fontId="7" fillId="0" borderId="3" xfId="1" applyFont="1" applyFill="1" applyBorder="1"/>
    <xf numFmtId="43" fontId="4" fillId="0" borderId="3" xfId="0" applyNumberFormat="1" applyFont="1" applyBorder="1"/>
    <xf numFmtId="0" fontId="5" fillId="0" borderId="0" xfId="0" applyFont="1"/>
    <xf numFmtId="43" fontId="5" fillId="0" borderId="0" xfId="1" applyFont="1" applyBorder="1" applyAlignment="1">
      <alignment horizontal="center" vertical="center"/>
    </xf>
    <xf numFmtId="43" fontId="4" fillId="0" borderId="0" xfId="1" applyFont="1" applyAlignment="1">
      <alignment horizontal="left" vertical="center"/>
    </xf>
    <xf numFmtId="4" fontId="4" fillId="0" borderId="3" xfId="0" applyNumberFormat="1" applyFont="1" applyBorder="1" applyAlignment="1">
      <alignment horizontal="right" vertical="center" wrapText="1"/>
    </xf>
    <xf numFmtId="166" fontId="4" fillId="0" borderId="0" xfId="0" applyNumberFormat="1" applyFont="1"/>
    <xf numFmtId="43" fontId="4" fillId="0" borderId="0" xfId="1" applyFont="1" applyBorder="1"/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right"/>
    </xf>
    <xf numFmtId="43" fontId="4" fillId="0" borderId="2" xfId="1" applyFont="1" applyBorder="1"/>
    <xf numFmtId="43" fontId="4" fillId="0" borderId="5" xfId="1" applyFont="1" applyBorder="1"/>
    <xf numFmtId="43" fontId="4" fillId="0" borderId="8" xfId="1" applyFont="1" applyBorder="1"/>
    <xf numFmtId="43" fontId="4" fillId="0" borderId="6" xfId="1" applyFont="1" applyBorder="1"/>
    <xf numFmtId="164" fontId="5" fillId="0" borderId="5" xfId="1" applyNumberFormat="1" applyFont="1" applyBorder="1" applyAlignment="1">
      <alignment horizontal="left" vertical="center"/>
    </xf>
    <xf numFmtId="43" fontId="5" fillId="0" borderId="2" xfId="1" applyFont="1" applyBorder="1" applyAlignment="1">
      <alignment horizontal="left" vertical="center"/>
    </xf>
    <xf numFmtId="43" fontId="4" fillId="0" borderId="5" xfId="1" applyFont="1" applyBorder="1" applyAlignment="1">
      <alignment horizontal="left" vertical="center"/>
    </xf>
    <xf numFmtId="4" fontId="5" fillId="0" borderId="11" xfId="0" applyNumberFormat="1" applyFont="1" applyBorder="1" applyAlignment="1">
      <alignment horizontal="right" vertical="center" wrapText="1"/>
    </xf>
    <xf numFmtId="43" fontId="5" fillId="0" borderId="5" xfId="1" applyFont="1" applyBorder="1" applyAlignment="1">
      <alignment horizontal="left" vertical="center"/>
    </xf>
    <xf numFmtId="43" fontId="4" fillId="0" borderId="3" xfId="1" applyFont="1" applyBorder="1" applyAlignment="1">
      <alignment horizontal="left" vertical="center"/>
    </xf>
    <xf numFmtId="43" fontId="5" fillId="0" borderId="3" xfId="1" applyFont="1" applyBorder="1" applyAlignment="1">
      <alignment horizontal="right" vertical="center"/>
    </xf>
    <xf numFmtId="164" fontId="5" fillId="0" borderId="3" xfId="1" applyNumberFormat="1" applyFont="1" applyBorder="1" applyAlignment="1">
      <alignment horizontal="left" vertical="center"/>
    </xf>
    <xf numFmtId="165" fontId="5" fillId="0" borderId="3" xfId="1" applyNumberFormat="1" applyFont="1" applyBorder="1" applyAlignment="1">
      <alignment horizontal="left" vertical="center"/>
    </xf>
    <xf numFmtId="164" fontId="4" fillId="0" borderId="5" xfId="1" applyNumberFormat="1" applyFont="1" applyBorder="1" applyAlignment="1">
      <alignment horizontal="left" vertical="center"/>
    </xf>
    <xf numFmtId="2" fontId="5" fillId="0" borderId="3" xfId="1" applyNumberFormat="1" applyFont="1" applyBorder="1" applyAlignment="1">
      <alignment horizontal="left" vertical="center"/>
    </xf>
    <xf numFmtId="2" fontId="4" fillId="0" borderId="3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left" vertical="center"/>
    </xf>
    <xf numFmtId="43" fontId="4" fillId="0" borderId="0" xfId="1" applyFont="1" applyBorder="1" applyAlignment="1">
      <alignment horizontal="left" vertical="center"/>
    </xf>
    <xf numFmtId="43" fontId="4" fillId="0" borderId="0" xfId="1" applyFont="1" applyBorder="1" applyAlignment="1">
      <alignment vertical="center"/>
    </xf>
    <xf numFmtId="0" fontId="2" fillId="0" borderId="3" xfId="0" applyFont="1" applyBorder="1"/>
    <xf numFmtId="43" fontId="2" fillId="0" borderId="3" xfId="1" applyFont="1" applyBorder="1"/>
    <xf numFmtId="0" fontId="2" fillId="0" borderId="1" xfId="0" applyFont="1" applyBorder="1"/>
    <xf numFmtId="43" fontId="2" fillId="0" borderId="1" xfId="1" applyFont="1" applyBorder="1"/>
    <xf numFmtId="0" fontId="9" fillId="0" borderId="3" xfId="0" applyFont="1" applyBorder="1"/>
    <xf numFmtId="43" fontId="9" fillId="0" borderId="3" xfId="1" applyFont="1" applyBorder="1"/>
    <xf numFmtId="0" fontId="9" fillId="0" borderId="0" xfId="0" applyFont="1"/>
    <xf numFmtId="43" fontId="10" fillId="0" borderId="0" xfId="1" applyFont="1" applyAlignment="1">
      <alignment horizontal="left" vertical="center"/>
    </xf>
    <xf numFmtId="0" fontId="2" fillId="0" borderId="0" xfId="0" applyFont="1"/>
    <xf numFmtId="43" fontId="2" fillId="0" borderId="0" xfId="0" applyNumberFormat="1" applyFont="1"/>
    <xf numFmtId="43" fontId="2" fillId="0" borderId="0" xfId="1" applyFont="1" applyFill="1" applyAlignment="1">
      <alignment horizontal="right"/>
    </xf>
    <xf numFmtId="0" fontId="2" fillId="0" borderId="3" xfId="0" applyFont="1" applyBorder="1" applyAlignment="1">
      <alignment wrapText="1"/>
    </xf>
    <xf numFmtId="4" fontId="2" fillId="0" borderId="10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43" fontId="10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43" fontId="11" fillId="0" borderId="0" xfId="1" applyFont="1" applyAlignment="1">
      <alignment horizontal="left" vertical="center"/>
    </xf>
    <xf numFmtId="165" fontId="4" fillId="0" borderId="3" xfId="1" applyNumberFormat="1" applyFont="1" applyBorder="1" applyAlignment="1">
      <alignment horizontal="left" vertical="center"/>
    </xf>
    <xf numFmtId="164" fontId="4" fillId="0" borderId="3" xfId="1" applyNumberFormat="1" applyFont="1" applyBorder="1" applyAlignment="1">
      <alignment horizontal="left" vertical="center"/>
    </xf>
    <xf numFmtId="43" fontId="4" fillId="0" borderId="3" xfId="1" applyFont="1" applyFill="1" applyBorder="1" applyAlignment="1">
      <alignment horizontal="right" vertical="center"/>
    </xf>
    <xf numFmtId="2" fontId="4" fillId="0" borderId="3" xfId="1" applyNumberFormat="1" applyFont="1" applyBorder="1" applyAlignment="1">
      <alignment horizontal="left" vertical="center"/>
    </xf>
    <xf numFmtId="43" fontId="5" fillId="0" borderId="3" xfId="1" applyFont="1" applyFill="1" applyBorder="1" applyAlignment="1">
      <alignment horizontal="right" vertical="center"/>
    </xf>
    <xf numFmtId="43" fontId="5" fillId="0" borderId="3" xfId="1" applyFont="1" applyBorder="1" applyAlignment="1">
      <alignment horizontal="left" vertical="center"/>
    </xf>
    <xf numFmtId="43" fontId="5" fillId="0" borderId="3" xfId="1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8" fontId="12" fillId="0" borderId="12" xfId="0" applyNumberFormat="1" applyFont="1" applyBorder="1" applyAlignment="1">
      <alignment horizontal="right" vertical="center" wrapText="1" shrinkToFit="1" readingOrder="1"/>
    </xf>
    <xf numFmtId="4" fontId="5" fillId="0" borderId="3" xfId="0" applyNumberFormat="1" applyFont="1" applyBorder="1" applyAlignment="1">
      <alignment horizontal="right" vertical="center" wrapText="1"/>
    </xf>
    <xf numFmtId="169" fontId="13" fillId="0" borderId="12" xfId="0" applyNumberFormat="1" applyFont="1" applyBorder="1" applyAlignment="1">
      <alignment vertical="center" wrapText="1" shrinkToFit="1" readingOrder="1"/>
    </xf>
    <xf numFmtId="43" fontId="5" fillId="0" borderId="3" xfId="0" applyNumberFormat="1" applyFont="1" applyBorder="1"/>
    <xf numFmtId="168" fontId="12" fillId="0" borderId="3" xfId="0" applyNumberFormat="1" applyFont="1" applyBorder="1" applyAlignment="1">
      <alignment vertical="center" wrapText="1" shrinkToFit="1" readingOrder="1"/>
    </xf>
    <xf numFmtId="169" fontId="13" fillId="0" borderId="3" xfId="0" applyNumberFormat="1" applyFont="1" applyBorder="1" applyAlignment="1">
      <alignment vertical="center" wrapText="1" shrinkToFit="1" readingOrder="1"/>
    </xf>
    <xf numFmtId="43" fontId="2" fillId="0" borderId="2" xfId="1" applyFont="1" applyBorder="1"/>
    <xf numFmtId="43" fontId="2" fillId="0" borderId="7" xfId="1" applyFont="1" applyBorder="1"/>
    <xf numFmtId="43" fontId="9" fillId="0" borderId="2" xfId="1" applyFont="1" applyBorder="1"/>
    <xf numFmtId="169" fontId="14" fillId="0" borderId="3" xfId="0" applyNumberFormat="1" applyFont="1" applyBorder="1" applyAlignment="1">
      <alignment vertical="center" wrapText="1" shrinkToFit="1" readingOrder="1"/>
    </xf>
    <xf numFmtId="43" fontId="4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3" fontId="5" fillId="0" borderId="3" xfId="1" applyFont="1" applyBorder="1" applyAlignment="1">
      <alignment horizontal="center"/>
    </xf>
    <xf numFmtId="0" fontId="4" fillId="0" borderId="0" xfId="0" applyFont="1"/>
    <xf numFmtId="166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3" fontId="5" fillId="0" borderId="5" xfId="1" applyFont="1" applyBorder="1" applyAlignment="1">
      <alignment horizontal="left" vertical="center"/>
    </xf>
    <xf numFmtId="43" fontId="5" fillId="0" borderId="2" xfId="1" applyFont="1" applyBorder="1" applyAlignment="1">
      <alignment horizontal="left" vertical="center"/>
    </xf>
    <xf numFmtId="43" fontId="4" fillId="0" borderId="0" xfId="1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/>
    <xf numFmtId="43" fontId="10" fillId="0" borderId="0" xfId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43" fontId="5" fillId="0" borderId="3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left" vertical="center"/>
    </xf>
    <xf numFmtId="43" fontId="5" fillId="0" borderId="3" xfId="1" applyFont="1" applyFill="1" applyBorder="1" applyAlignment="1">
      <alignment horizontal="center" vertical="center" wrapText="1"/>
    </xf>
    <xf numFmtId="166" fontId="4" fillId="0" borderId="0" xfId="1" applyNumberFormat="1" applyFont="1" applyFill="1" applyAlignment="1">
      <alignment horizontal="right"/>
    </xf>
    <xf numFmtId="169" fontId="15" fillId="0" borderId="12" xfId="0" applyNumberFormat="1" applyFont="1" applyBorder="1" applyAlignment="1">
      <alignment vertical="center" wrapText="1" shrinkToFit="1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0</xdr:rowOff>
    </xdr:from>
    <xdr:to>
      <xdr:col>1</xdr:col>
      <xdr:colOff>9525</xdr:colOff>
      <xdr:row>20</xdr:row>
      <xdr:rowOff>9525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>
          <a:spLocks noChangeShapeType="1"/>
        </xdr:cNvSpPr>
      </xdr:nvSpPr>
      <xdr:spPr bwMode="auto">
        <a:xfrm flipH="1" flipV="1">
          <a:off x="342900" y="3771900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SpPr>
          <a:spLocks noChangeShapeType="1"/>
        </xdr:cNvSpPr>
      </xdr:nvSpPr>
      <xdr:spPr bwMode="auto">
        <a:xfrm flipH="1" flipV="1">
          <a:off x="4714875" y="990600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7</xdr:row>
      <xdr:rowOff>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00000000-0008-0000-0200-0000031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7</xdr:row>
      <xdr:rowOff>0</xdr:rowOff>
    </xdr:to>
    <xdr:sp macro="" textlink="">
      <xdr:nvSpPr>
        <xdr:cNvPr id="4100" name="Line 4"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4714875" y="1019175"/>
          <a:ext cx="0" cy="7620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7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7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4714875" y="1019175"/>
          <a:ext cx="0" cy="7620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7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7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9525</xdr:colOff>
      <xdr:row>20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342900" y="4048125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9525</xdr:colOff>
      <xdr:row>20</xdr:row>
      <xdr:rowOff>9525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342900" y="4048125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topLeftCell="A37" workbookViewId="0">
      <selection activeCell="E37" sqref="E1:E1048576"/>
    </sheetView>
  </sheetViews>
  <sheetFormatPr defaultRowHeight="15"/>
  <cols>
    <col min="1" max="1" width="10.7109375" style="15" customWidth="1"/>
    <col min="2" max="2" width="35.85546875" style="15" customWidth="1"/>
    <col min="3" max="4" width="20.140625" style="15" customWidth="1"/>
    <col min="5" max="16384" width="9.140625" style="15"/>
  </cols>
  <sheetData>
    <row r="1" spans="1:4">
      <c r="A1" s="14"/>
      <c r="B1" s="14"/>
      <c r="C1" s="91"/>
      <c r="D1" s="91"/>
    </row>
    <row r="2" spans="1:4" ht="18.75" customHeight="1">
      <c r="A2" s="92" t="s">
        <v>54</v>
      </c>
      <c r="B2" s="92"/>
      <c r="C2" s="92"/>
      <c r="D2" s="92"/>
    </row>
    <row r="3" spans="1:4">
      <c r="A3" s="25" t="s">
        <v>191</v>
      </c>
      <c r="B3" s="26"/>
      <c r="C3" s="26"/>
      <c r="D3" s="26"/>
    </row>
    <row r="4" spans="1:4" ht="18.75" customHeight="1">
      <c r="A4" s="93"/>
      <c r="B4" s="93"/>
      <c r="C4" s="96">
        <v>45473</v>
      </c>
      <c r="D4" s="96"/>
    </row>
    <row r="5" spans="1:4" ht="15" customHeight="1">
      <c r="A5" s="97" t="s">
        <v>55</v>
      </c>
      <c r="B5" s="98" t="s">
        <v>56</v>
      </c>
      <c r="C5" s="94" t="s">
        <v>192</v>
      </c>
      <c r="D5" s="94"/>
    </row>
    <row r="6" spans="1:4">
      <c r="A6" s="97"/>
      <c r="B6" s="99"/>
      <c r="C6" s="1">
        <v>45291</v>
      </c>
      <c r="D6" s="1">
        <v>45473</v>
      </c>
    </row>
    <row r="7" spans="1:4" ht="15" customHeight="1">
      <c r="A7" s="7">
        <v>1</v>
      </c>
      <c r="B7" s="2" t="s">
        <v>68</v>
      </c>
      <c r="C7" s="34"/>
      <c r="D7" s="3"/>
    </row>
    <row r="8" spans="1:4" ht="15" customHeight="1">
      <c r="A8" s="7">
        <v>1.1000000000000001</v>
      </c>
      <c r="B8" s="2" t="s">
        <v>57</v>
      </c>
      <c r="C8" s="16"/>
      <c r="D8" s="3"/>
    </row>
    <row r="9" spans="1:4" ht="15" customHeight="1">
      <c r="A9" s="3" t="s">
        <v>1</v>
      </c>
      <c r="B9" s="3" t="s">
        <v>58</v>
      </c>
      <c r="C9" s="28">
        <v>20062943685.139999</v>
      </c>
      <c r="D9" s="28">
        <v>16665346878.110001</v>
      </c>
    </row>
    <row r="10" spans="1:4" ht="15" customHeight="1">
      <c r="A10" s="3" t="s">
        <v>2</v>
      </c>
      <c r="B10" s="3" t="s">
        <v>59</v>
      </c>
      <c r="C10" s="28"/>
      <c r="D10" s="28"/>
    </row>
    <row r="11" spans="1:4" ht="15" customHeight="1">
      <c r="A11" s="3" t="s">
        <v>3</v>
      </c>
      <c r="B11" s="3" t="s">
        <v>60</v>
      </c>
      <c r="C11" s="28"/>
      <c r="D11" s="28"/>
    </row>
    <row r="12" spans="1:4" ht="15" customHeight="1">
      <c r="A12" s="3" t="s">
        <v>4</v>
      </c>
      <c r="B12" s="3" t="s">
        <v>61</v>
      </c>
      <c r="C12" s="28">
        <v>3160778233.0799999</v>
      </c>
      <c r="D12" s="28">
        <v>4373532832.71</v>
      </c>
    </row>
    <row r="13" spans="1:4" ht="15" customHeight="1">
      <c r="A13" s="3" t="s">
        <v>5</v>
      </c>
      <c r="B13" s="3" t="s">
        <v>188</v>
      </c>
      <c r="C13" s="28">
        <v>5079856.63</v>
      </c>
      <c r="D13" s="28">
        <v>2927647.65</v>
      </c>
    </row>
    <row r="14" spans="1:4" ht="15" customHeight="1">
      <c r="A14" s="3" t="s">
        <v>6</v>
      </c>
      <c r="B14" s="3" t="s">
        <v>62</v>
      </c>
      <c r="C14" s="28">
        <v>363278893.17000002</v>
      </c>
      <c r="D14" s="28">
        <v>403508135.20999998</v>
      </c>
    </row>
    <row r="15" spans="1:4" ht="15" customHeight="1">
      <c r="A15" s="3" t="s">
        <v>7</v>
      </c>
      <c r="B15" s="3" t="s">
        <v>63</v>
      </c>
      <c r="C15" s="28">
        <v>11451680335.42</v>
      </c>
      <c r="D15" s="28">
        <v>9854394374.1499996</v>
      </c>
    </row>
    <row r="16" spans="1:4" ht="15" customHeight="1">
      <c r="A16" s="3" t="s">
        <v>8</v>
      </c>
      <c r="B16" s="3" t="s">
        <v>64</v>
      </c>
      <c r="C16" s="28"/>
      <c r="D16" s="28"/>
    </row>
    <row r="17" spans="1:4" ht="15" customHeight="1">
      <c r="A17" s="3" t="s">
        <v>9</v>
      </c>
      <c r="B17" s="3" t="s">
        <v>65</v>
      </c>
      <c r="C17" s="28">
        <v>3523613221.1100001</v>
      </c>
      <c r="D17" s="28">
        <v>4259177432</v>
      </c>
    </row>
    <row r="18" spans="1:4" ht="15" customHeight="1">
      <c r="A18" s="3" t="s">
        <v>10</v>
      </c>
      <c r="B18" s="3" t="s">
        <v>66</v>
      </c>
      <c r="C18" s="3"/>
      <c r="D18" s="3"/>
    </row>
    <row r="19" spans="1:4" ht="15" customHeight="1">
      <c r="A19" s="3" t="s">
        <v>11</v>
      </c>
      <c r="B19" s="11" t="s">
        <v>67</v>
      </c>
      <c r="C19" s="17">
        <f>+SUM(C9:C18)</f>
        <v>38567374224.550003</v>
      </c>
      <c r="D19" s="17">
        <f>+SUM(D9:D18)</f>
        <v>35558887299.830002</v>
      </c>
    </row>
    <row r="20" spans="1:4" ht="15" customHeight="1">
      <c r="A20" s="7">
        <v>1.2</v>
      </c>
      <c r="B20" s="2" t="s">
        <v>69</v>
      </c>
      <c r="C20" s="3"/>
      <c r="D20" s="3"/>
    </row>
    <row r="21" spans="1:4" ht="15" customHeight="1">
      <c r="A21" s="3" t="s">
        <v>12</v>
      </c>
      <c r="B21" s="4" t="s">
        <v>70</v>
      </c>
      <c r="C21" s="28">
        <v>7999488901.5799999</v>
      </c>
      <c r="D21" s="28">
        <v>17058465197</v>
      </c>
    </row>
    <row r="22" spans="1:4" ht="15" customHeight="1">
      <c r="A22" s="3" t="s">
        <v>14</v>
      </c>
      <c r="B22" s="3" t="s">
        <v>71</v>
      </c>
      <c r="C22" s="28"/>
      <c r="D22" s="28"/>
    </row>
    <row r="23" spans="1:4" ht="15" customHeight="1">
      <c r="A23" s="3" t="s">
        <v>16</v>
      </c>
      <c r="B23" s="4" t="s">
        <v>72</v>
      </c>
      <c r="C23" s="28">
        <v>135098426.22</v>
      </c>
      <c r="D23" s="28">
        <v>518606426.16000003</v>
      </c>
    </row>
    <row r="24" spans="1:4" ht="15" customHeight="1">
      <c r="A24" s="3" t="s">
        <v>17</v>
      </c>
      <c r="B24" s="3" t="s">
        <v>73</v>
      </c>
      <c r="C24" s="28"/>
      <c r="D24" s="28"/>
    </row>
    <row r="25" spans="1:4" ht="15" customHeight="1">
      <c r="A25" s="3" t="s">
        <v>18</v>
      </c>
      <c r="B25" s="4" t="s">
        <v>74</v>
      </c>
      <c r="C25" s="28">
        <v>3346317894.8600001</v>
      </c>
      <c r="D25" s="28">
        <v>3333601098.79</v>
      </c>
    </row>
    <row r="26" spans="1:4" ht="15" customHeight="1">
      <c r="A26" s="3" t="s">
        <v>19</v>
      </c>
      <c r="B26" s="3" t="s">
        <v>222</v>
      </c>
      <c r="C26" s="28">
        <v>1535175.49</v>
      </c>
      <c r="D26" s="28">
        <v>1535175.49</v>
      </c>
    </row>
    <row r="27" spans="1:4" ht="15" customHeight="1">
      <c r="A27" s="3" t="s">
        <v>20</v>
      </c>
      <c r="B27" s="4" t="s">
        <v>75</v>
      </c>
      <c r="C27" s="3"/>
      <c r="D27" s="28"/>
    </row>
    <row r="28" spans="1:4" ht="15" customHeight="1">
      <c r="A28" s="19" t="s">
        <v>13</v>
      </c>
      <c r="B28" s="11" t="s">
        <v>76</v>
      </c>
      <c r="C28" s="20">
        <f>+SUM(C21:C27)</f>
        <v>11482440398.15</v>
      </c>
      <c r="D28" s="20">
        <f>+SUM(D21:D27)</f>
        <v>20912207897.440002</v>
      </c>
    </row>
    <row r="29" spans="1:4" ht="19.5" customHeight="1">
      <c r="A29" s="7">
        <v>1.3</v>
      </c>
      <c r="B29" s="5" t="s">
        <v>77</v>
      </c>
      <c r="C29" s="21">
        <f>+C19+C28</f>
        <v>50049814622.700005</v>
      </c>
      <c r="D29" s="21">
        <f>+D19+D28</f>
        <v>56471095197.270004</v>
      </c>
    </row>
    <row r="30" spans="1:4" ht="15" customHeight="1">
      <c r="A30" s="7">
        <v>2</v>
      </c>
      <c r="B30" s="5" t="s">
        <v>78</v>
      </c>
      <c r="C30" s="3"/>
      <c r="D30" s="3"/>
    </row>
    <row r="31" spans="1:4" ht="15" customHeight="1">
      <c r="A31" s="7">
        <v>2.1</v>
      </c>
      <c r="B31" s="6" t="s">
        <v>79</v>
      </c>
      <c r="C31" s="28"/>
      <c r="D31" s="28"/>
    </row>
    <row r="32" spans="1:4" ht="15" customHeight="1">
      <c r="A32" s="7" t="s">
        <v>22</v>
      </c>
      <c r="B32" s="6" t="s">
        <v>80</v>
      </c>
      <c r="C32" s="28"/>
      <c r="D32" s="28"/>
    </row>
    <row r="33" spans="1:4" ht="15" customHeight="1">
      <c r="A33" s="3" t="s">
        <v>23</v>
      </c>
      <c r="B33" s="4" t="s">
        <v>81</v>
      </c>
      <c r="C33" s="28">
        <v>333346503.60000002</v>
      </c>
      <c r="D33" s="28">
        <v>668136561.07000005</v>
      </c>
    </row>
    <row r="34" spans="1:4" ht="15" customHeight="1">
      <c r="A34" s="3" t="s">
        <v>24</v>
      </c>
      <c r="B34" s="4" t="s">
        <v>82</v>
      </c>
      <c r="C34" s="28">
        <v>205159064.84</v>
      </c>
      <c r="D34" s="28">
        <v>241735993.18000001</v>
      </c>
    </row>
    <row r="35" spans="1:4" ht="15" customHeight="1">
      <c r="A35" s="3" t="s">
        <v>25</v>
      </c>
      <c r="B35" s="4" t="s">
        <v>189</v>
      </c>
      <c r="C35" s="28">
        <v>1130788279.46</v>
      </c>
      <c r="D35" s="28">
        <v>475789177.17000002</v>
      </c>
    </row>
    <row r="36" spans="1:4" ht="15" customHeight="1">
      <c r="A36" s="3" t="s">
        <v>26</v>
      </c>
      <c r="B36" s="4" t="s">
        <v>83</v>
      </c>
      <c r="C36" s="28"/>
      <c r="D36" s="28"/>
    </row>
    <row r="37" spans="1:4" ht="15" customHeight="1">
      <c r="A37" s="3" t="s">
        <v>27</v>
      </c>
      <c r="B37" s="4" t="s">
        <v>84</v>
      </c>
      <c r="C37" s="28">
        <v>4689132.8</v>
      </c>
      <c r="D37" s="28">
        <v>0</v>
      </c>
    </row>
    <row r="38" spans="1:4" ht="15" customHeight="1">
      <c r="A38" s="3" t="s">
        <v>28</v>
      </c>
      <c r="B38" s="4" t="s">
        <v>85</v>
      </c>
      <c r="C38" s="28"/>
      <c r="D38" s="28"/>
    </row>
    <row r="39" spans="1:4" ht="15" customHeight="1">
      <c r="A39" s="3" t="s">
        <v>29</v>
      </c>
      <c r="B39" s="4" t="s">
        <v>86</v>
      </c>
      <c r="C39" s="28">
        <v>2503333332.98</v>
      </c>
      <c r="D39" s="28">
        <v>1376666666.3599999</v>
      </c>
    </row>
    <row r="40" spans="1:4" ht="15" customHeight="1">
      <c r="A40" s="3" t="s">
        <v>30</v>
      </c>
      <c r="B40" s="4" t="s">
        <v>87</v>
      </c>
      <c r="C40" s="28">
        <v>49923361.200000003</v>
      </c>
      <c r="D40" s="28">
        <v>354833366.39999998</v>
      </c>
    </row>
    <row r="41" spans="1:4" ht="15" customHeight="1">
      <c r="A41" s="3" t="s">
        <v>31</v>
      </c>
      <c r="B41" s="4" t="s">
        <v>88</v>
      </c>
      <c r="C41" s="28">
        <v>567057720</v>
      </c>
      <c r="D41" s="28">
        <v>0</v>
      </c>
    </row>
    <row r="42" spans="1:4" ht="15" customHeight="1">
      <c r="A42" s="3" t="s">
        <v>32</v>
      </c>
      <c r="B42" s="3"/>
      <c r="C42" s="22"/>
      <c r="D42" s="22"/>
    </row>
    <row r="43" spans="1:4" ht="15" customHeight="1">
      <c r="A43" s="19" t="s">
        <v>40</v>
      </c>
      <c r="B43" s="12" t="s">
        <v>89</v>
      </c>
      <c r="C43" s="23">
        <f>+SUM(C33:C42)</f>
        <v>4794297394.8800001</v>
      </c>
      <c r="D43" s="23">
        <f>+SUM(D33:D42)</f>
        <v>3117161764.1799998</v>
      </c>
    </row>
    <row r="44" spans="1:4" ht="15" customHeight="1">
      <c r="A44" s="2" t="s">
        <v>33</v>
      </c>
      <c r="B44" s="6" t="s">
        <v>90</v>
      </c>
      <c r="C44" s="3"/>
      <c r="D44" s="3"/>
    </row>
    <row r="45" spans="1:4" ht="15" customHeight="1">
      <c r="A45" s="3" t="s">
        <v>34</v>
      </c>
      <c r="B45" s="3" t="s">
        <v>91</v>
      </c>
      <c r="C45" s="28"/>
      <c r="D45" s="28"/>
    </row>
    <row r="46" spans="1:4" ht="15" customHeight="1">
      <c r="A46" s="3" t="s">
        <v>35</v>
      </c>
      <c r="B46" s="3" t="s">
        <v>92</v>
      </c>
      <c r="C46" s="28">
        <v>6800000000.6400003</v>
      </c>
      <c r="D46" s="28">
        <v>6800000000.6400003</v>
      </c>
    </row>
    <row r="47" spans="1:4" ht="15" customHeight="1">
      <c r="A47" s="3" t="s">
        <v>36</v>
      </c>
      <c r="B47" s="3" t="s">
        <v>93</v>
      </c>
      <c r="C47" s="28"/>
      <c r="D47" s="28"/>
    </row>
    <row r="48" spans="1:4" ht="15" customHeight="1">
      <c r="A48" s="3" t="s">
        <v>37</v>
      </c>
      <c r="B48" s="4" t="s">
        <v>87</v>
      </c>
      <c r="C48" s="28">
        <v>0</v>
      </c>
      <c r="D48" s="28">
        <v>0</v>
      </c>
    </row>
    <row r="49" spans="1:4" ht="15" customHeight="1">
      <c r="A49" s="3" t="s">
        <v>38</v>
      </c>
      <c r="B49" s="3" t="s">
        <v>94</v>
      </c>
      <c r="C49" s="28"/>
      <c r="D49" s="28"/>
    </row>
    <row r="50" spans="1:4" ht="15" customHeight="1">
      <c r="A50" s="3" t="s">
        <v>39</v>
      </c>
      <c r="B50" s="4"/>
      <c r="C50" s="28"/>
      <c r="D50" s="28"/>
    </row>
    <row r="51" spans="1:4" ht="15" customHeight="1">
      <c r="A51" s="19" t="s">
        <v>40</v>
      </c>
      <c r="B51" s="13" t="s">
        <v>95</v>
      </c>
      <c r="C51" s="17">
        <f>+SUM(C45:C50)</f>
        <v>6800000000.6400003</v>
      </c>
      <c r="D51" s="17">
        <f>+SUM(D45:D50)</f>
        <v>6800000000.6400003</v>
      </c>
    </row>
    <row r="52" spans="1:4" ht="15" customHeight="1">
      <c r="A52" s="19" t="s">
        <v>41</v>
      </c>
      <c r="B52" s="11" t="s">
        <v>96</v>
      </c>
      <c r="C52" s="20">
        <f>+C43+C51</f>
        <v>11594297395.52</v>
      </c>
      <c r="D52" s="20">
        <f>+D43+D51</f>
        <v>9917161764.8199997</v>
      </c>
    </row>
    <row r="53" spans="1:4" ht="15" customHeight="1">
      <c r="A53" s="7">
        <v>2.2999999999999998</v>
      </c>
      <c r="B53" s="6" t="s">
        <v>97</v>
      </c>
      <c r="C53" s="3"/>
      <c r="D53" s="3"/>
    </row>
    <row r="54" spans="1:4" ht="15" customHeight="1">
      <c r="A54" s="3" t="s">
        <v>42</v>
      </c>
      <c r="B54" s="4" t="s">
        <v>98</v>
      </c>
      <c r="C54" s="3"/>
      <c r="D54" s="3"/>
    </row>
    <row r="55" spans="1:4" ht="15" customHeight="1">
      <c r="A55" s="3" t="s">
        <v>43</v>
      </c>
      <c r="B55" s="4" t="s">
        <v>99</v>
      </c>
      <c r="C55" s="28">
        <v>0</v>
      </c>
      <c r="D55" s="28">
        <v>0</v>
      </c>
    </row>
    <row r="56" spans="1:4" ht="15" customHeight="1">
      <c r="A56" s="3" t="s">
        <v>44</v>
      </c>
      <c r="B56" s="4" t="s">
        <v>216</v>
      </c>
      <c r="C56" s="28">
        <v>131792452.77</v>
      </c>
      <c r="D56" s="28">
        <v>131792452.77</v>
      </c>
    </row>
    <row r="57" spans="1:4" ht="15" customHeight="1">
      <c r="A57" s="3" t="s">
        <v>45</v>
      </c>
      <c r="B57" s="6" t="s">
        <v>100</v>
      </c>
      <c r="C57" s="28"/>
      <c r="D57" s="28"/>
    </row>
    <row r="58" spans="1:4" ht="15" customHeight="1">
      <c r="A58" s="3" t="s">
        <v>46</v>
      </c>
      <c r="B58" s="4" t="s">
        <v>101</v>
      </c>
      <c r="C58" s="28">
        <v>9848102471.0699997</v>
      </c>
      <c r="D58" s="28">
        <v>9848102471.0699997</v>
      </c>
    </row>
    <row r="59" spans="1:4" ht="15" customHeight="1">
      <c r="A59" s="3" t="s">
        <v>47</v>
      </c>
      <c r="B59" s="3" t="s">
        <v>102</v>
      </c>
      <c r="C59" s="28"/>
      <c r="D59" s="28">
        <v>8669143860.5</v>
      </c>
    </row>
    <row r="60" spans="1:4" ht="15" customHeight="1">
      <c r="A60" s="3" t="s">
        <v>48</v>
      </c>
      <c r="B60" s="3" t="s">
        <v>190</v>
      </c>
      <c r="C60" s="28">
        <v>0</v>
      </c>
      <c r="D60" s="28">
        <v>0</v>
      </c>
    </row>
    <row r="61" spans="1:4" ht="15" customHeight="1">
      <c r="A61" s="3" t="s">
        <v>49</v>
      </c>
      <c r="B61" s="4" t="s">
        <v>103</v>
      </c>
      <c r="C61" s="28">
        <v>28475622303.34</v>
      </c>
      <c r="D61" s="28">
        <v>27904894648.110001</v>
      </c>
    </row>
    <row r="62" spans="1:4" ht="15" customHeight="1">
      <c r="A62" s="3" t="s">
        <v>50</v>
      </c>
      <c r="B62" s="3" t="s">
        <v>104</v>
      </c>
      <c r="C62" s="28"/>
      <c r="D62" s="28"/>
    </row>
    <row r="63" spans="1:4" ht="15" customHeight="1">
      <c r="A63" s="3" t="s">
        <v>51</v>
      </c>
      <c r="B63" s="4" t="s">
        <v>105</v>
      </c>
      <c r="C63" s="24"/>
      <c r="D63" s="24"/>
    </row>
    <row r="64" spans="1:4" ht="15" customHeight="1">
      <c r="A64" s="2" t="s">
        <v>52</v>
      </c>
      <c r="B64" s="5" t="s">
        <v>106</v>
      </c>
      <c r="C64" s="84">
        <f>+C55+C61+C60+C58+C56</f>
        <v>38455517227.18</v>
      </c>
      <c r="D64" s="84">
        <f>+D55+D61+D60+D58+D56+D59</f>
        <v>46553933432.449997</v>
      </c>
    </row>
    <row r="65" spans="1:4" ht="15" customHeight="1">
      <c r="A65" s="3">
        <v>2.4</v>
      </c>
      <c r="B65" s="8" t="s">
        <v>107</v>
      </c>
      <c r="C65" s="3"/>
      <c r="D65" s="3"/>
    </row>
    <row r="66" spans="1:4" ht="15" customHeight="1">
      <c r="A66" s="3"/>
      <c r="B66" s="8"/>
      <c r="C66" s="3"/>
      <c r="D66" s="3"/>
    </row>
    <row r="67" spans="1:4" ht="36.75" customHeight="1">
      <c r="A67" s="2" t="s">
        <v>53</v>
      </c>
      <c r="B67" s="6" t="s">
        <v>108</v>
      </c>
      <c r="C67" s="21">
        <f>+C52+C64</f>
        <v>50049814622.699997</v>
      </c>
      <c r="D67" s="21">
        <f>+D52+D64</f>
        <v>56471095197.269997</v>
      </c>
    </row>
    <row r="68" spans="1:4">
      <c r="A68" s="3"/>
      <c r="B68" s="3"/>
      <c r="C68" s="24">
        <f>+C29-C67</f>
        <v>0</v>
      </c>
      <c r="D68" s="24">
        <f>+D29-D67</f>
        <v>0</v>
      </c>
    </row>
    <row r="69" spans="1:4">
      <c r="C69" s="18"/>
      <c r="D69" s="18"/>
    </row>
    <row r="70" spans="1:4">
      <c r="C70" s="18"/>
      <c r="D70" s="18"/>
    </row>
    <row r="71" spans="1:4">
      <c r="C71" s="18"/>
      <c r="D71" s="18"/>
    </row>
    <row r="72" spans="1:4">
      <c r="C72" s="18"/>
      <c r="D72" s="18"/>
    </row>
    <row r="75" spans="1:4">
      <c r="B75" s="27" t="s">
        <v>186</v>
      </c>
      <c r="C75" s="95"/>
      <c r="D75" s="95"/>
    </row>
    <row r="76" spans="1:4">
      <c r="B76" s="27"/>
      <c r="C76" s="95"/>
      <c r="D76" s="95"/>
    </row>
    <row r="77" spans="1:4">
      <c r="B77" s="27" t="s">
        <v>187</v>
      </c>
    </row>
  </sheetData>
  <mergeCells count="9">
    <mergeCell ref="C1:D1"/>
    <mergeCell ref="A2:D2"/>
    <mergeCell ref="A4:B4"/>
    <mergeCell ref="C5:D5"/>
    <mergeCell ref="C76:D76"/>
    <mergeCell ref="C4:D4"/>
    <mergeCell ref="A5:A6"/>
    <mergeCell ref="B5:B6"/>
    <mergeCell ref="C75:D75"/>
  </mergeCells>
  <phoneticPr fontId="3" type="noConversion"/>
  <printOptions horizontalCentered="1"/>
  <pageMargins left="0.5" right="0.5" top="1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tabSelected="1" topLeftCell="A10" workbookViewId="0">
      <selection activeCell="E15" sqref="E15:E16"/>
    </sheetView>
  </sheetViews>
  <sheetFormatPr defaultRowHeight="15"/>
  <cols>
    <col min="1" max="1" width="9.140625" style="15"/>
    <col min="2" max="2" width="4" style="15" customWidth="1"/>
    <col min="3" max="3" width="44" style="15" customWidth="1"/>
    <col min="4" max="5" width="20.85546875" style="15" customWidth="1"/>
    <col min="6" max="16384" width="9.140625" style="15"/>
  </cols>
  <sheetData>
    <row r="1" spans="1:5">
      <c r="A1" s="14"/>
      <c r="B1" s="14"/>
      <c r="C1" s="14"/>
      <c r="D1" s="108"/>
      <c r="E1" s="108"/>
    </row>
    <row r="2" spans="1:5" ht="12.75" customHeight="1">
      <c r="A2" s="117" t="s">
        <v>109</v>
      </c>
      <c r="B2" s="117"/>
      <c r="C2" s="117"/>
      <c r="D2" s="117"/>
      <c r="E2" s="117"/>
    </row>
    <row r="3" spans="1:5">
      <c r="A3" s="25" t="s">
        <v>191</v>
      </c>
      <c r="D3" s="29"/>
      <c r="E3" s="29">
        <v>45473</v>
      </c>
    </row>
    <row r="4" spans="1:5" ht="14.25" customHeight="1">
      <c r="A4" s="30"/>
      <c r="B4" s="30"/>
      <c r="C4" s="31"/>
      <c r="D4" s="31"/>
      <c r="E4" s="32"/>
    </row>
    <row r="5" spans="1:5" ht="14.25" customHeight="1">
      <c r="A5" s="30"/>
      <c r="B5" s="30"/>
      <c r="C5" s="31"/>
      <c r="D5" s="31"/>
      <c r="E5" s="9" t="s">
        <v>110</v>
      </c>
    </row>
    <row r="6" spans="1:5" ht="12.75" customHeight="1">
      <c r="A6" s="113" t="s">
        <v>55</v>
      </c>
      <c r="B6" s="109" t="s">
        <v>56</v>
      </c>
      <c r="C6" s="110"/>
      <c r="D6" s="115" t="s">
        <v>111</v>
      </c>
      <c r="E6" s="113" t="s">
        <v>112</v>
      </c>
    </row>
    <row r="7" spans="1:5">
      <c r="A7" s="114"/>
      <c r="B7" s="111"/>
      <c r="C7" s="112"/>
      <c r="D7" s="116"/>
      <c r="E7" s="114"/>
    </row>
    <row r="8" spans="1:5">
      <c r="A8" s="37">
        <v>1.1000000000000001</v>
      </c>
      <c r="B8" s="106" t="s">
        <v>113</v>
      </c>
      <c r="C8" s="107"/>
      <c r="D8" s="38"/>
      <c r="E8" s="38"/>
    </row>
    <row r="9" spans="1:5" ht="12.75" customHeight="1">
      <c r="A9" s="39" t="s">
        <v>1</v>
      </c>
      <c r="B9" s="34"/>
      <c r="C9" s="4" t="s">
        <v>114</v>
      </c>
      <c r="D9" s="40">
        <v>34312209540.869999</v>
      </c>
      <c r="E9" s="40">
        <v>20875241551.740002</v>
      </c>
    </row>
    <row r="10" spans="1:5" ht="12.75" customHeight="1">
      <c r="A10" s="39" t="s">
        <v>2</v>
      </c>
      <c r="B10" s="34"/>
      <c r="C10" s="4" t="s">
        <v>115</v>
      </c>
      <c r="D10" s="33"/>
      <c r="E10" s="33"/>
    </row>
    <row r="11" spans="1:5" ht="12.75" customHeight="1">
      <c r="A11" s="39" t="s">
        <v>3</v>
      </c>
      <c r="B11" s="34"/>
      <c r="C11" s="4" t="s">
        <v>116</v>
      </c>
      <c r="D11" s="16"/>
      <c r="E11" s="16"/>
    </row>
    <row r="12" spans="1:5" ht="12.75" customHeight="1">
      <c r="A12" s="41" t="s">
        <v>11</v>
      </c>
      <c r="B12" s="34"/>
      <c r="C12" s="6" t="s">
        <v>117</v>
      </c>
      <c r="D12" s="43">
        <f>+SUM(D9:D11)</f>
        <v>34312209540.869999</v>
      </c>
      <c r="E12" s="43">
        <f>+SUM(E9:E11)</f>
        <v>20875241551.740002</v>
      </c>
    </row>
    <row r="13" spans="1:5" ht="12.75" customHeight="1">
      <c r="A13" s="37">
        <v>1.2000000000000002</v>
      </c>
      <c r="B13" s="34"/>
      <c r="C13" s="6" t="s">
        <v>118</v>
      </c>
      <c r="D13" s="28">
        <v>19779909839.560001</v>
      </c>
      <c r="E13" s="28">
        <v>11751565171.48</v>
      </c>
    </row>
    <row r="14" spans="1:5" ht="12.75" customHeight="1">
      <c r="A14" s="37">
        <v>1.3</v>
      </c>
      <c r="B14" s="34"/>
      <c r="C14" s="6" t="s">
        <v>119</v>
      </c>
      <c r="D14" s="43">
        <f>+D12-D13</f>
        <v>14532299701.309998</v>
      </c>
      <c r="E14" s="43">
        <f>+E12-E13</f>
        <v>9123676380.2600021</v>
      </c>
    </row>
    <row r="15" spans="1:5" ht="12.75" customHeight="1">
      <c r="A15" s="37">
        <v>1.4</v>
      </c>
      <c r="B15" s="34"/>
      <c r="C15" s="4" t="s">
        <v>198</v>
      </c>
      <c r="D15" s="28">
        <v>193116564.43000001</v>
      </c>
      <c r="E15" s="28">
        <v>152388827.71000001</v>
      </c>
    </row>
    <row r="16" spans="1:5" ht="12.75" customHeight="1">
      <c r="A16" s="37">
        <v>1.5</v>
      </c>
      <c r="B16" s="34"/>
      <c r="C16" s="4" t="s">
        <v>199</v>
      </c>
      <c r="D16" s="28">
        <v>487256786.19</v>
      </c>
      <c r="E16" s="28">
        <v>14090440.23</v>
      </c>
    </row>
    <row r="17" spans="1:5" ht="12.75" customHeight="1">
      <c r="A17" s="37">
        <v>1.6</v>
      </c>
      <c r="B17" s="106" t="s">
        <v>120</v>
      </c>
      <c r="C17" s="107"/>
      <c r="D17" s="77">
        <f>D18+D19+D20+D21</f>
        <v>7412168620.3600006</v>
      </c>
      <c r="E17" s="77">
        <f>E18+E19+E20+E21</f>
        <v>3662414548.6399999</v>
      </c>
    </row>
    <row r="18" spans="1:5" ht="12.75" customHeight="1">
      <c r="A18" s="39" t="s">
        <v>200</v>
      </c>
      <c r="B18" s="34"/>
      <c r="C18" s="4" t="s">
        <v>193</v>
      </c>
      <c r="D18" s="28">
        <v>2538981796.21</v>
      </c>
      <c r="E18" s="28">
        <v>2020834933.03</v>
      </c>
    </row>
    <row r="19" spans="1:5" ht="12.75" customHeight="1">
      <c r="A19" s="39" t="s">
        <v>201</v>
      </c>
      <c r="B19" s="34"/>
      <c r="C19" s="4" t="s">
        <v>194</v>
      </c>
      <c r="D19" s="28">
        <v>2953093699.5599999</v>
      </c>
      <c r="E19" s="28">
        <v>1484159802.29</v>
      </c>
    </row>
    <row r="20" spans="1:5" ht="12.75" customHeight="1">
      <c r="A20" s="39" t="s">
        <v>202</v>
      </c>
      <c r="B20" s="34"/>
      <c r="C20" s="4" t="s">
        <v>195</v>
      </c>
      <c r="D20" s="28"/>
      <c r="E20" s="28"/>
    </row>
    <row r="21" spans="1:5" ht="12.75" customHeight="1">
      <c r="A21" s="39" t="s">
        <v>203</v>
      </c>
      <c r="B21" s="35"/>
      <c r="C21" s="10" t="s">
        <v>121</v>
      </c>
      <c r="D21" s="28">
        <v>1920093124.5899999</v>
      </c>
      <c r="E21" s="28">
        <v>157419813.31999999</v>
      </c>
    </row>
    <row r="22" spans="1:5" ht="17.25" customHeight="1">
      <c r="A22" s="42" t="s">
        <v>204</v>
      </c>
      <c r="B22" s="102" t="s">
        <v>122</v>
      </c>
      <c r="C22" s="103"/>
      <c r="D22" s="43">
        <f>+SUM(D18:D21)</f>
        <v>7412168620.3600006</v>
      </c>
      <c r="E22" s="43">
        <f>+SUM(E18:E21)</f>
        <v>3662414548.6399999</v>
      </c>
    </row>
    <row r="23" spans="1:5" ht="15.75" customHeight="1">
      <c r="A23" s="44">
        <v>1.7</v>
      </c>
      <c r="B23" s="104" t="s">
        <v>123</v>
      </c>
      <c r="C23" s="105"/>
      <c r="D23" s="43">
        <f>+D14-D22</f>
        <v>7120131080.9499969</v>
      </c>
      <c r="E23" s="43">
        <f>+E14-E22</f>
        <v>5461261831.6200027</v>
      </c>
    </row>
    <row r="24" spans="1:5">
      <c r="A24" s="45">
        <v>2</v>
      </c>
      <c r="B24" s="104" t="s">
        <v>124</v>
      </c>
      <c r="C24" s="105"/>
      <c r="D24" s="16"/>
      <c r="E24" s="28"/>
    </row>
    <row r="25" spans="1:5">
      <c r="A25" s="46">
        <v>2.1</v>
      </c>
      <c r="B25" s="36"/>
      <c r="C25" s="4" t="s">
        <v>196</v>
      </c>
      <c r="D25" s="28">
        <v>-26476509.41</v>
      </c>
      <c r="E25" s="28">
        <v>-3713032.13</v>
      </c>
    </row>
    <row r="26" spans="1:5" ht="30">
      <c r="A26" s="46">
        <v>2.2000000000000002</v>
      </c>
      <c r="B26" s="36"/>
      <c r="C26" s="4" t="s">
        <v>197</v>
      </c>
      <c r="D26" s="28">
        <v>-24211279.289999999</v>
      </c>
      <c r="E26" s="28">
        <v>-10008212.75</v>
      </c>
    </row>
    <row r="27" spans="1:5">
      <c r="A27" s="46">
        <v>2.3000000000000003</v>
      </c>
      <c r="B27" s="36"/>
      <c r="C27" s="4" t="s">
        <v>125</v>
      </c>
      <c r="D27" s="42"/>
      <c r="E27" s="28"/>
    </row>
    <row r="28" spans="1:5">
      <c r="A28" s="46">
        <v>2.4000000000000004</v>
      </c>
      <c r="B28" s="34"/>
      <c r="C28" s="4" t="s">
        <v>126</v>
      </c>
      <c r="D28" s="42"/>
      <c r="E28" s="42"/>
    </row>
    <row r="29" spans="1:5">
      <c r="A29" s="46">
        <v>2.5</v>
      </c>
      <c r="B29" s="35"/>
      <c r="C29" s="4" t="s">
        <v>127</v>
      </c>
      <c r="D29" s="42"/>
      <c r="E29" s="42"/>
    </row>
    <row r="30" spans="1:5" ht="30">
      <c r="A30" s="46">
        <v>2.6</v>
      </c>
      <c r="B30" s="35"/>
      <c r="C30" s="4" t="s">
        <v>128</v>
      </c>
      <c r="D30" s="42"/>
      <c r="E30" s="42"/>
    </row>
    <row r="31" spans="1:5">
      <c r="A31" s="46">
        <v>2.7</v>
      </c>
      <c r="B31" s="35"/>
      <c r="C31" s="4" t="s">
        <v>129</v>
      </c>
      <c r="D31" s="42"/>
      <c r="E31" s="42"/>
    </row>
    <row r="32" spans="1:5" ht="11.45" customHeight="1">
      <c r="A32" s="46">
        <v>2.8</v>
      </c>
      <c r="B32" s="35"/>
      <c r="C32" s="4" t="s">
        <v>130</v>
      </c>
      <c r="D32" s="42"/>
      <c r="E32" s="42"/>
    </row>
    <row r="33" spans="1:5">
      <c r="A33" s="47">
        <v>2.2000000000000002</v>
      </c>
      <c r="B33" s="100" t="s">
        <v>131</v>
      </c>
      <c r="C33" s="101"/>
      <c r="D33" s="43">
        <f>D28+D32+D26+D29+D25</f>
        <v>-50687788.700000003</v>
      </c>
      <c r="E33" s="43">
        <f>E28+E32+E26+E29+E25</f>
        <v>-13721244.879999999</v>
      </c>
    </row>
    <row r="34" spans="1:5">
      <c r="A34" s="45">
        <v>3</v>
      </c>
      <c r="B34" s="6"/>
      <c r="C34" s="6" t="s">
        <v>132</v>
      </c>
      <c r="D34" s="43">
        <f>+D23+D33+D15+D16</f>
        <v>7749816642.869997</v>
      </c>
      <c r="E34" s="43">
        <f>+E23+E33+E15+E16</f>
        <v>5614019854.6800022</v>
      </c>
    </row>
    <row r="35" spans="1:5">
      <c r="A35" s="46">
        <v>3.1</v>
      </c>
      <c r="B35" s="4"/>
      <c r="C35" s="4" t="s">
        <v>133</v>
      </c>
      <c r="D35" s="28">
        <v>1213274535.8599999</v>
      </c>
      <c r="E35" s="28">
        <v>577577701.14999998</v>
      </c>
    </row>
    <row r="36" spans="1:5" ht="11.45" customHeight="1">
      <c r="A36" s="45">
        <v>4</v>
      </c>
      <c r="B36" s="100" t="s">
        <v>134</v>
      </c>
      <c r="C36" s="101"/>
      <c r="D36" s="43">
        <f>+D34-D35</f>
        <v>6536542107.0099974</v>
      </c>
      <c r="E36" s="43">
        <f>+E34-E35</f>
        <v>5036442153.5300026</v>
      </c>
    </row>
    <row r="37" spans="1:5">
      <c r="A37" s="46">
        <v>4.1000000000000005</v>
      </c>
      <c r="B37" s="34"/>
      <c r="C37" s="4" t="s">
        <v>135</v>
      </c>
      <c r="D37" s="16">
        <v>0</v>
      </c>
      <c r="E37" s="16">
        <v>0</v>
      </c>
    </row>
    <row r="38" spans="1:5">
      <c r="A38" s="45">
        <v>5</v>
      </c>
      <c r="B38" s="100" t="s">
        <v>136</v>
      </c>
      <c r="C38" s="101"/>
      <c r="D38" s="48"/>
      <c r="E38" s="48"/>
    </row>
    <row r="39" spans="1:5">
      <c r="A39" s="46">
        <v>5.1000000000000005</v>
      </c>
      <c r="B39" s="34"/>
      <c r="C39" s="4" t="s">
        <v>137</v>
      </c>
      <c r="D39" s="16">
        <v>0</v>
      </c>
      <c r="E39" s="16">
        <v>0</v>
      </c>
    </row>
    <row r="40" spans="1:5">
      <c r="A40" s="45">
        <v>6</v>
      </c>
      <c r="B40" s="100" t="s">
        <v>138</v>
      </c>
      <c r="C40" s="101"/>
      <c r="D40" s="43">
        <f>+D36</f>
        <v>6536542107.0099974</v>
      </c>
      <c r="E40" s="43">
        <f>+E36</f>
        <v>5036442153.5300026</v>
      </c>
    </row>
    <row r="41" spans="1:5">
      <c r="A41" s="46">
        <v>6.1000000000000005</v>
      </c>
      <c r="B41" s="34"/>
      <c r="C41" s="4" t="s">
        <v>139</v>
      </c>
      <c r="D41" s="33">
        <v>0</v>
      </c>
      <c r="E41" s="33">
        <v>0</v>
      </c>
    </row>
    <row r="42" spans="1:5">
      <c r="A42" s="49"/>
      <c r="B42" s="30"/>
      <c r="C42" s="50"/>
      <c r="D42" s="50"/>
      <c r="E42" s="30"/>
    </row>
    <row r="43" spans="1:5" ht="20.100000000000001" customHeight="1">
      <c r="A43" s="51"/>
      <c r="B43" s="51"/>
      <c r="C43" s="51"/>
      <c r="D43" s="51"/>
      <c r="E43" s="51"/>
    </row>
    <row r="44" spans="1:5" ht="20.100000000000001" customHeight="1">
      <c r="A44" s="51"/>
      <c r="B44" s="51"/>
      <c r="C44" s="27" t="s">
        <v>186</v>
      </c>
      <c r="D44" s="95"/>
      <c r="E44" s="95"/>
    </row>
    <row r="45" spans="1:5">
      <c r="A45" s="14"/>
      <c r="B45" s="50"/>
      <c r="C45" s="27"/>
      <c r="D45" s="95"/>
      <c r="E45" s="95"/>
    </row>
    <row r="46" spans="1:5">
      <c r="C46" s="27" t="s">
        <v>187</v>
      </c>
    </row>
    <row r="48" spans="1:5">
      <c r="C48" s="95"/>
      <c r="D48" s="95"/>
      <c r="E48" s="95"/>
    </row>
    <row r="49" spans="3:5">
      <c r="C49" s="95"/>
      <c r="D49" s="95"/>
      <c r="E49" s="95"/>
    </row>
    <row r="50" spans="3:5">
      <c r="C50" s="95"/>
      <c r="D50" s="95"/>
      <c r="E50" s="95"/>
    </row>
  </sheetData>
  <mergeCells count="20">
    <mergeCell ref="D1:E1"/>
    <mergeCell ref="B8:C8"/>
    <mergeCell ref="B6:C7"/>
    <mergeCell ref="A6:A7"/>
    <mergeCell ref="D6:D7"/>
    <mergeCell ref="E6:E7"/>
    <mergeCell ref="A2:E2"/>
    <mergeCell ref="C50:E50"/>
    <mergeCell ref="B33:C33"/>
    <mergeCell ref="B22:C22"/>
    <mergeCell ref="B23:C23"/>
    <mergeCell ref="B17:C17"/>
    <mergeCell ref="C48:E48"/>
    <mergeCell ref="C49:E49"/>
    <mergeCell ref="B40:C40"/>
    <mergeCell ref="B24:C24"/>
    <mergeCell ref="B36:C36"/>
    <mergeCell ref="B38:C38"/>
    <mergeCell ref="D44:E44"/>
    <mergeCell ref="D45:E45"/>
  </mergeCells>
  <phoneticPr fontId="0" type="noConversion"/>
  <printOptions horizontalCentered="1"/>
  <pageMargins left="0" right="0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workbookViewId="0">
      <selection activeCell="I23" sqref="I23:I29"/>
    </sheetView>
  </sheetViews>
  <sheetFormatPr defaultRowHeight="15"/>
  <cols>
    <col min="1" max="1" width="5" style="60" customWidth="1"/>
    <col min="2" max="2" width="49.140625" style="60" bestFit="1" customWidth="1"/>
    <col min="3" max="3" width="16.85546875" style="60" bestFit="1" customWidth="1"/>
    <col min="4" max="4" width="18.28515625" style="60" customWidth="1"/>
    <col min="5" max="5" width="6.85546875" style="60" customWidth="1"/>
    <col min="6" max="6" width="20" style="60" customWidth="1"/>
    <col min="7" max="7" width="20.5703125" style="60" customWidth="1"/>
    <col min="8" max="8" width="20.42578125" style="60" customWidth="1"/>
    <col min="9" max="9" width="18.85546875" style="60" customWidth="1"/>
    <col min="10" max="16384" width="9.140625" style="60"/>
  </cols>
  <sheetData>
    <row r="1" spans="1:8">
      <c r="G1" s="120"/>
      <c r="H1" s="120"/>
    </row>
    <row r="2" spans="1:8">
      <c r="G2" s="120"/>
      <c r="H2" s="120"/>
    </row>
    <row r="3" spans="1:8">
      <c r="A3" s="123" t="s">
        <v>140</v>
      </c>
      <c r="B3" s="123"/>
      <c r="C3" s="123"/>
      <c r="D3" s="123"/>
      <c r="E3" s="123"/>
      <c r="F3" s="123"/>
      <c r="G3" s="123"/>
      <c r="H3" s="123"/>
    </row>
    <row r="4" spans="1:8">
      <c r="A4" s="122"/>
      <c r="B4" s="122"/>
      <c r="G4" s="124">
        <v>45473</v>
      </c>
      <c r="H4" s="124"/>
    </row>
    <row r="5" spans="1:8">
      <c r="A5" s="121" t="s">
        <v>191</v>
      </c>
      <c r="B5" s="121"/>
    </row>
    <row r="6" spans="1:8">
      <c r="H6" s="62" t="s">
        <v>110</v>
      </c>
    </row>
    <row r="7" spans="1:8" ht="71.25">
      <c r="A7" s="79" t="s">
        <v>0</v>
      </c>
      <c r="B7" s="80" t="s">
        <v>141</v>
      </c>
      <c r="C7" s="79" t="s">
        <v>142</v>
      </c>
      <c r="D7" s="67" t="s">
        <v>190</v>
      </c>
      <c r="E7" s="79" t="s">
        <v>102</v>
      </c>
      <c r="F7" s="67" t="s">
        <v>101</v>
      </c>
      <c r="G7" s="79" t="s">
        <v>103</v>
      </c>
      <c r="H7" s="79" t="s">
        <v>144</v>
      </c>
    </row>
    <row r="8" spans="1:8">
      <c r="A8" s="52">
        <v>1</v>
      </c>
      <c r="B8" s="63" t="s">
        <v>205</v>
      </c>
      <c r="C8" s="53"/>
      <c r="D8" s="53"/>
      <c r="E8" s="52"/>
      <c r="F8" s="52"/>
      <c r="G8" s="64"/>
      <c r="H8" s="53"/>
    </row>
    <row r="9" spans="1:8">
      <c r="A9" s="52">
        <f t="shared" ref="A9:A28" si="0">A8+1</f>
        <v>2</v>
      </c>
      <c r="B9" s="63" t="s">
        <v>145</v>
      </c>
      <c r="C9" s="52"/>
      <c r="D9" s="52"/>
      <c r="E9" s="52"/>
      <c r="F9" s="52"/>
      <c r="G9" s="52"/>
      <c r="H9" s="53">
        <f t="shared" ref="H9:H17" si="1">+C9+G9</f>
        <v>0</v>
      </c>
    </row>
    <row r="10" spans="1:8">
      <c r="A10" s="52">
        <f t="shared" si="0"/>
        <v>3</v>
      </c>
      <c r="B10" s="65" t="s">
        <v>146</v>
      </c>
      <c r="C10" s="52"/>
      <c r="D10" s="52"/>
      <c r="E10" s="52"/>
      <c r="F10" s="52"/>
      <c r="G10" s="52"/>
      <c r="H10" s="53">
        <f t="shared" si="1"/>
        <v>0</v>
      </c>
    </row>
    <row r="11" spans="1:8">
      <c r="A11" s="52">
        <f t="shared" si="0"/>
        <v>4</v>
      </c>
      <c r="B11" s="63" t="s">
        <v>147</v>
      </c>
      <c r="C11" s="52"/>
      <c r="D11" s="52"/>
      <c r="E11" s="52"/>
      <c r="F11" s="52"/>
      <c r="G11" s="52"/>
      <c r="H11" s="53">
        <f t="shared" si="1"/>
        <v>0</v>
      </c>
    </row>
    <row r="12" spans="1:8">
      <c r="A12" s="52">
        <f t="shared" si="0"/>
        <v>5</v>
      </c>
      <c r="B12" s="63" t="s">
        <v>148</v>
      </c>
      <c r="C12" s="53"/>
      <c r="D12" s="53"/>
      <c r="E12" s="53"/>
      <c r="F12" s="53"/>
      <c r="G12" s="53"/>
      <c r="H12" s="53">
        <f t="shared" si="1"/>
        <v>0</v>
      </c>
    </row>
    <row r="13" spans="1:8">
      <c r="A13" s="52">
        <f t="shared" si="0"/>
        <v>6</v>
      </c>
      <c r="B13" s="66" t="s">
        <v>143</v>
      </c>
      <c r="C13" s="53"/>
      <c r="D13" s="53"/>
      <c r="E13" s="53"/>
      <c r="F13" s="53"/>
      <c r="G13" s="53"/>
      <c r="H13" s="53">
        <f t="shared" si="1"/>
        <v>0</v>
      </c>
    </row>
    <row r="14" spans="1:8">
      <c r="A14" s="52">
        <f t="shared" si="0"/>
        <v>7</v>
      </c>
      <c r="B14" s="63" t="s">
        <v>149</v>
      </c>
      <c r="C14" s="53"/>
      <c r="D14" s="53"/>
      <c r="E14" s="53"/>
      <c r="F14" s="53"/>
      <c r="G14" s="53"/>
      <c r="H14" s="53">
        <f t="shared" si="1"/>
        <v>0</v>
      </c>
    </row>
    <row r="15" spans="1:8">
      <c r="A15" s="52">
        <f t="shared" si="0"/>
        <v>8</v>
      </c>
      <c r="B15" s="63" t="s">
        <v>150</v>
      </c>
      <c r="C15" s="53"/>
      <c r="D15" s="53"/>
      <c r="E15" s="53"/>
      <c r="F15" s="53"/>
      <c r="G15" s="53"/>
      <c r="H15" s="53">
        <f t="shared" si="1"/>
        <v>0</v>
      </c>
    </row>
    <row r="16" spans="1:8">
      <c r="A16" s="52">
        <f t="shared" si="0"/>
        <v>9</v>
      </c>
      <c r="B16" s="63" t="s">
        <v>151</v>
      </c>
      <c r="C16" s="53"/>
      <c r="D16" s="53"/>
      <c r="E16" s="53"/>
      <c r="F16" s="87"/>
      <c r="G16" s="53"/>
      <c r="H16" s="53">
        <f t="shared" si="1"/>
        <v>0</v>
      </c>
    </row>
    <row r="17" spans="1:9">
      <c r="A17" s="52">
        <f t="shared" si="0"/>
        <v>10</v>
      </c>
      <c r="B17" s="63" t="s">
        <v>152</v>
      </c>
      <c r="C17" s="53"/>
      <c r="D17" s="53"/>
      <c r="E17" s="53"/>
      <c r="F17" s="87"/>
      <c r="G17" s="53"/>
      <c r="H17" s="53">
        <f t="shared" si="1"/>
        <v>0</v>
      </c>
    </row>
    <row r="18" spans="1:9">
      <c r="A18" s="52">
        <f t="shared" si="0"/>
        <v>11</v>
      </c>
      <c r="B18" s="67" t="s">
        <v>223</v>
      </c>
      <c r="C18" s="57">
        <v>131792452.77</v>
      </c>
      <c r="D18" s="53">
        <v>0</v>
      </c>
      <c r="E18" s="90"/>
      <c r="F18" s="57">
        <v>9848102471.0699997</v>
      </c>
      <c r="G18" s="57">
        <v>28475622303.34</v>
      </c>
      <c r="H18" s="57">
        <v>38455517227.18</v>
      </c>
    </row>
    <row r="19" spans="1:9">
      <c r="A19" s="52">
        <f t="shared" si="0"/>
        <v>12</v>
      </c>
      <c r="B19" s="63" t="s">
        <v>145</v>
      </c>
      <c r="C19" s="53"/>
      <c r="D19" s="53"/>
      <c r="E19" s="53"/>
      <c r="F19" s="87"/>
      <c r="G19" s="53"/>
      <c r="H19" s="53">
        <f t="shared" ref="H19:H27" si="2">+C19+G19+D19</f>
        <v>0</v>
      </c>
    </row>
    <row r="20" spans="1:9">
      <c r="A20" s="52">
        <f t="shared" si="0"/>
        <v>13</v>
      </c>
      <c r="B20" s="65" t="s">
        <v>146</v>
      </c>
      <c r="C20" s="53"/>
      <c r="D20" s="53"/>
      <c r="E20" s="53"/>
      <c r="F20" s="53"/>
      <c r="G20" s="87"/>
      <c r="H20" s="53">
        <f t="shared" si="2"/>
        <v>0</v>
      </c>
    </row>
    <row r="21" spans="1:9">
      <c r="A21" s="52">
        <f t="shared" si="0"/>
        <v>14</v>
      </c>
      <c r="B21" s="63" t="s">
        <v>221</v>
      </c>
      <c r="C21" s="83"/>
      <c r="D21" s="53">
        <v>8669143860.5</v>
      </c>
      <c r="E21" s="133"/>
      <c r="F21" s="86"/>
      <c r="G21" s="83"/>
      <c r="H21" s="53">
        <f>+C21+G21+D21+F21</f>
        <v>8669143860.5</v>
      </c>
    </row>
    <row r="22" spans="1:9">
      <c r="A22" s="52">
        <f t="shared" si="0"/>
        <v>15</v>
      </c>
      <c r="B22" s="63" t="s">
        <v>148</v>
      </c>
      <c r="C22" s="53"/>
      <c r="D22" s="53"/>
      <c r="E22" s="53"/>
      <c r="F22" s="53"/>
      <c r="G22" s="87"/>
      <c r="H22" s="53">
        <f t="shared" ref="H22:H26" si="3">+C22+G22+D22+F22</f>
        <v>0</v>
      </c>
    </row>
    <row r="23" spans="1:9">
      <c r="A23" s="52">
        <f t="shared" si="0"/>
        <v>16</v>
      </c>
      <c r="B23" s="66" t="s">
        <v>143</v>
      </c>
      <c r="C23" s="53"/>
      <c r="D23" s="53"/>
      <c r="E23" s="53"/>
      <c r="F23" s="87"/>
      <c r="G23" s="53"/>
      <c r="H23" s="53">
        <f t="shared" si="3"/>
        <v>0</v>
      </c>
    </row>
    <row r="24" spans="1:9">
      <c r="A24" s="52">
        <f t="shared" si="0"/>
        <v>17</v>
      </c>
      <c r="B24" s="63" t="s">
        <v>153</v>
      </c>
      <c r="C24" s="53"/>
      <c r="D24" s="53"/>
      <c r="E24" s="53"/>
      <c r="F24" s="87"/>
      <c r="G24" s="53"/>
      <c r="H24" s="53">
        <f t="shared" si="3"/>
        <v>0</v>
      </c>
    </row>
    <row r="25" spans="1:9">
      <c r="A25" s="52">
        <f t="shared" si="0"/>
        <v>18</v>
      </c>
      <c r="B25" s="63" t="s">
        <v>150</v>
      </c>
      <c r="C25" s="53"/>
      <c r="D25" s="53"/>
      <c r="E25" s="53"/>
      <c r="F25" s="87"/>
      <c r="G25" s="53">
        <v>5036442153.5299997</v>
      </c>
      <c r="H25" s="53">
        <f t="shared" si="3"/>
        <v>5036442153.5299997</v>
      </c>
      <c r="I25" s="61"/>
    </row>
    <row r="26" spans="1:9">
      <c r="A26" s="54">
        <f t="shared" si="0"/>
        <v>19</v>
      </c>
      <c r="B26" s="63" t="s">
        <v>151</v>
      </c>
      <c r="C26" s="55"/>
      <c r="D26" s="53"/>
      <c r="E26" s="53"/>
      <c r="F26" s="88"/>
      <c r="G26" s="53">
        <v>-5607169808.7600002</v>
      </c>
      <c r="H26" s="53">
        <f t="shared" si="3"/>
        <v>-5607169808.7600002</v>
      </c>
      <c r="I26" s="61"/>
    </row>
    <row r="27" spans="1:9">
      <c r="A27" s="52">
        <f t="shared" si="0"/>
        <v>20</v>
      </c>
      <c r="B27" s="63" t="s">
        <v>152</v>
      </c>
      <c r="C27" s="53"/>
      <c r="D27" s="53"/>
      <c r="E27" s="53"/>
      <c r="F27" s="87"/>
      <c r="G27" s="53"/>
      <c r="H27" s="53">
        <f t="shared" si="2"/>
        <v>0</v>
      </c>
      <c r="I27" s="61"/>
    </row>
    <row r="28" spans="1:9" s="58" customFormat="1">
      <c r="A28" s="56">
        <f t="shared" si="0"/>
        <v>21</v>
      </c>
      <c r="B28" s="67" t="s">
        <v>206</v>
      </c>
      <c r="C28" s="57">
        <f>+C18+C20+C21</f>
        <v>131792452.77</v>
      </c>
      <c r="D28" s="57">
        <f t="shared" ref="D28:F28" si="4">+D18+D20+D21</f>
        <v>8669143860.5</v>
      </c>
      <c r="E28" s="57">
        <f t="shared" si="4"/>
        <v>0</v>
      </c>
      <c r="F28" s="89">
        <f t="shared" si="4"/>
        <v>9848102471.0699997</v>
      </c>
      <c r="G28" s="57">
        <f>+G18+G20+G21+G25+G26</f>
        <v>27904894648.110001</v>
      </c>
      <c r="H28" s="57">
        <f>H18+H21+H25+H26</f>
        <v>46553933432.449997</v>
      </c>
      <c r="I28" s="61"/>
    </row>
    <row r="29" spans="1:9" ht="15" customHeight="1">
      <c r="A29" s="68"/>
      <c r="B29" s="68"/>
      <c r="C29" s="68"/>
      <c r="D29" s="68"/>
      <c r="E29" s="68"/>
      <c r="F29" s="68"/>
      <c r="G29" s="68"/>
      <c r="H29" s="68"/>
    </row>
    <row r="30" spans="1:9">
      <c r="A30" s="119"/>
      <c r="B30" s="119"/>
      <c r="C30" s="119"/>
      <c r="D30" s="119"/>
      <c r="E30" s="119"/>
      <c r="F30" s="119"/>
      <c r="G30" s="119"/>
      <c r="H30" s="119"/>
    </row>
    <row r="31" spans="1:9">
      <c r="B31" s="59" t="s">
        <v>186</v>
      </c>
      <c r="C31" s="118"/>
      <c r="D31" s="118"/>
      <c r="G31" s="61"/>
    </row>
    <row r="32" spans="1:9">
      <c r="B32" s="59"/>
      <c r="C32" s="118"/>
      <c r="D32" s="118"/>
    </row>
    <row r="33" spans="2:2">
      <c r="B33" s="59" t="s">
        <v>187</v>
      </c>
    </row>
  </sheetData>
  <mergeCells count="9">
    <mergeCell ref="C31:D31"/>
    <mergeCell ref="C32:D32"/>
    <mergeCell ref="A30:H30"/>
    <mergeCell ref="G1:H1"/>
    <mergeCell ref="G2:H2"/>
    <mergeCell ref="A5:B5"/>
    <mergeCell ref="A4:B4"/>
    <mergeCell ref="A3:H3"/>
    <mergeCell ref="G4:H4"/>
  </mergeCells>
  <phoneticPr fontId="3" type="noConversion"/>
  <printOptions horizontalCentered="1" verticalCentered="1"/>
  <pageMargins left="0" right="0" top="0" bottom="0" header="0" footer="0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9"/>
  <sheetViews>
    <sheetView topLeftCell="A19" workbookViewId="0">
      <selection activeCell="F19" sqref="F1:J1048576"/>
    </sheetView>
  </sheetViews>
  <sheetFormatPr defaultColWidth="9.140625" defaultRowHeight="15"/>
  <cols>
    <col min="1" max="1" width="6.28515625" style="15" customWidth="1"/>
    <col min="2" max="2" width="3.85546875" style="15" customWidth="1"/>
    <col min="3" max="3" width="48.5703125" style="15" customWidth="1"/>
    <col min="4" max="4" width="21.28515625" style="15" customWidth="1"/>
    <col min="5" max="5" width="20.7109375" style="15" customWidth="1"/>
    <col min="6" max="16384" width="9.140625" style="15"/>
  </cols>
  <sheetData>
    <row r="1" spans="1:5">
      <c r="A1" s="117" t="s">
        <v>154</v>
      </c>
      <c r="B1" s="117"/>
      <c r="C1" s="117"/>
      <c r="D1" s="117"/>
      <c r="E1" s="117"/>
    </row>
    <row r="2" spans="1:5">
      <c r="A2" s="25" t="s">
        <v>191</v>
      </c>
      <c r="B2" s="69"/>
      <c r="C2" s="69"/>
      <c r="D2" s="69"/>
      <c r="E2" s="70"/>
    </row>
    <row r="3" spans="1:5">
      <c r="A3" s="130"/>
      <c r="B3" s="130"/>
      <c r="C3" s="130"/>
      <c r="D3" s="132">
        <v>45473</v>
      </c>
      <c r="E3" s="132"/>
    </row>
    <row r="4" spans="1:5">
      <c r="A4" s="71"/>
      <c r="B4" s="14"/>
      <c r="C4" s="14"/>
      <c r="D4" s="14"/>
      <c r="E4" s="70"/>
    </row>
    <row r="5" spans="1:5">
      <c r="A5" s="71"/>
      <c r="B5" s="14"/>
      <c r="C5" s="14"/>
      <c r="D5" s="9"/>
      <c r="E5" s="9" t="s">
        <v>110</v>
      </c>
    </row>
    <row r="6" spans="1:5" ht="15" customHeight="1">
      <c r="A6" s="129" t="s">
        <v>55</v>
      </c>
      <c r="B6" s="129" t="s">
        <v>56</v>
      </c>
      <c r="C6" s="129"/>
      <c r="D6" s="131" t="s">
        <v>111</v>
      </c>
      <c r="E6" s="129" t="s">
        <v>112</v>
      </c>
    </row>
    <row r="7" spans="1:5" ht="15" customHeight="1">
      <c r="A7" s="129"/>
      <c r="B7" s="129"/>
      <c r="C7" s="129"/>
      <c r="D7" s="131"/>
      <c r="E7" s="129"/>
    </row>
    <row r="8" spans="1:5" ht="15.75">
      <c r="A8" s="72">
        <v>1</v>
      </c>
      <c r="B8" s="125" t="s">
        <v>155</v>
      </c>
      <c r="C8" s="125"/>
      <c r="D8" s="16"/>
      <c r="E8" s="16"/>
    </row>
    <row r="9" spans="1:5">
      <c r="A9" s="73">
        <v>1.1000000000000001</v>
      </c>
      <c r="B9" s="127" t="s">
        <v>156</v>
      </c>
      <c r="C9" s="127"/>
      <c r="D9" s="76">
        <f>D10+D13</f>
        <v>37306254923.32</v>
      </c>
      <c r="E9" s="82">
        <f>E10+E13</f>
        <v>21245203255.48</v>
      </c>
    </row>
    <row r="10" spans="1:5">
      <c r="A10" s="42" t="s">
        <v>1</v>
      </c>
      <c r="B10" s="16"/>
      <c r="C10" s="4" t="s">
        <v>157</v>
      </c>
      <c r="D10" s="28">
        <v>37260990671.690002</v>
      </c>
      <c r="E10" s="28">
        <v>21164986132.470001</v>
      </c>
    </row>
    <row r="11" spans="1:5" ht="30">
      <c r="A11" s="42" t="s">
        <v>2</v>
      </c>
      <c r="B11" s="16"/>
      <c r="C11" s="4" t="s">
        <v>158</v>
      </c>
      <c r="D11" s="28"/>
      <c r="E11" s="28"/>
    </row>
    <row r="12" spans="1:5">
      <c r="A12" s="42" t="s">
        <v>3</v>
      </c>
      <c r="B12" s="16"/>
      <c r="C12" s="4" t="s">
        <v>159</v>
      </c>
      <c r="D12" s="28"/>
      <c r="E12" s="28"/>
    </row>
    <row r="13" spans="1:5">
      <c r="A13" s="42" t="s">
        <v>4</v>
      </c>
      <c r="B13" s="16"/>
      <c r="C13" s="4" t="s">
        <v>207</v>
      </c>
      <c r="D13" s="28">
        <v>45264251.630000003</v>
      </c>
      <c r="E13" s="28">
        <v>80217123.010000005</v>
      </c>
    </row>
    <row r="14" spans="1:5" s="25" customFormat="1" ht="14.25">
      <c r="A14" s="44">
        <v>1.2000000000000002</v>
      </c>
      <c r="B14" s="128" t="s">
        <v>160</v>
      </c>
      <c r="C14" s="128"/>
      <c r="D14" s="76">
        <f>D15+D16+D17+D18+D19+D20+D21+D22+D23</f>
        <v>30416935529.509998</v>
      </c>
      <c r="E14" s="43">
        <f>E15+E16+E17+E18+E19+E20+E21+E22+E23</f>
        <v>17040123956.330002</v>
      </c>
    </row>
    <row r="15" spans="1:5">
      <c r="A15" s="42" t="s">
        <v>12</v>
      </c>
      <c r="B15" s="16"/>
      <c r="C15" s="4" t="s">
        <v>161</v>
      </c>
      <c r="D15" s="28">
        <v>3398058496.8800001</v>
      </c>
      <c r="E15" s="28">
        <v>2283406326.0900002</v>
      </c>
    </row>
    <row r="16" spans="1:5">
      <c r="A16" s="42" t="s">
        <v>13</v>
      </c>
      <c r="B16" s="16"/>
      <c r="C16" s="4" t="s">
        <v>162</v>
      </c>
      <c r="D16" s="28">
        <v>1045987898.96</v>
      </c>
      <c r="E16" s="28">
        <v>270000000</v>
      </c>
    </row>
    <row r="17" spans="1:5">
      <c r="A17" s="42" t="s">
        <v>14</v>
      </c>
      <c r="B17" s="16"/>
      <c r="C17" s="4" t="s">
        <v>163</v>
      </c>
      <c r="D17" s="28">
        <v>16194191177.92</v>
      </c>
      <c r="E17" s="28">
        <v>7164952167.1599998</v>
      </c>
    </row>
    <row r="18" spans="1:5">
      <c r="A18" s="42" t="s">
        <v>15</v>
      </c>
      <c r="B18" s="16"/>
      <c r="C18" s="4" t="s">
        <v>164</v>
      </c>
      <c r="D18" s="28">
        <v>611463846.19000006</v>
      </c>
      <c r="E18" s="28">
        <v>401845713.89999998</v>
      </c>
    </row>
    <row r="19" spans="1:5">
      <c r="A19" s="42" t="s">
        <v>16</v>
      </c>
      <c r="B19" s="16"/>
      <c r="C19" s="4" t="s">
        <v>165</v>
      </c>
      <c r="D19" s="28">
        <v>1858381792.76</v>
      </c>
      <c r="E19" s="28">
        <v>1079199204.1900001</v>
      </c>
    </row>
    <row r="20" spans="1:5">
      <c r="A20" s="42" t="s">
        <v>17</v>
      </c>
      <c r="B20" s="16"/>
      <c r="C20" s="4" t="s">
        <v>208</v>
      </c>
      <c r="D20" s="28">
        <v>259486092.91999999</v>
      </c>
      <c r="E20" s="28">
        <v>266304981.59999999</v>
      </c>
    </row>
    <row r="21" spans="1:5">
      <c r="A21" s="42" t="s">
        <v>18</v>
      </c>
      <c r="B21" s="16"/>
      <c r="C21" s="4" t="s">
        <v>166</v>
      </c>
      <c r="D21" s="28">
        <v>4796596751.6499996</v>
      </c>
      <c r="E21" s="28">
        <v>3956746640.5100002</v>
      </c>
    </row>
    <row r="22" spans="1:5">
      <c r="A22" s="42" t="s">
        <v>19</v>
      </c>
      <c r="B22" s="16"/>
      <c r="C22" s="4" t="s">
        <v>167</v>
      </c>
      <c r="D22" s="28">
        <v>18167436</v>
      </c>
      <c r="E22" s="28">
        <v>6004260</v>
      </c>
    </row>
    <row r="23" spans="1:5">
      <c r="A23" s="42" t="s">
        <v>20</v>
      </c>
      <c r="B23" s="16"/>
      <c r="C23" s="4" t="s">
        <v>168</v>
      </c>
      <c r="D23" s="28">
        <v>2234602036.23</v>
      </c>
      <c r="E23" s="28">
        <v>1611664662.8800001</v>
      </c>
    </row>
    <row r="24" spans="1:5">
      <c r="A24" s="42" t="s">
        <v>21</v>
      </c>
      <c r="B24" s="16"/>
      <c r="C24" s="4"/>
      <c r="D24" s="16"/>
      <c r="E24" s="74"/>
    </row>
    <row r="25" spans="1:5" ht="14.25" customHeight="1">
      <c r="A25" s="75">
        <v>1.2</v>
      </c>
      <c r="B25" s="125" t="s">
        <v>169</v>
      </c>
      <c r="C25" s="125"/>
      <c r="D25" s="76">
        <v>6889319393.8100004</v>
      </c>
      <c r="E25" s="76">
        <v>4205079299.1500001</v>
      </c>
    </row>
    <row r="26" spans="1:5">
      <c r="A26" s="72">
        <v>2</v>
      </c>
      <c r="B26" s="77"/>
      <c r="C26" s="6" t="s">
        <v>170</v>
      </c>
      <c r="D26" s="76">
        <v>2316799733.21</v>
      </c>
      <c r="E26" s="76">
        <v>2111252116.1500001</v>
      </c>
    </row>
    <row r="27" spans="1:5" ht="12.75" customHeight="1">
      <c r="A27" s="73">
        <v>2.1</v>
      </c>
      <c r="B27" s="77"/>
      <c r="C27" s="4" t="s">
        <v>171</v>
      </c>
      <c r="D27" s="28">
        <v>40000000</v>
      </c>
      <c r="E27" s="28">
        <v>5000000</v>
      </c>
    </row>
    <row r="28" spans="1:5">
      <c r="A28" s="73">
        <v>2.2000000000000002</v>
      </c>
      <c r="B28" s="16"/>
      <c r="C28" s="4" t="s">
        <v>172</v>
      </c>
      <c r="D28" s="28">
        <v>0</v>
      </c>
      <c r="E28" s="28"/>
    </row>
    <row r="29" spans="1:5">
      <c r="A29" s="73">
        <v>2.3000000000000003</v>
      </c>
      <c r="B29" s="16"/>
      <c r="C29" s="4" t="s">
        <v>173</v>
      </c>
      <c r="D29" s="28">
        <v>0</v>
      </c>
      <c r="E29" s="28"/>
    </row>
    <row r="30" spans="1:5">
      <c r="A30" s="73">
        <v>2.4000000000000004</v>
      </c>
      <c r="B30" s="16"/>
      <c r="C30" s="4" t="s">
        <v>210</v>
      </c>
      <c r="D30" s="28">
        <v>2147741035.7199998</v>
      </c>
      <c r="E30" s="28">
        <v>1912047817.48</v>
      </c>
    </row>
    <row r="31" spans="1:5">
      <c r="A31" s="73">
        <v>2.5</v>
      </c>
      <c r="B31" s="16"/>
      <c r="C31" s="4" t="s">
        <v>209</v>
      </c>
      <c r="D31" s="28">
        <v>129058697.48999999</v>
      </c>
      <c r="E31" s="28">
        <v>194204298.66999999</v>
      </c>
    </row>
    <row r="32" spans="1:5">
      <c r="A32" s="73"/>
      <c r="B32" s="16"/>
      <c r="C32" s="4" t="s">
        <v>211</v>
      </c>
      <c r="D32" s="28">
        <v>1433257960</v>
      </c>
      <c r="E32" s="28">
        <v>1749407985.2</v>
      </c>
    </row>
    <row r="33" spans="1:5">
      <c r="A33" s="73"/>
      <c r="B33" s="16"/>
      <c r="C33" s="4" t="s">
        <v>212</v>
      </c>
      <c r="D33" s="28">
        <v>3002640000</v>
      </c>
      <c r="E33" s="28">
        <v>8206000</v>
      </c>
    </row>
    <row r="34" spans="1:5">
      <c r="A34" s="73"/>
      <c r="B34" s="16"/>
      <c r="C34" s="4" t="s">
        <v>213</v>
      </c>
      <c r="D34" s="28">
        <v>615400499.71000004</v>
      </c>
      <c r="E34" s="28">
        <v>0</v>
      </c>
    </row>
    <row r="35" spans="1:5" ht="14.25" customHeight="1">
      <c r="A35" s="73"/>
      <c r="B35" s="16"/>
      <c r="C35" s="4" t="s">
        <v>218</v>
      </c>
      <c r="D35" s="28">
        <v>269970264</v>
      </c>
      <c r="E35" s="28">
        <v>1498397929</v>
      </c>
    </row>
    <row r="36" spans="1:5" ht="14.25" customHeight="1">
      <c r="A36" s="47">
        <v>2.2000000000000002</v>
      </c>
      <c r="B36" s="125" t="s">
        <v>174</v>
      </c>
      <c r="C36" s="125"/>
      <c r="D36" s="76">
        <v>-3004468990.5</v>
      </c>
      <c r="E36" s="76">
        <v>-1144759798.05</v>
      </c>
    </row>
    <row r="37" spans="1:5" ht="15.75">
      <c r="A37" s="72">
        <v>3</v>
      </c>
      <c r="B37" s="125" t="s">
        <v>175</v>
      </c>
      <c r="C37" s="125"/>
      <c r="D37" s="76">
        <v>18499999971</v>
      </c>
      <c r="E37" s="76">
        <v>0</v>
      </c>
    </row>
    <row r="38" spans="1:5">
      <c r="A38" s="73">
        <v>3.1</v>
      </c>
      <c r="B38" s="16"/>
      <c r="C38" s="4" t="s">
        <v>215</v>
      </c>
      <c r="D38" s="28">
        <v>8000000000</v>
      </c>
      <c r="E38" s="28">
        <v>0</v>
      </c>
    </row>
    <row r="39" spans="1:5">
      <c r="A39" s="73">
        <v>3.2</v>
      </c>
      <c r="B39" s="16"/>
      <c r="C39" s="4" t="s">
        <v>214</v>
      </c>
      <c r="D39" s="28">
        <v>0</v>
      </c>
      <c r="E39" s="28">
        <v>0</v>
      </c>
    </row>
    <row r="40" spans="1:5" ht="30">
      <c r="A40" s="73">
        <v>3.3000000000000003</v>
      </c>
      <c r="B40" s="16"/>
      <c r="C40" s="4" t="s">
        <v>217</v>
      </c>
      <c r="D40" s="28">
        <v>10499999971</v>
      </c>
      <c r="E40" s="28">
        <v>0</v>
      </c>
    </row>
    <row r="41" spans="1:5">
      <c r="A41" s="73">
        <v>3.4000000000000004</v>
      </c>
      <c r="B41" s="16"/>
      <c r="C41" s="4" t="s">
        <v>176</v>
      </c>
      <c r="D41" s="28">
        <v>1271999999.9200001</v>
      </c>
      <c r="E41" s="28">
        <v>1126666666.6199999</v>
      </c>
    </row>
    <row r="42" spans="1:5">
      <c r="A42" s="73">
        <v>3.5</v>
      </c>
      <c r="B42" s="16"/>
      <c r="C42" s="4" t="s">
        <v>177</v>
      </c>
      <c r="D42" s="28"/>
      <c r="E42" s="28"/>
    </row>
    <row r="43" spans="1:5">
      <c r="A43" s="73">
        <v>3.7</v>
      </c>
      <c r="B43" s="16"/>
      <c r="C43" s="4" t="s">
        <v>178</v>
      </c>
      <c r="D43" s="28"/>
      <c r="E43" s="28"/>
    </row>
    <row r="44" spans="1:5">
      <c r="A44" s="73">
        <v>3.8000000000000003</v>
      </c>
      <c r="B44" s="16"/>
      <c r="C44" s="4" t="s">
        <v>179</v>
      </c>
      <c r="D44" s="28"/>
      <c r="E44" s="28"/>
    </row>
    <row r="45" spans="1:5">
      <c r="A45" s="73">
        <v>3.9000000000000004</v>
      </c>
      <c r="B45" s="16"/>
      <c r="C45" s="4" t="s">
        <v>180</v>
      </c>
      <c r="D45" s="28">
        <v>2808620000</v>
      </c>
      <c r="E45" s="28">
        <v>5326795936.5200005</v>
      </c>
    </row>
    <row r="46" spans="1:5" ht="15" customHeight="1">
      <c r="A46" s="75">
        <v>3.1</v>
      </c>
      <c r="B46" s="16"/>
      <c r="C46" s="4" t="s">
        <v>181</v>
      </c>
      <c r="D46" s="28"/>
      <c r="E46" s="28"/>
    </row>
    <row r="47" spans="1:5" s="25" customFormat="1">
      <c r="A47" s="75">
        <v>3.11</v>
      </c>
      <c r="B47" s="16"/>
      <c r="C47" s="4" t="s">
        <v>219</v>
      </c>
      <c r="D47" s="28"/>
      <c r="E47" s="85">
        <v>0</v>
      </c>
    </row>
    <row r="48" spans="1:5" s="25" customFormat="1" ht="14.25" customHeight="1">
      <c r="A48" s="47">
        <v>3.2</v>
      </c>
      <c r="B48" s="78"/>
      <c r="C48" s="6" t="s">
        <v>182</v>
      </c>
      <c r="D48" s="76">
        <v>4080619999.9200001</v>
      </c>
      <c r="E48" s="76">
        <v>6453462603.1400003</v>
      </c>
    </row>
    <row r="49" spans="1:5" s="25" customFormat="1" ht="14.25" customHeight="1">
      <c r="A49" s="47"/>
      <c r="B49" s="78"/>
      <c r="C49" s="6" t="s">
        <v>220</v>
      </c>
      <c r="D49" s="76">
        <v>-27178381.489999998</v>
      </c>
      <c r="E49" s="76">
        <v>-4453704.99</v>
      </c>
    </row>
    <row r="50" spans="1:5" s="25" customFormat="1" ht="14.25">
      <c r="A50" s="45">
        <v>4</v>
      </c>
      <c r="B50" s="126" t="s">
        <v>183</v>
      </c>
      <c r="C50" s="126"/>
      <c r="D50" s="76">
        <v>18277051992.900002</v>
      </c>
      <c r="E50" s="76">
        <v>-3397596807.0300002</v>
      </c>
    </row>
    <row r="51" spans="1:5" s="25" customFormat="1" ht="20.25" customHeight="1">
      <c r="A51" s="44">
        <v>5.1000000000000005</v>
      </c>
      <c r="B51" s="78"/>
      <c r="C51" s="6" t="s">
        <v>184</v>
      </c>
      <c r="D51" s="76">
        <v>1785891692.24</v>
      </c>
      <c r="E51" s="76">
        <v>20062943685.139999</v>
      </c>
    </row>
    <row r="52" spans="1:5">
      <c r="A52" s="44">
        <v>5.2</v>
      </c>
      <c r="B52" s="78"/>
      <c r="C52" s="6" t="s">
        <v>185</v>
      </c>
      <c r="D52" s="76">
        <v>20062943685.139999</v>
      </c>
      <c r="E52" s="76">
        <v>16665346878.110001</v>
      </c>
    </row>
    <row r="53" spans="1:5">
      <c r="A53" s="30"/>
      <c r="B53" s="50"/>
      <c r="C53" s="30"/>
      <c r="D53" s="30"/>
      <c r="E53" s="81"/>
    </row>
    <row r="54" spans="1:5">
      <c r="B54" s="91"/>
      <c r="C54" s="91"/>
      <c r="D54" s="91"/>
      <c r="E54" s="91"/>
    </row>
    <row r="55" spans="1:5">
      <c r="C55" s="51"/>
    </row>
    <row r="56" spans="1:5">
      <c r="B56" s="91"/>
      <c r="C56" s="91"/>
      <c r="D56" s="91"/>
      <c r="E56" s="91"/>
    </row>
    <row r="57" spans="1:5">
      <c r="C57" s="27" t="s">
        <v>186</v>
      </c>
      <c r="D57" s="95"/>
      <c r="E57" s="95"/>
    </row>
    <row r="58" spans="1:5">
      <c r="C58" s="27"/>
      <c r="D58" s="95"/>
      <c r="E58" s="95"/>
    </row>
    <row r="59" spans="1:5">
      <c r="C59" s="27" t="s">
        <v>187</v>
      </c>
    </row>
  </sheetData>
  <mergeCells count="18">
    <mergeCell ref="A1:E1"/>
    <mergeCell ref="B6:C7"/>
    <mergeCell ref="E6:E7"/>
    <mergeCell ref="A6:A7"/>
    <mergeCell ref="A3:C3"/>
    <mergeCell ref="D6:D7"/>
    <mergeCell ref="D3:E3"/>
    <mergeCell ref="B8:C8"/>
    <mergeCell ref="B9:C9"/>
    <mergeCell ref="B14:C14"/>
    <mergeCell ref="B25:C25"/>
    <mergeCell ref="B36:C36"/>
    <mergeCell ref="D57:E57"/>
    <mergeCell ref="D58:E58"/>
    <mergeCell ref="B37:C37"/>
    <mergeCell ref="B50:C50"/>
    <mergeCell ref="B54:E54"/>
    <mergeCell ref="B56:E56"/>
  </mergeCells>
  <phoneticPr fontId="0" type="noConversion"/>
  <printOptions horizontalCentered="1"/>
  <pageMargins left="0.25" right="0.2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balance</vt:lpstr>
      <vt:lpstr>OUDT</vt:lpstr>
      <vt:lpstr>UUT</vt:lpstr>
      <vt:lpstr>MGT</vt:lpstr>
    </vt:vector>
  </TitlesOfParts>
  <Company>Rich-Mogol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Yanjindulam</dc:creator>
  <cp:lastModifiedBy>Burenchimeg Lkhagvasuren</cp:lastModifiedBy>
  <cp:lastPrinted>2024-06-13T09:25:59Z</cp:lastPrinted>
  <dcterms:created xsi:type="dcterms:W3CDTF">2001-10-18T18:43:08Z</dcterms:created>
  <dcterms:modified xsi:type="dcterms:W3CDTF">2024-07-22T10:04:21Z</dcterms:modified>
</cp:coreProperties>
</file>