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805\work folders\$Desktop\"/>
    </mc:Choice>
  </mc:AlternateContent>
  <xr:revisionPtr revIDLastSave="0" documentId="13_ncr:1_{3B581F8B-175F-4736-A4A9-915A6BD68CC9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СБД" sheetId="1" r:id="rId1"/>
    <sheet name="ОДТ" sheetId="2" r:id="rId2"/>
    <sheet name="ӨӨТ" sheetId="3" r:id="rId3"/>
    <sheet name="МГТ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I7" i="3"/>
  <c r="I9" i="3"/>
  <c r="I10" i="3"/>
  <c r="I11" i="3"/>
  <c r="I12" i="3"/>
  <c r="I13" i="3"/>
  <c r="I6" i="3"/>
  <c r="G8" i="3"/>
  <c r="I8" i="3" s="1"/>
  <c r="C72" i="4"/>
  <c r="C63" i="4"/>
  <c r="C70" i="4" s="1"/>
  <c r="C57" i="4"/>
  <c r="C56" i="4" s="1"/>
  <c r="C45" i="4"/>
  <c r="C34" i="4"/>
  <c r="C55" i="4" s="1"/>
  <c r="C26" i="4"/>
  <c r="C16" i="4"/>
  <c r="C6" i="4"/>
  <c r="I21" i="3"/>
  <c r="I20" i="3"/>
  <c r="I19" i="3"/>
  <c r="I17" i="3"/>
  <c r="I18" i="3"/>
  <c r="D63" i="4"/>
  <c r="D70" i="4" s="1"/>
  <c r="D72" i="4"/>
  <c r="D57" i="4"/>
  <c r="D56" i="4" s="1"/>
  <c r="D45" i="4"/>
  <c r="D55" i="4" s="1"/>
  <c r="D33" i="4" s="1"/>
  <c r="D34" i="4"/>
  <c r="D26" i="4"/>
  <c r="D16" i="4"/>
  <c r="D8" i="4"/>
  <c r="D32" i="4" s="1"/>
  <c r="D6" i="4"/>
  <c r="D49" i="2"/>
  <c r="D46" i="2"/>
  <c r="D31" i="2"/>
  <c r="D32" i="2"/>
  <c r="D25" i="2"/>
  <c r="D24" i="2" s="1"/>
  <c r="D19" i="2"/>
  <c r="D12" i="2"/>
  <c r="D6" i="2"/>
  <c r="D18" i="2" s="1"/>
  <c r="D23" i="2" s="1"/>
  <c r="D39" i="2" s="1"/>
  <c r="D41" i="2" s="1"/>
  <c r="D43" i="2" s="1"/>
  <c r="D92" i="1"/>
  <c r="D103" i="1" s="1"/>
  <c r="D104" i="1" s="1"/>
  <c r="D85" i="1"/>
  <c r="D69" i="1"/>
  <c r="D83" i="1" s="1"/>
  <c r="D64" i="1"/>
  <c r="D59" i="1"/>
  <c r="D56" i="1"/>
  <c r="D42" i="1"/>
  <c r="D37" i="1"/>
  <c r="D27" i="1"/>
  <c r="D18" i="1"/>
  <c r="D12" i="1"/>
  <c r="D7" i="1"/>
  <c r="D16" i="3"/>
  <c r="D22" i="3" s="1"/>
  <c r="E16" i="3"/>
  <c r="E22" i="3" s="1"/>
  <c r="F16" i="3"/>
  <c r="F22" i="3"/>
  <c r="H16" i="3"/>
  <c r="H22" i="3"/>
  <c r="C16" i="3"/>
  <c r="C22" i="3" s="1"/>
  <c r="C32" i="4"/>
  <c r="D44" i="2" l="1"/>
  <c r="D50" i="2" s="1"/>
  <c r="G14" i="3"/>
  <c r="I14" i="3" l="1"/>
  <c r="I16" i="3" s="1"/>
  <c r="G16" i="3"/>
  <c r="G22" i="3" s="1"/>
  <c r="I22" i="3" s="1"/>
</calcChain>
</file>

<file path=xl/sharedStrings.xml><?xml version="1.0" encoding="utf-8"?>
<sst xmlns="http://schemas.openxmlformats.org/spreadsheetml/2006/main" count="502" uniqueCount="387">
  <si>
    <t>Байгууллагын нэр: Хаан банк</t>
  </si>
  <si>
    <t>Регистр: 2693321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</si>
  <si>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</si>
  <si>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</si>
  <si>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</si>
  <si>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</si>
  <si>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</si>
  <si>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</si>
  <si>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</si>
  <si>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</si>
  <si>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</si>
  <si>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</si>
  <si>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</si>
  <si>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</si>
  <si>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</si>
  <si>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</si>
  <si>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</si>
  <si>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</si>
  <si>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</si>
  <si>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</si>
  <si>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</si>
  <si>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</si>
  <si>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</si>
  <si>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</si>
  <si>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</si>
  <si>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</si>
  <si>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</si>
  <si>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</si>
  <si>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</si>
  <si>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</si>
  <si>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</si>
  <si>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</si>
  <si>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</si>
  <si>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</si>
  <si>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</si>
  <si>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</si>
  <si>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</si>
  <si>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</si>
  <si>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</si>
  <si>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</si>
  <si>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</si>
  <si>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</si>
  <si>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</si>
  <si>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</si>
  <si>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</si>
  <si>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</si>
  <si>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</si>
  <si>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</si>
  <si>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</si>
  <si>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</si>
  <si>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</si>
  <si>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</si>
  <si>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</si>
  <si>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</si>
  <si>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</si>
  <si>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</si>
  <si>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</si>
  <si>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</si>
  <si>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</si>
  <si>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</si>
  <si>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</si>
  <si>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</si>
  <si>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</si>
  <si>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</si>
  <si>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</si>
  <si>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</si>
  <si>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</si>
  <si>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</si>
  <si>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</si>
  <si>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</si>
  <si>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</si>
  <si>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</si>
  <si>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</si>
  <si>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</si>
  <si>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</si>
  <si>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</si>
  <si>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</si>
  <si>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</si>
  <si>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</si>
  <si>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</si>
  <si>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</si>
  <si>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13</t>
  </si>
  <si>
    <t>Бусад дэлгэрэнгүй орлого</t>
  </si>
  <si>
    <t xml:space="preserve"> 13.1</t>
  </si>
  <si>
    <t>Үндсэн хөрөнгө ба биет бус хөрөнгийн дахин үнэлгээний нэмэгдэл дансны өсөлт, бууралт</t>
  </si>
  <si>
    <t xml:space="preserve"> 13.2</t>
  </si>
  <si>
    <t>Борлуулахад бэлэн үнэт цаасны дахин үнэлгээний өсөлт, бууралт</t>
  </si>
  <si>
    <t xml:space="preserve"> 13.3</t>
  </si>
  <si>
    <t>Ханш, үнэлгээний тэгшитгэлийн сангийн өсөлт, бууралт</t>
  </si>
  <si>
    <t xml:space="preserve"> 13.4</t>
  </si>
  <si>
    <t>Эрсдэлийн сангийн нөөцийн өсөлт, бууралт</t>
  </si>
  <si>
    <t xml:space="preserve"> 13.5</t>
  </si>
  <si>
    <t>Бусад</t>
  </si>
  <si>
    <t>14</t>
  </si>
  <si>
    <t>Тайлант хугацааны нийт дэлгэрэнгүй орлогын дүн  (12+13)</t>
  </si>
  <si>
    <t/>
  </si>
  <si>
    <t>САНХҮҮ БАЙДЛЫН ТАЙЛАН</t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</si>
  <si>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</si>
  <si>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</si>
  <si>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</si>
  <si>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</si>
  <si>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</si>
  <si>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</si>
  <si>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</si>
  <si>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</si>
  <si>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</si>
  <si>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</si>
  <si>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</si>
  <si>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</si>
  <si>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</si>
  <si>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</si>
  <si>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</si>
  <si>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</si>
  <si>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</si>
  <si>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</si>
  <si>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</si>
  <si>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</si>
  <si>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</si>
  <si>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</si>
  <si>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</si>
  <si>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</si>
  <si>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</si>
  <si>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</si>
  <si>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</si>
  <si>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</si>
  <si>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</si>
  <si>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</si>
  <si>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</si>
  <si>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</si>
  <si>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</si>
  <si>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</si>
  <si>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</si>
  <si>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</si>
  <si>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</si>
  <si>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</si>
  <si>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</si>
  <si>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</si>
  <si>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</si>
  <si>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</si>
  <si>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</si>
  <si>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</si>
  <si>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</si>
  <si>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</si>
  <si>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</si>
  <si>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</si>
  <si>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</si>
  <si>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</si>
  <si>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</si>
  <si>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</si>
  <si>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</si>
  <si>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</si>
  <si>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</si>
  <si>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</si>
  <si>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</si>
  <si>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</si>
  <si>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</si>
  <si>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</si>
  <si>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</si>
  <si>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</si>
  <si>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</si>
  <si>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</si>
  <si>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</si>
  <si>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</si>
  <si>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</si>
  <si>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</si>
  <si>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</si>
  <si>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</si>
  <si>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</si>
  <si>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</si>
  <si>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</si>
  <si>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</si>
  <si>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</si>
  <si>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</si>
  <si>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</si>
  <si>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</si>
  <si>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</si>
  <si>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</si>
  <si>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</si>
  <si>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</si>
  <si>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</si>
  <si>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</si>
  <si>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</si>
  <si>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</si>
  <si>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</si>
  <si>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</si>
  <si>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</si>
  <si>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</si>
  <si>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</si>
  <si>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</si>
  <si>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</si>
  <si>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</si>
  <si>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</si>
  <si>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</si>
  <si>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</si>
  <si>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</si>
  <si>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</si>
  <si>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</si>
  <si>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</si>
  <si>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</si>
  <si>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</si>
  <si>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</si>
  <si>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</si>
  <si>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</si>
  <si>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</si>
  <si>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</si>
  <si>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</si>
  <si>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</si>
  <si>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</si>
  <si>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</si>
  <si>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</si>
  <si>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</si>
  <si>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</si>
  <si>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</si>
  <si>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</si>
  <si>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</si>
  <si>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</si>
  <si>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</si>
  <si>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</si>
  <si>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</si>
  <si>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</si>
  <si>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</si>
  <si>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</si>
  <si>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</si>
  <si>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</si>
  <si>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</si>
  <si>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</si>
  <si>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</si>
  <si>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</si>
  <si>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</si>
  <si>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</si>
  <si>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</si>
  <si>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</si>
  <si>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</si>
  <si>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</si>
  <si>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</si>
  <si>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</si>
  <si>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</si>
  <si>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</si>
  <si>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</si>
  <si>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</si>
  <si>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</si>
  <si>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</si>
  <si>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</si>
  <si>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</si>
  <si>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</si>
  <si>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</si>
  <si>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</si>
  <si>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</si>
  <si>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</si>
  <si>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</si>
  <si>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</si>
  <si>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</si>
  <si>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</si>
  <si>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</si>
  <si>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</si>
  <si>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</si>
  <si>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</si>
  <si>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</si>
  <si>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</si>
  <si>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</si>
  <si>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</si>
  <si>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</si>
  <si>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</si>
  <si>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</si>
  <si>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</si>
  <si>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</si>
  <si>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</si>
  <si>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</si>
  <si>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</si>
  <si>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</si>
  <si>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</si>
  <si>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</si>
  <si>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</si>
  <si>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</si>
  <si>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</si>
  <si>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</si>
  <si>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</si>
  <si>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</si>
  <si>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</si>
  <si>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</si>
  <si>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</si>
  <si>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</si>
  <si>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</si>
  <si>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</si>
  <si>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</si>
  <si>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МӨНГӨН ГҮЙЛГЭЭНИЙ ТАЙЛАН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</si>
  <si>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</si>
  <si>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</si>
  <si>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</si>
  <si>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</si>
  <si>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</si>
  <si>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</si>
  <si>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</si>
  <si>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</si>
  <si>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</si>
  <si>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</si>
  <si>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</si>
  <si>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</si>
  <si>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</si>
  <si>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</si>
  <si>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</si>
  <si>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</si>
  <si>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</si>
  <si>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</si>
  <si>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</si>
  <si>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</si>
  <si>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</si>
  <si>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</si>
  <si>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</si>
  <si>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</si>
  <si>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</si>
  <si>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</si>
  <si>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</si>
  <si>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</si>
  <si>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</si>
  <si>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</si>
  <si>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</si>
  <si>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</si>
  <si>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</si>
  <si>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</si>
  <si>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</si>
  <si>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</si>
  <si>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</si>
  <si>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</si>
  <si>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</si>
  <si>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</si>
  <si>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</si>
  <si>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</si>
  <si>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</si>
  <si>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</si>
  <si>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</si>
  <si>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</si>
  <si>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</si>
  <si>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</si>
  <si>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</si>
  <si>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</si>
  <si>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</si>
  <si>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</si>
  <si>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</si>
  <si>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</si>
  <si>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</si>
  <si>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</si>
  <si>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</si>
  <si>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</si>
  <si>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</si>
  <si>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</si>
  <si>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</si>
  <si>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</si>
  <si>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</si>
  <si>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</si>
  <si>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</si>
  <si>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</si>
  <si>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</si>
  <si>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</si>
  <si>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</si>
  <si>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</si>
  <si>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</si>
  <si>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</si>
  <si>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</si>
  <si>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</si>
  <si>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</si>
  <si>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</si>
  <si>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</si>
  <si>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</si>
  <si>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</si>
  <si>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</si>
  <si>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</si>
  <si>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</si>
  <si>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</si>
  <si>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</si>
  <si>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</si>
  <si>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</si>
  <si>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</si>
  <si>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</si>
  <si>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</si>
  <si>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Дахин үнэлгээний нэмэгдлийн хэрэгжсэн дүн</t>
  </si>
  <si>
    <t>ӨМЧИЙН ӨӨРЧЛӨЛТИЙН ТАЙЛАН</t>
  </si>
  <si>
    <t>Хуримт-лагдсан ашиг</t>
  </si>
  <si>
    <t>Нийт Дүн</t>
  </si>
  <si>
    <t>Бүртгэлийн бодлогын өөрчлөлт</t>
  </si>
  <si>
    <t>Залруулсан  үлдэгдэл</t>
  </si>
  <si>
    <t>Тайлант үеийн цэвэр ашиг, алдагдал</t>
  </si>
  <si>
    <t>Өмчид гарсан өөрчлөлт</t>
  </si>
  <si>
    <t>Хуваарилсан ногдол ашиг</t>
  </si>
  <si>
    <t>2021 оны 12-р сарын 31-ны үлдэгдэл</t>
  </si>
  <si>
    <t>2022 оны 12-р сарын 31-ны үлдэгдэл</t>
  </si>
  <si>
    <t>2023 оны 12-р сарын 31-ны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</si>
</sst>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 x14ac:knownFonts="1">
    <font>
      <sz val="10"/>
      <name val="Arial"/>
    </font>
    <font>
      <sz val="10"/>
      <name val="Arial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Times New Roman"/>
      <family val="1"/>
    </font>
    <font>
      <sz val="12"/>
      <name val="Times New Roman Mo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5" fontId="0" fillId="0" borderId="0" xfId="0" applyNumberFormat="1"/>
    <xf numFmtId="0" fontId="4" fillId="0" borderId="0" xfId="0" applyFont="1" applyAlignment="1" applyProtection="1">
      <alignment horizontal="left" vertical="center" indent="2"/>
      <protection locked="0"/>
    </xf>
    <xf numFmtId="44" fontId="4" fillId="0" borderId="0" xfId="1" applyFont="1" applyBorder="1" applyAlignment="1" applyProtection="1">
      <alignment horizontal="left"/>
      <protection locked="0"/>
    </xf>
    <xf numFmtId="43" fontId="4" fillId="0" borderId="0" xfId="3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43" fontId="2" fillId="0" borderId="1" xfId="2" applyFont="1" applyBorder="1" applyAlignment="1">
      <alignment horizontal="right" vertical="center" wrapText="1"/>
    </xf>
    <xf numFmtId="43" fontId="3" fillId="0" borderId="1" xfId="2" applyFont="1" applyBorder="1" applyAlignment="1">
      <alignment horizontal="right" vertical="center" wrapText="1"/>
    </xf>
    <xf numFmtId="43" fontId="0" fillId="0" borderId="0" xfId="0" applyNumberFormat="1"/>
    <xf numFmtId="0" fontId="0" fillId="0" borderId="0" xfId="0"/>
  </cellXfs>
  <cellStyles count="4">
    <cellStyle name="Comma" xfId="1" builtinId="3"/>
    <cellStyle name="Currency" xfId="2" builtinId="4"/>
    <cellStyle name="Normal" xfId="0" builtinId="0"/>
    <cellStyle name="Normal_Appendi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108"/>
  <sheetViews>
    <sheetView tabSelected="1" topLeftCell="A25" workbookViewId="0">
      <selection activeCell="B11" sqref="B11"/>
    </sheetView>
  </sheetViews>
  <sheetFormatPr defaultRowHeight="12.75" x14ac:dyDescent="0.2"/>
  <cols>
    <col min="2" max="2" width="48.5703125" customWidth="1"/>
    <col min="3" max="4" width="21.5703125" customWidth="1"/>
    <col min="5" max="19" width="17.5703125" customWidth="1"/>
  </cols>
  <sheetData>
    <row r="1" spans="1:6" ht="15" x14ac:dyDescent="0.3">
      <c r="A1" s="1" t="s">
        <v>0</v>
      </c>
    </row>
    <row r="2" spans="1:6" ht="15" x14ac:dyDescent="0.3">
      <c r="A2" s="1" t="s">
        <v>1</v>
      </c>
    </row>
    <row r="3" spans="1:6" ht="15" x14ac:dyDescent="0.3">
      <c r="A3" s="1" t="s">
        <v>96</v>
      </c>
    </row>
    <row r="4" spans="1:6" ht="15" x14ac:dyDescent="0.2">
      <c r="C4" s="3"/>
      <c r="D4" s="11" t="s">
        <v>3</v>
      </c>
    </row>
    <row r="5" spans="1:6" ht="15" x14ac:dyDescent="0.2">
      <c r="A5" s="2" t="s">
        <v>4</v>
      </c>
      <c r="B5" s="2" t="s">
        <v>5</v>
      </c>
      <c r="C5" s="2" t="s">
        <v>6</v>
      </c>
      <c r="D5" s="2" t="s">
        <v>7</v>
      </c>
    </row>
    <row r="6" spans="1:6" ht="15" x14ac:dyDescent="0.2">
      <c r="A6" s="5" t="s">
        <v>8</v>
      </c>
      <c r="B6" s="6" t="s">
        <v>97</v>
      </c>
      <c r="C6" s="4"/>
      <c r="D6" s="4"/>
    </row>
    <row r="7" spans="1:6" ht="15" x14ac:dyDescent="0.2">
      <c r="A7" s="5" t="s">
        <v>98</v>
      </c>
      <c r="B7" s="6" t="s">
        <v>99</v>
      </c>
      <c r="C7" s="12">
        <v>4192333285.3000002</v>
      </c>
      <c r="D7" s="12">
        <f>SUM(D8:D11)</f>
        <v>4893765124.7318001</v>
      </c>
      <c r="F7" s="7"/>
    </row>
    <row r="8" spans="1:6" ht="15" x14ac:dyDescent="0.2">
      <c r="A8" s="5" t="s">
        <v>100</v>
      </c>
      <c r="B8" s="5" t="s">
        <v>101</v>
      </c>
      <c r="C8" s="13">
        <v>212128736</v>
      </c>
      <c r="D8" s="13">
        <v>201506285.09189999</v>
      </c>
      <c r="F8" s="7"/>
    </row>
    <row r="9" spans="1:6" ht="15" x14ac:dyDescent="0.2">
      <c r="A9" s="5" t="s">
        <v>102</v>
      </c>
      <c r="B9" s="5" t="s">
        <v>103</v>
      </c>
      <c r="C9" s="13">
        <v>2228533379.5</v>
      </c>
      <c r="D9" s="13">
        <v>1651159067.6228199</v>
      </c>
      <c r="F9" s="7"/>
    </row>
    <row r="10" spans="1:6" ht="15" x14ac:dyDescent="0.2">
      <c r="A10" s="5" t="s">
        <v>104</v>
      </c>
      <c r="B10" s="5" t="s">
        <v>105</v>
      </c>
      <c r="C10" s="13">
        <v>1749461581.5999999</v>
      </c>
      <c r="D10" s="13">
        <v>3039684494.7399902</v>
      </c>
      <c r="F10" s="7"/>
    </row>
    <row r="11" spans="1:6" ht="30" x14ac:dyDescent="0.2">
      <c r="A11" s="5" t="s">
        <v>106</v>
      </c>
      <c r="B11" s="5" t="s">
        <v>107</v>
      </c>
      <c r="C11" s="13">
        <v>2209588.2000000002</v>
      </c>
      <c r="D11" s="13">
        <v>1415277.27709</v>
      </c>
      <c r="F11" s="7"/>
    </row>
    <row r="12" spans="1:6" ht="30" x14ac:dyDescent="0.2">
      <c r="A12" s="5" t="s">
        <v>108</v>
      </c>
      <c r="B12" s="6" t="s">
        <v>109</v>
      </c>
      <c r="C12" s="12">
        <v>968283188.89999998</v>
      </c>
      <c r="D12" s="12">
        <f>SUM(D13:D17)</f>
        <v>1108415858.3897901</v>
      </c>
      <c r="F12" s="7"/>
    </row>
    <row r="13" spans="1:6" ht="15" x14ac:dyDescent="0.2">
      <c r="A13" s="5" t="s">
        <v>110</v>
      </c>
      <c r="B13" s="5" t="s">
        <v>111</v>
      </c>
      <c r="C13" s="13">
        <v>980607484.79999995</v>
      </c>
      <c r="D13" s="13">
        <v>1103720017.5481</v>
      </c>
      <c r="F13" s="7"/>
    </row>
    <row r="14" spans="1:6" ht="30" x14ac:dyDescent="0.2">
      <c r="A14" s="5" t="s">
        <v>112</v>
      </c>
      <c r="B14" s="5" t="s">
        <v>113</v>
      </c>
      <c r="C14" s="13">
        <v>0</v>
      </c>
      <c r="D14" s="13">
        <v>13300000</v>
      </c>
      <c r="F14" s="7"/>
    </row>
    <row r="15" spans="1:6" ht="15" x14ac:dyDescent="0.2">
      <c r="A15" s="5" t="s">
        <v>114</v>
      </c>
      <c r="B15" s="5" t="s">
        <v>115</v>
      </c>
      <c r="C15" s="13">
        <v>0</v>
      </c>
      <c r="D15" s="13">
        <v>0</v>
      </c>
      <c r="F15" s="7"/>
    </row>
    <row r="16" spans="1:6" ht="30" x14ac:dyDescent="0.2">
      <c r="A16" s="5" t="s">
        <v>116</v>
      </c>
      <c r="B16" s="5" t="s">
        <v>117</v>
      </c>
      <c r="C16" s="13">
        <v>1463540.9</v>
      </c>
      <c r="D16" s="13">
        <v>5290259.7287600003</v>
      </c>
      <c r="F16" s="7"/>
    </row>
    <row r="17" spans="1:6" ht="30" x14ac:dyDescent="0.2">
      <c r="A17" s="5" t="s">
        <v>118</v>
      </c>
      <c r="B17" s="5" t="s">
        <v>119</v>
      </c>
      <c r="C17" s="13">
        <v>-13787836.800000001</v>
      </c>
      <c r="D17" s="13">
        <v>-13894418.88707</v>
      </c>
      <c r="F17" s="7"/>
    </row>
    <row r="18" spans="1:6" ht="15" x14ac:dyDescent="0.2">
      <c r="A18" s="5" t="s">
        <v>120</v>
      </c>
      <c r="B18" s="6" t="s">
        <v>121</v>
      </c>
      <c r="C18" s="12">
        <v>1660547888</v>
      </c>
      <c r="D18" s="12">
        <f>SUM(D19:D26)</f>
        <v>1668119450.2563648</v>
      </c>
      <c r="F18" s="7"/>
    </row>
    <row r="19" spans="1:6" ht="15" x14ac:dyDescent="0.2">
      <c r="A19" s="5" t="s">
        <v>122</v>
      </c>
      <c r="B19" s="5" t="s">
        <v>123</v>
      </c>
      <c r="C19" s="13">
        <v>0</v>
      </c>
      <c r="D19" s="13">
        <v>0</v>
      </c>
      <c r="F19" s="7"/>
    </row>
    <row r="20" spans="1:6" ht="15" x14ac:dyDescent="0.2">
      <c r="A20" s="5" t="s">
        <v>124</v>
      </c>
      <c r="B20" s="5" t="s">
        <v>125</v>
      </c>
      <c r="C20" s="13">
        <v>392799496</v>
      </c>
      <c r="D20" s="13">
        <v>566917146.46888018</v>
      </c>
      <c r="F20" s="7"/>
    </row>
    <row r="21" spans="1:6" ht="15" x14ac:dyDescent="0.2">
      <c r="A21" s="5" t="s">
        <v>126</v>
      </c>
      <c r="B21" s="5" t="s">
        <v>127</v>
      </c>
      <c r="C21" s="13">
        <v>869759199.70000005</v>
      </c>
      <c r="D21" s="13">
        <v>997631604.48164511</v>
      </c>
      <c r="F21" s="7"/>
    </row>
    <row r="22" spans="1:6" ht="15" x14ac:dyDescent="0.2">
      <c r="A22" s="5" t="s">
        <v>128</v>
      </c>
      <c r="B22" s="5" t="s">
        <v>129</v>
      </c>
      <c r="C22" s="13">
        <v>15815892.800000001</v>
      </c>
      <c r="D22" s="13">
        <v>6992034.7769399993</v>
      </c>
      <c r="F22" s="7"/>
    </row>
    <row r="23" spans="1:6" ht="30" x14ac:dyDescent="0.2">
      <c r="A23" s="5" t="s">
        <v>130</v>
      </c>
      <c r="B23" s="5" t="s">
        <v>131</v>
      </c>
      <c r="C23" s="13">
        <v>0</v>
      </c>
      <c r="D23" s="13">
        <v>0</v>
      </c>
      <c r="F23" s="7"/>
    </row>
    <row r="24" spans="1:6" ht="15" x14ac:dyDescent="0.2">
      <c r="A24" s="5" t="s">
        <v>132</v>
      </c>
      <c r="B24" s="5" t="s">
        <v>133</v>
      </c>
      <c r="C24" s="13">
        <v>361437061.30000001</v>
      </c>
      <c r="D24" s="13">
        <v>68104991.830459431</v>
      </c>
      <c r="F24" s="7"/>
    </row>
    <row r="25" spans="1:6" ht="15" x14ac:dyDescent="0.2">
      <c r="A25" s="5" t="s">
        <v>134</v>
      </c>
      <c r="B25" s="5" t="s">
        <v>135</v>
      </c>
      <c r="C25" s="13">
        <v>35548065.600000001</v>
      </c>
      <c r="D25" s="13">
        <v>41414529.936669998</v>
      </c>
      <c r="F25" s="7"/>
    </row>
    <row r="26" spans="1:6" ht="15" x14ac:dyDescent="0.2">
      <c r="A26" s="5" t="s">
        <v>136</v>
      </c>
      <c r="B26" s="5" t="s">
        <v>137</v>
      </c>
      <c r="C26" s="13">
        <v>-14811827.4</v>
      </c>
      <c r="D26" s="13">
        <v>-12940857.238229999</v>
      </c>
      <c r="F26" s="7"/>
    </row>
    <row r="27" spans="1:6" ht="15" x14ac:dyDescent="0.2">
      <c r="A27" s="5" t="s">
        <v>138</v>
      </c>
      <c r="B27" s="6" t="s">
        <v>139</v>
      </c>
      <c r="C27" s="12">
        <v>7411064009.5</v>
      </c>
      <c r="D27" s="12">
        <f>SUM(D28:D35)</f>
        <v>9016974854.6404514</v>
      </c>
      <c r="F27" s="7"/>
    </row>
    <row r="28" spans="1:6" ht="15" x14ac:dyDescent="0.2">
      <c r="A28" s="5" t="s">
        <v>140</v>
      </c>
      <c r="B28" s="5" t="s">
        <v>141</v>
      </c>
      <c r="C28" s="13">
        <v>7330289113.8999996</v>
      </c>
      <c r="D28" s="13">
        <v>8938214949.8692093</v>
      </c>
      <c r="F28" s="7"/>
    </row>
    <row r="29" spans="1:6" ht="15" x14ac:dyDescent="0.2">
      <c r="A29" s="5" t="s">
        <v>142</v>
      </c>
      <c r="B29" s="5" t="s">
        <v>143</v>
      </c>
      <c r="C29" s="13">
        <v>209987132.40000001</v>
      </c>
      <c r="D29" s="13">
        <v>186288214.55416772</v>
      </c>
      <c r="F29" s="7"/>
    </row>
    <row r="30" spans="1:6" ht="15" x14ac:dyDescent="0.2">
      <c r="A30" s="5" t="s">
        <v>144</v>
      </c>
      <c r="B30" s="5" t="s">
        <v>145</v>
      </c>
      <c r="C30" s="13">
        <v>78396146.299999997</v>
      </c>
      <c r="D30" s="13">
        <v>123998884.16003993</v>
      </c>
      <c r="F30" s="7"/>
    </row>
    <row r="31" spans="1:6" ht="15" x14ac:dyDescent="0.2">
      <c r="A31" s="5" t="s">
        <v>146</v>
      </c>
      <c r="B31" s="5" t="s">
        <v>147</v>
      </c>
      <c r="C31" s="13">
        <v>77612969.5</v>
      </c>
      <c r="D31" s="13">
        <v>82652114.083616182</v>
      </c>
      <c r="F31" s="7"/>
    </row>
    <row r="32" spans="1:6" ht="15" x14ac:dyDescent="0.2">
      <c r="A32" s="5" t="s">
        <v>148</v>
      </c>
      <c r="B32" s="5" t="s">
        <v>149</v>
      </c>
      <c r="C32" s="13">
        <v>263358912</v>
      </c>
      <c r="D32" s="13">
        <v>303334333.07742828</v>
      </c>
      <c r="F32" s="7"/>
    </row>
    <row r="33" spans="1:6" ht="15" x14ac:dyDescent="0.2">
      <c r="A33" s="5" t="s">
        <v>150</v>
      </c>
      <c r="B33" s="5" t="s">
        <v>151</v>
      </c>
      <c r="C33" s="13">
        <v>-77361198.5</v>
      </c>
      <c r="D33" s="13">
        <v>-83126295.985890001</v>
      </c>
      <c r="F33" s="7"/>
    </row>
    <row r="34" spans="1:6" ht="15" x14ac:dyDescent="0.2">
      <c r="A34" s="5" t="s">
        <v>152</v>
      </c>
      <c r="B34" s="5" t="s">
        <v>153</v>
      </c>
      <c r="C34" s="13">
        <v>95485223.599999994</v>
      </c>
      <c r="D34" s="13">
        <v>118062549.83540004</v>
      </c>
      <c r="F34" s="7"/>
    </row>
    <row r="35" spans="1:6" ht="15" x14ac:dyDescent="0.2">
      <c r="A35" s="5" t="s">
        <v>154</v>
      </c>
      <c r="B35" s="5" t="s">
        <v>155</v>
      </c>
      <c r="C35" s="13">
        <v>-566704289.70000005</v>
      </c>
      <c r="D35" s="13">
        <v>-652449894.95352006</v>
      </c>
      <c r="F35" s="7"/>
    </row>
    <row r="36" spans="1:6" ht="15" x14ac:dyDescent="0.2">
      <c r="A36" s="5" t="s">
        <v>156</v>
      </c>
      <c r="B36" s="6" t="s">
        <v>157</v>
      </c>
      <c r="C36" s="12">
        <v>128630532.8</v>
      </c>
      <c r="D36" s="12">
        <v>46521649.848030001</v>
      </c>
      <c r="F36" s="7"/>
    </row>
    <row r="37" spans="1:6" ht="15" x14ac:dyDescent="0.2">
      <c r="A37" s="5" t="s">
        <v>158</v>
      </c>
      <c r="B37" s="6" t="s">
        <v>159</v>
      </c>
      <c r="C37" s="12">
        <v>2678111.1</v>
      </c>
      <c r="D37" s="12">
        <f>SUM(D38:D41)</f>
        <v>6820398.5767899966</v>
      </c>
      <c r="F37" s="7"/>
    </row>
    <row r="38" spans="1:6" ht="15" x14ac:dyDescent="0.2">
      <c r="A38" s="5" t="s">
        <v>160</v>
      </c>
      <c r="B38" s="5" t="s">
        <v>159</v>
      </c>
      <c r="C38" s="13">
        <v>1821831.3</v>
      </c>
      <c r="D38" s="13">
        <v>3145253.0227900008</v>
      </c>
      <c r="F38" s="7"/>
    </row>
    <row r="39" spans="1:6" ht="15" x14ac:dyDescent="0.2">
      <c r="A39" s="5" t="s">
        <v>161</v>
      </c>
      <c r="B39" s="5" t="s">
        <v>162</v>
      </c>
      <c r="C39" s="13">
        <v>0</v>
      </c>
      <c r="D39" s="13">
        <v>1887555.2342299956</v>
      </c>
      <c r="F39" s="7"/>
    </row>
    <row r="40" spans="1:6" ht="15" x14ac:dyDescent="0.2">
      <c r="A40" s="5" t="s">
        <v>163</v>
      </c>
      <c r="B40" s="5" t="s">
        <v>164</v>
      </c>
      <c r="C40" s="13">
        <v>0</v>
      </c>
      <c r="D40" s="13">
        <v>0</v>
      </c>
      <c r="F40" s="7"/>
    </row>
    <row r="41" spans="1:6" ht="15" x14ac:dyDescent="0.2">
      <c r="A41" s="5" t="s">
        <v>165</v>
      </c>
      <c r="B41" s="5" t="s">
        <v>92</v>
      </c>
      <c r="C41" s="13">
        <v>856279.8</v>
      </c>
      <c r="D41" s="13">
        <v>1787590.3197699999</v>
      </c>
      <c r="F41" s="7"/>
    </row>
    <row r="42" spans="1:6" ht="15" x14ac:dyDescent="0.2">
      <c r="A42" s="5" t="s">
        <v>166</v>
      </c>
      <c r="B42" s="6" t="s">
        <v>167</v>
      </c>
      <c r="C42" s="12">
        <v>63402817.399999999</v>
      </c>
      <c r="D42" s="12">
        <f>SUM(D43:D49)</f>
        <v>101622031.86962001</v>
      </c>
      <c r="F42" s="7"/>
    </row>
    <row r="43" spans="1:6" ht="15" x14ac:dyDescent="0.2">
      <c r="A43" s="5" t="s">
        <v>168</v>
      </c>
      <c r="B43" s="5" t="s">
        <v>169</v>
      </c>
      <c r="C43" s="13">
        <v>58906976.200000003</v>
      </c>
      <c r="D43" s="13">
        <v>96471127.195220008</v>
      </c>
      <c r="F43" s="7"/>
    </row>
    <row r="44" spans="1:6" ht="15" x14ac:dyDescent="0.2">
      <c r="A44" s="5" t="s">
        <v>170</v>
      </c>
      <c r="B44" s="5" t="s">
        <v>171</v>
      </c>
      <c r="C44" s="13">
        <v>4495841.2</v>
      </c>
      <c r="D44" s="13">
        <v>5150904.6743999999</v>
      </c>
      <c r="F44" s="7"/>
    </row>
    <row r="45" spans="1:6" ht="15" x14ac:dyDescent="0.2">
      <c r="A45" s="5" t="s">
        <v>172</v>
      </c>
      <c r="B45" s="5" t="s">
        <v>173</v>
      </c>
      <c r="C45" s="13">
        <v>0</v>
      </c>
      <c r="D45" s="13">
        <v>0</v>
      </c>
      <c r="F45" s="7"/>
    </row>
    <row r="46" spans="1:6" ht="15" x14ac:dyDescent="0.2">
      <c r="A46" s="5" t="s">
        <v>174</v>
      </c>
      <c r="B46" s="5" t="s">
        <v>164</v>
      </c>
      <c r="C46" s="13">
        <v>0</v>
      </c>
      <c r="D46" s="13">
        <v>0</v>
      </c>
      <c r="F46" s="7"/>
    </row>
    <row r="47" spans="1:6" ht="15" x14ac:dyDescent="0.2">
      <c r="A47" s="5" t="s">
        <v>175</v>
      </c>
      <c r="B47" s="5" t="s">
        <v>176</v>
      </c>
      <c r="C47" s="13">
        <v>0</v>
      </c>
      <c r="D47" s="13">
        <v>0</v>
      </c>
      <c r="F47" s="7"/>
    </row>
    <row r="48" spans="1:6" ht="15" x14ac:dyDescent="0.2">
      <c r="A48" s="5" t="s">
        <v>177</v>
      </c>
      <c r="B48" s="5" t="s">
        <v>178</v>
      </c>
      <c r="C48" s="13">
        <v>0</v>
      </c>
      <c r="D48" s="13">
        <v>0</v>
      </c>
      <c r="F48" s="7"/>
    </row>
    <row r="49" spans="1:6" ht="15" x14ac:dyDescent="0.2">
      <c r="A49" s="5" t="s">
        <v>179</v>
      </c>
      <c r="B49" s="5" t="s">
        <v>92</v>
      </c>
      <c r="C49" s="13">
        <v>0</v>
      </c>
      <c r="D49" s="13">
        <v>0</v>
      </c>
      <c r="F49" s="7"/>
    </row>
    <row r="50" spans="1:6" ht="15" x14ac:dyDescent="0.2">
      <c r="A50" s="5" t="s">
        <v>180</v>
      </c>
      <c r="B50" s="6" t="s">
        <v>181</v>
      </c>
      <c r="C50" s="12">
        <v>472612397.10000002</v>
      </c>
      <c r="D50" s="12">
        <v>464484270.54075992</v>
      </c>
      <c r="F50" s="7"/>
    </row>
    <row r="51" spans="1:6" ht="30" x14ac:dyDescent="0.2">
      <c r="A51" s="5" t="s">
        <v>182</v>
      </c>
      <c r="B51" s="6" t="s">
        <v>183</v>
      </c>
      <c r="C51" s="12">
        <v>0</v>
      </c>
      <c r="D51" s="12">
        <v>0</v>
      </c>
      <c r="F51" s="7"/>
    </row>
    <row r="52" spans="1:6" ht="15" x14ac:dyDescent="0.2">
      <c r="A52" s="5" t="s">
        <v>184</v>
      </c>
      <c r="B52" s="6" t="s">
        <v>185</v>
      </c>
      <c r="C52" s="12">
        <v>3480567.3</v>
      </c>
      <c r="D52" s="12">
        <v>389139.57348000002</v>
      </c>
      <c r="F52" s="7"/>
    </row>
    <row r="53" spans="1:6" ht="15" x14ac:dyDescent="0.2">
      <c r="A53" s="5" t="s">
        <v>186</v>
      </c>
      <c r="B53" s="6" t="s">
        <v>187</v>
      </c>
      <c r="C53" s="12">
        <v>49680549</v>
      </c>
      <c r="D53" s="12">
        <v>43529293.922690004</v>
      </c>
      <c r="F53" s="7"/>
    </row>
    <row r="54" spans="1:6" ht="15" x14ac:dyDescent="0.2">
      <c r="A54" s="5" t="s">
        <v>188</v>
      </c>
      <c r="B54" s="6" t="s">
        <v>189</v>
      </c>
      <c r="C54" s="12">
        <v>14952713346.4</v>
      </c>
      <c r="D54" s="12">
        <v>17350642072.34977</v>
      </c>
      <c r="F54" s="7"/>
    </row>
    <row r="55" spans="1:6" ht="15" x14ac:dyDescent="0.2">
      <c r="A55" s="5" t="s">
        <v>20</v>
      </c>
      <c r="B55" s="6" t="s">
        <v>190</v>
      </c>
      <c r="C55" s="12">
        <v>0</v>
      </c>
      <c r="D55" s="12"/>
      <c r="F55" s="7"/>
    </row>
    <row r="56" spans="1:6" ht="15" x14ac:dyDescent="0.2">
      <c r="A56" s="5" t="s">
        <v>191</v>
      </c>
      <c r="B56" s="6" t="s">
        <v>192</v>
      </c>
      <c r="C56" s="12">
        <v>4568945717.8000002</v>
      </c>
      <c r="D56" s="12">
        <f>SUM(D57:D58)</f>
        <v>4490351136.8881407</v>
      </c>
      <c r="F56" s="7"/>
    </row>
    <row r="57" spans="1:6" ht="15" x14ac:dyDescent="0.2">
      <c r="A57" s="5" t="s">
        <v>193</v>
      </c>
      <c r="B57" s="5" t="s">
        <v>194</v>
      </c>
      <c r="C57" s="13">
        <v>4568945717.8000002</v>
      </c>
      <c r="D57" s="13">
        <v>4490351136.8881407</v>
      </c>
      <c r="F57" s="7"/>
    </row>
    <row r="58" spans="1:6" ht="30" x14ac:dyDescent="0.2">
      <c r="A58" s="5" t="s">
        <v>195</v>
      </c>
      <c r="B58" s="5" t="s">
        <v>196</v>
      </c>
      <c r="C58" s="13">
        <v>0</v>
      </c>
      <c r="D58" s="13">
        <v>0</v>
      </c>
      <c r="F58" s="7"/>
    </row>
    <row r="59" spans="1:6" ht="15" x14ac:dyDescent="0.2">
      <c r="A59" s="5" t="s">
        <v>197</v>
      </c>
      <c r="B59" s="6" t="s">
        <v>198</v>
      </c>
      <c r="C59" s="12">
        <v>6142779617.6000004</v>
      </c>
      <c r="D59" s="12">
        <f>SUM(D60:D63)</f>
        <v>7638617568.9802494</v>
      </c>
      <c r="F59" s="7"/>
    </row>
    <row r="60" spans="1:6" ht="15" x14ac:dyDescent="0.2">
      <c r="A60" s="5" t="s">
        <v>199</v>
      </c>
      <c r="B60" s="5" t="s">
        <v>200</v>
      </c>
      <c r="C60" s="13">
        <v>1155771758.3</v>
      </c>
      <c r="D60" s="13">
        <v>1690588384.71556</v>
      </c>
      <c r="F60" s="7"/>
    </row>
    <row r="61" spans="1:6" ht="15" x14ac:dyDescent="0.2">
      <c r="A61" s="5" t="s">
        <v>201</v>
      </c>
      <c r="B61" s="5" t="s">
        <v>202</v>
      </c>
      <c r="C61" s="13">
        <v>4665118281.3999996</v>
      </c>
      <c r="D61" s="13">
        <v>5641377072.7556696</v>
      </c>
      <c r="F61" s="7"/>
    </row>
    <row r="62" spans="1:6" ht="15" x14ac:dyDescent="0.2">
      <c r="A62" s="5" t="s">
        <v>203</v>
      </c>
      <c r="B62" s="5" t="s">
        <v>204</v>
      </c>
      <c r="C62" s="13">
        <v>213449609.90000001</v>
      </c>
      <c r="D62" s="13">
        <v>129507227.08617999</v>
      </c>
      <c r="F62" s="7"/>
    </row>
    <row r="63" spans="1:6" ht="15" x14ac:dyDescent="0.2">
      <c r="A63" s="5" t="s">
        <v>205</v>
      </c>
      <c r="B63" s="5" t="s">
        <v>206</v>
      </c>
      <c r="C63" s="13">
        <v>108439968</v>
      </c>
      <c r="D63" s="13">
        <v>177144884.42284</v>
      </c>
      <c r="F63" s="7"/>
    </row>
    <row r="64" spans="1:6" ht="30" x14ac:dyDescent="0.2">
      <c r="A64" s="5" t="s">
        <v>207</v>
      </c>
      <c r="B64" s="6" t="s">
        <v>208</v>
      </c>
      <c r="C64" s="12">
        <v>1977204134.3</v>
      </c>
      <c r="D64" s="12">
        <f>SUM(D65:D68)</f>
        <v>2417172739.1657896</v>
      </c>
      <c r="F64" s="7"/>
    </row>
    <row r="65" spans="1:6" ht="30" x14ac:dyDescent="0.2">
      <c r="A65" s="5" t="s">
        <v>209</v>
      </c>
      <c r="B65" s="5" t="s">
        <v>210</v>
      </c>
      <c r="C65" s="13">
        <v>346304364.19999999</v>
      </c>
      <c r="D65" s="13">
        <v>435312086.99863994</v>
      </c>
      <c r="F65" s="7"/>
    </row>
    <row r="66" spans="1:6" ht="30" x14ac:dyDescent="0.2">
      <c r="A66" s="5" t="s">
        <v>211</v>
      </c>
      <c r="B66" s="5" t="s">
        <v>212</v>
      </c>
      <c r="C66" s="13">
        <v>1610559300.7</v>
      </c>
      <c r="D66" s="13">
        <v>1940677492.7722399</v>
      </c>
      <c r="F66" s="7"/>
    </row>
    <row r="67" spans="1:6" ht="15" x14ac:dyDescent="0.2">
      <c r="A67" s="5" t="s">
        <v>213</v>
      </c>
      <c r="B67" s="5" t="s">
        <v>214</v>
      </c>
      <c r="C67" s="13">
        <v>-10297025.300000001</v>
      </c>
      <c r="D67" s="13">
        <v>-11914296.04789</v>
      </c>
      <c r="F67" s="7"/>
    </row>
    <row r="68" spans="1:6" ht="30" x14ac:dyDescent="0.2">
      <c r="A68" s="5" t="s">
        <v>215</v>
      </c>
      <c r="B68" s="5" t="s">
        <v>216</v>
      </c>
      <c r="C68" s="13">
        <v>30637494.699999999</v>
      </c>
      <c r="D68" s="13">
        <v>53097455.442799993</v>
      </c>
      <c r="F68" s="7"/>
    </row>
    <row r="69" spans="1:6" ht="15" x14ac:dyDescent="0.2">
      <c r="A69" s="5" t="s">
        <v>217</v>
      </c>
      <c r="B69" s="6" t="s">
        <v>218</v>
      </c>
      <c r="C69" s="12">
        <v>543118521.39999998</v>
      </c>
      <c r="D69" s="12">
        <f>SUM(D70:D77)</f>
        <v>444611686.23895997</v>
      </c>
      <c r="F69" s="7"/>
    </row>
    <row r="70" spans="1:6" ht="15" x14ac:dyDescent="0.2">
      <c r="A70" s="5" t="s">
        <v>219</v>
      </c>
      <c r="B70" s="5" t="s">
        <v>220</v>
      </c>
      <c r="C70" s="13">
        <v>61223300</v>
      </c>
      <c r="D70" s="13">
        <v>53876315</v>
      </c>
      <c r="F70" s="7"/>
    </row>
    <row r="71" spans="1:6" ht="15" x14ac:dyDescent="0.2">
      <c r="A71" s="5" t="s">
        <v>221</v>
      </c>
      <c r="B71" s="5" t="s">
        <v>222</v>
      </c>
      <c r="C71" s="13">
        <v>0</v>
      </c>
      <c r="D71" s="13">
        <v>221641400</v>
      </c>
      <c r="F71" s="7"/>
    </row>
    <row r="72" spans="1:6" ht="15" x14ac:dyDescent="0.2">
      <c r="A72" s="5" t="s">
        <v>223</v>
      </c>
      <c r="B72" s="5" t="s">
        <v>224</v>
      </c>
      <c r="C72" s="13">
        <v>85103008.599999994</v>
      </c>
      <c r="D72" s="13">
        <v>77414762.111730009</v>
      </c>
      <c r="F72" s="7"/>
    </row>
    <row r="73" spans="1:6" ht="30" x14ac:dyDescent="0.2">
      <c r="A73" s="5" t="s">
        <v>225</v>
      </c>
      <c r="B73" s="5" t="s">
        <v>226</v>
      </c>
      <c r="C73" s="13">
        <v>367267328.80000001</v>
      </c>
      <c r="D73" s="13">
        <v>60182082.01884</v>
      </c>
      <c r="F73" s="7"/>
    </row>
    <row r="74" spans="1:6" ht="15" x14ac:dyDescent="0.2">
      <c r="A74" s="5" t="s">
        <v>227</v>
      </c>
      <c r="B74" s="5" t="s">
        <v>228</v>
      </c>
      <c r="C74" s="13">
        <v>0</v>
      </c>
      <c r="D74" s="13">
        <v>0</v>
      </c>
      <c r="F74" s="7"/>
    </row>
    <row r="75" spans="1:6" ht="15" x14ac:dyDescent="0.2">
      <c r="A75" s="5" t="s">
        <v>229</v>
      </c>
      <c r="B75" s="5" t="s">
        <v>92</v>
      </c>
      <c r="C75" s="13">
        <v>28218569.699999999</v>
      </c>
      <c r="D75" s="13">
        <v>27619436.512370002</v>
      </c>
      <c r="F75" s="7"/>
    </row>
    <row r="76" spans="1:6" ht="15" x14ac:dyDescent="0.2">
      <c r="A76" s="5" t="s">
        <v>230</v>
      </c>
      <c r="B76" s="5" t="s">
        <v>231</v>
      </c>
      <c r="C76" s="13">
        <v>-495351.8</v>
      </c>
      <c r="D76" s="13">
        <v>-2290267.9238700001</v>
      </c>
      <c r="F76" s="7"/>
    </row>
    <row r="77" spans="1:6" ht="30" x14ac:dyDescent="0.2">
      <c r="A77" s="5" t="s">
        <v>232</v>
      </c>
      <c r="B77" s="5" t="s">
        <v>233</v>
      </c>
      <c r="C77" s="13">
        <v>1801666.1</v>
      </c>
      <c r="D77" s="13">
        <v>6167958.5198899992</v>
      </c>
      <c r="F77" s="7"/>
    </row>
    <row r="78" spans="1:6" ht="15" x14ac:dyDescent="0.2">
      <c r="A78" s="5" t="s">
        <v>234</v>
      </c>
      <c r="B78" s="6" t="s">
        <v>235</v>
      </c>
      <c r="C78" s="12">
        <v>4645255.5</v>
      </c>
      <c r="D78" s="12">
        <v>721212.99</v>
      </c>
      <c r="F78" s="7"/>
    </row>
    <row r="79" spans="1:6" ht="15" x14ac:dyDescent="0.2">
      <c r="A79" s="5" t="s">
        <v>236</v>
      </c>
      <c r="B79" s="6" t="s">
        <v>237</v>
      </c>
      <c r="C79" s="12">
        <v>171017208.5</v>
      </c>
      <c r="D79" s="12">
        <v>185222890.98448998</v>
      </c>
      <c r="F79" s="7"/>
    </row>
    <row r="80" spans="1:6" ht="15" x14ac:dyDescent="0.2">
      <c r="A80" s="5" t="s">
        <v>238</v>
      </c>
      <c r="B80" s="6" t="s">
        <v>239</v>
      </c>
      <c r="C80" s="12">
        <v>29636824.300000001</v>
      </c>
      <c r="D80" s="12">
        <v>82209478.725800008</v>
      </c>
      <c r="F80" s="7"/>
    </row>
    <row r="81" spans="1:6" ht="15" x14ac:dyDescent="0.2">
      <c r="A81" s="5" t="s">
        <v>240</v>
      </c>
      <c r="B81" s="6" t="s">
        <v>241</v>
      </c>
      <c r="C81" s="12">
        <v>0</v>
      </c>
      <c r="D81" s="12">
        <v>0</v>
      </c>
      <c r="F81" s="7"/>
    </row>
    <row r="82" spans="1:6" ht="15" x14ac:dyDescent="0.2">
      <c r="A82" s="5" t="s">
        <v>242</v>
      </c>
      <c r="B82" s="6" t="s">
        <v>243</v>
      </c>
      <c r="C82" s="12">
        <v>0</v>
      </c>
      <c r="D82" s="12">
        <v>0</v>
      </c>
      <c r="F82" s="7"/>
    </row>
    <row r="83" spans="1:6" ht="15" x14ac:dyDescent="0.2">
      <c r="A83" s="5" t="s">
        <v>244</v>
      </c>
      <c r="B83" s="6" t="s">
        <v>245</v>
      </c>
      <c r="C83" s="12">
        <v>13437347279.4</v>
      </c>
      <c r="D83" s="12">
        <f>+D82+D81+D80+D79+D69+D64+D59+D56+D78</f>
        <v>15258906713.973429</v>
      </c>
      <c r="F83" s="7"/>
    </row>
    <row r="84" spans="1:6" ht="15" x14ac:dyDescent="0.2">
      <c r="A84" s="5" t="s">
        <v>32</v>
      </c>
      <c r="B84" s="6" t="s">
        <v>246</v>
      </c>
      <c r="C84" s="12"/>
      <c r="D84" s="12"/>
      <c r="F84" s="7"/>
    </row>
    <row r="85" spans="1:6" ht="15" x14ac:dyDescent="0.2">
      <c r="A85" s="5" t="s">
        <v>247</v>
      </c>
      <c r="B85" s="6" t="s">
        <v>248</v>
      </c>
      <c r="C85" s="12">
        <v>172097820</v>
      </c>
      <c r="D85" s="12">
        <f>SUM(D86:D87)</f>
        <v>191219800</v>
      </c>
      <c r="F85" s="7"/>
    </row>
    <row r="86" spans="1:6" ht="15" x14ac:dyDescent="0.2">
      <c r="A86" s="5" t="s">
        <v>249</v>
      </c>
      <c r="B86" s="5" t="s">
        <v>250</v>
      </c>
      <c r="C86" s="13">
        <v>0</v>
      </c>
      <c r="D86" s="13">
        <v>0</v>
      </c>
      <c r="F86" s="7"/>
    </row>
    <row r="87" spans="1:6" ht="15" x14ac:dyDescent="0.2">
      <c r="A87" s="5" t="s">
        <v>251</v>
      </c>
      <c r="B87" s="5" t="s">
        <v>252</v>
      </c>
      <c r="C87" s="13">
        <v>172097820</v>
      </c>
      <c r="D87" s="13">
        <v>191219800</v>
      </c>
      <c r="F87" s="7"/>
    </row>
    <row r="88" spans="1:6" ht="15" x14ac:dyDescent="0.2">
      <c r="A88" s="5" t="s">
        <v>253</v>
      </c>
      <c r="B88" s="6" t="s">
        <v>254</v>
      </c>
      <c r="C88" s="12">
        <v>0</v>
      </c>
      <c r="D88" s="12">
        <v>164257808.19999999</v>
      </c>
      <c r="F88" s="7"/>
    </row>
    <row r="89" spans="1:6" ht="15" x14ac:dyDescent="0.2">
      <c r="A89" s="5" t="s">
        <v>255</v>
      </c>
      <c r="B89" s="6" t="s">
        <v>256</v>
      </c>
      <c r="C89" s="12">
        <v>0</v>
      </c>
      <c r="D89" s="12"/>
      <c r="F89" s="7"/>
    </row>
    <row r="90" spans="1:6" ht="15" x14ac:dyDescent="0.2">
      <c r="A90" s="5" t="s">
        <v>257</v>
      </c>
      <c r="B90" s="6" t="s">
        <v>258</v>
      </c>
      <c r="C90" s="12">
        <v>88384096.799999997</v>
      </c>
      <c r="D90" s="12">
        <v>86182451.827220008</v>
      </c>
      <c r="F90" s="7"/>
    </row>
    <row r="91" spans="1:6" ht="15" x14ac:dyDescent="0.2">
      <c r="A91" s="5" t="s">
        <v>259</v>
      </c>
      <c r="B91" s="6" t="s">
        <v>260</v>
      </c>
      <c r="C91" s="12">
        <v>1268756787</v>
      </c>
      <c r="D91" s="12">
        <v>1649038590.0698302</v>
      </c>
      <c r="F91" s="7"/>
    </row>
    <row r="92" spans="1:6" ht="15" x14ac:dyDescent="0.2">
      <c r="A92" s="5" t="s">
        <v>261</v>
      </c>
      <c r="B92" s="6" t="s">
        <v>262</v>
      </c>
      <c r="C92" s="12">
        <v>-13872636.800000001</v>
      </c>
      <c r="D92" s="12">
        <f>SUM(D93:D102)</f>
        <v>1036708.2792799998</v>
      </c>
      <c r="E92" s="7"/>
      <c r="F92" s="7"/>
    </row>
    <row r="93" spans="1:6" ht="15" x14ac:dyDescent="0.2">
      <c r="A93" s="5" t="s">
        <v>263</v>
      </c>
      <c r="B93" s="5" t="s">
        <v>264</v>
      </c>
      <c r="C93" s="13">
        <v>0</v>
      </c>
      <c r="D93" s="13">
        <v>0</v>
      </c>
      <c r="F93" s="7"/>
    </row>
    <row r="94" spans="1:6" ht="15" x14ac:dyDescent="0.2">
      <c r="A94" s="5" t="s">
        <v>265</v>
      </c>
      <c r="B94" s="5" t="s">
        <v>266</v>
      </c>
      <c r="C94" s="13">
        <v>0</v>
      </c>
      <c r="D94" s="13">
        <v>0</v>
      </c>
      <c r="F94" s="7"/>
    </row>
    <row r="95" spans="1:6" ht="15" x14ac:dyDescent="0.2">
      <c r="A95" s="5" t="s">
        <v>267</v>
      </c>
      <c r="B95" s="5" t="s">
        <v>268</v>
      </c>
      <c r="C95" s="13">
        <v>0</v>
      </c>
      <c r="D95" s="13">
        <v>0</v>
      </c>
      <c r="F95" s="7"/>
    </row>
    <row r="96" spans="1:6" ht="15" x14ac:dyDescent="0.2">
      <c r="A96" s="5" t="s">
        <v>269</v>
      </c>
      <c r="B96" s="5" t="s">
        <v>270</v>
      </c>
      <c r="C96" s="13">
        <v>0</v>
      </c>
      <c r="D96" s="13">
        <v>0</v>
      </c>
      <c r="F96" s="7"/>
    </row>
    <row r="97" spans="1:118" ht="15" x14ac:dyDescent="0.2">
      <c r="A97" s="5" t="s">
        <v>271</v>
      </c>
      <c r="B97" s="5" t="s">
        <v>272</v>
      </c>
      <c r="C97" s="13">
        <v>0</v>
      </c>
      <c r="D97" s="13">
        <v>0</v>
      </c>
      <c r="F97" s="7"/>
    </row>
    <row r="98" spans="1:118" ht="15" x14ac:dyDescent="0.2">
      <c r="A98" s="5" t="s">
        <v>273</v>
      </c>
      <c r="B98" s="5" t="s">
        <v>274</v>
      </c>
      <c r="C98" s="13">
        <v>0</v>
      </c>
      <c r="D98" s="13">
        <v>0</v>
      </c>
      <c r="F98" s="7"/>
    </row>
    <row r="99" spans="1:118" ht="15" x14ac:dyDescent="0.2">
      <c r="A99" s="5" t="s">
        <v>275</v>
      </c>
      <c r="B99" s="5" t="s">
        <v>276</v>
      </c>
      <c r="C99" s="13">
        <v>0</v>
      </c>
      <c r="D99" s="13">
        <v>0</v>
      </c>
      <c r="F99" s="7"/>
    </row>
    <row r="100" spans="1:118" ht="30" x14ac:dyDescent="0.2">
      <c r="A100" s="5" t="s">
        <v>277</v>
      </c>
      <c r="B100" s="5" t="s">
        <v>278</v>
      </c>
      <c r="C100" s="13">
        <v>0</v>
      </c>
      <c r="D100" s="13">
        <v>1036708.2792799998</v>
      </c>
      <c r="F100" s="7"/>
    </row>
    <row r="101" spans="1:118" ht="15" x14ac:dyDescent="0.2">
      <c r="A101" s="5" t="s">
        <v>279</v>
      </c>
      <c r="B101" s="5" t="s">
        <v>280</v>
      </c>
      <c r="C101" s="13">
        <v>0</v>
      </c>
      <c r="D101" s="13">
        <v>0</v>
      </c>
      <c r="F101" s="7"/>
    </row>
    <row r="102" spans="1:118" ht="15" x14ac:dyDescent="0.2">
      <c r="A102" s="5" t="s">
        <v>281</v>
      </c>
      <c r="B102" s="5" t="s">
        <v>92</v>
      </c>
      <c r="C102" s="13">
        <v>-13872636.800000001</v>
      </c>
      <c r="D102" s="13">
        <v>0</v>
      </c>
      <c r="F102" s="7"/>
    </row>
    <row r="103" spans="1:118" ht="15" x14ac:dyDescent="0.2">
      <c r="A103" s="5" t="s">
        <v>282</v>
      </c>
      <c r="B103" s="6" t="s">
        <v>283</v>
      </c>
      <c r="C103" s="12">
        <v>1515366067</v>
      </c>
      <c r="D103" s="12">
        <f>+D92+D91+D90+D89+D88+D85</f>
        <v>2091735358.3763301</v>
      </c>
      <c r="F103" s="7"/>
    </row>
    <row r="104" spans="1:118" ht="15" x14ac:dyDescent="0.2">
      <c r="A104" s="5" t="s">
        <v>34</v>
      </c>
      <c r="B104" s="6" t="s">
        <v>284</v>
      </c>
      <c r="C104" s="12">
        <v>14952713346.4</v>
      </c>
      <c r="D104" s="12">
        <f>+D103+D83</f>
        <v>17350642072.349758</v>
      </c>
      <c r="F104" s="7"/>
    </row>
    <row r="105" spans="1:118" x14ac:dyDescent="0.2">
      <c r="A105" t="s">
        <v>95</v>
      </c>
      <c r="B105" t="s">
        <v>95</v>
      </c>
      <c r="D105" s="7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</row>
    <row r="106" spans="1:118" ht="15" x14ac:dyDescent="0.2">
      <c r="B106" s="8"/>
      <c r="C106" s="3"/>
      <c r="D106" s="9"/>
    </row>
    <row r="107" spans="1:118" ht="15" x14ac:dyDescent="0.2">
      <c r="B107" s="8"/>
      <c r="C107" s="3"/>
      <c r="D107" s="9"/>
    </row>
    <row r="108" spans="1:118" x14ac:dyDescent="0.2">
      <c r="B108" s="8"/>
      <c r="D108" s="10"/>
    </row>
  </sheetData>
  <mergeCells count="1">
    <mergeCell ref="BN105:DN10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54"/>
  <sheetViews>
    <sheetView workbookViewId="0">
      <selection sqref="A1:A1048576"/>
    </sheetView>
  </sheetViews>
  <sheetFormatPr defaultRowHeight="12.75" x14ac:dyDescent="0.2"/>
  <cols>
    <col min="2" max="2" width="45.85546875" customWidth="1"/>
    <col min="3" max="3" width="25.28515625" customWidth="1"/>
    <col min="4" max="4" width="19.5703125" customWidth="1"/>
    <col min="5" max="19" width="17.5703125" customWidth="1"/>
  </cols>
  <sheetData>
    <row r="1" spans="1:4" ht="15" x14ac:dyDescent="0.3">
      <c r="B1" s="1" t="s">
        <v>0</v>
      </c>
    </row>
    <row r="2" spans="1:4" ht="15" x14ac:dyDescent="0.3">
      <c r="B2" s="1" t="s">
        <v>1</v>
      </c>
    </row>
    <row r="3" spans="1:4" ht="15" x14ac:dyDescent="0.3">
      <c r="A3" s="1" t="s">
        <v>2</v>
      </c>
    </row>
    <row r="4" spans="1:4" ht="15" x14ac:dyDescent="0.2">
      <c r="C4" s="3"/>
      <c r="D4" s="11" t="s">
        <v>3</v>
      </c>
    </row>
    <row r="5" spans="1:4" ht="15" x14ac:dyDescent="0.2">
      <c r="A5" s="2" t="s">
        <v>4</v>
      </c>
      <c r="B5" s="2" t="s">
        <v>5</v>
      </c>
      <c r="C5" s="2" t="s">
        <v>6</v>
      </c>
      <c r="D5" s="2" t="s">
        <v>7</v>
      </c>
    </row>
    <row r="6" spans="1:4" ht="15" x14ac:dyDescent="0.2">
      <c r="A6" s="5" t="s">
        <v>8</v>
      </c>
      <c r="B6" s="6" t="s">
        <v>9</v>
      </c>
      <c r="C6" s="12">
        <v>1396478537.5</v>
      </c>
      <c r="D6" s="12">
        <f>SUM(D7:D11)</f>
        <v>2052185427.49123</v>
      </c>
    </row>
    <row r="7" spans="1:4" ht="15" x14ac:dyDescent="0.2">
      <c r="A7" s="5" t="s">
        <v>10</v>
      </c>
      <c r="B7" s="5" t="s">
        <v>11</v>
      </c>
      <c r="C7" s="13">
        <v>34170115.799999997</v>
      </c>
      <c r="D7" s="13">
        <v>74959186.129040003</v>
      </c>
    </row>
    <row r="8" spans="1:4" ht="30" x14ac:dyDescent="0.2">
      <c r="A8" s="5" t="s">
        <v>12</v>
      </c>
      <c r="B8" s="5" t="s">
        <v>13</v>
      </c>
      <c r="C8" s="13">
        <v>3617874.8</v>
      </c>
      <c r="D8" s="13">
        <v>9932865.4762199987</v>
      </c>
    </row>
    <row r="9" spans="1:4" ht="15" x14ac:dyDescent="0.2">
      <c r="A9" s="5" t="s">
        <v>14</v>
      </c>
      <c r="B9" s="5" t="s">
        <v>15</v>
      </c>
      <c r="C9" s="13">
        <v>233515740.90000001</v>
      </c>
      <c r="D9" s="13">
        <v>432193414.13267994</v>
      </c>
    </row>
    <row r="10" spans="1:4" ht="15" x14ac:dyDescent="0.2">
      <c r="A10" s="5" t="s">
        <v>16</v>
      </c>
      <c r="B10" s="5" t="s">
        <v>17</v>
      </c>
      <c r="C10" s="13">
        <v>1068993516.9</v>
      </c>
      <c r="D10" s="13">
        <v>1357423490.4126501</v>
      </c>
    </row>
    <row r="11" spans="1:4" ht="15" x14ac:dyDescent="0.2">
      <c r="A11" s="5" t="s">
        <v>18</v>
      </c>
      <c r="B11" s="5" t="s">
        <v>19</v>
      </c>
      <c r="C11" s="13">
        <v>56181289.100000001</v>
      </c>
      <c r="D11" s="13">
        <v>177676471.34064001</v>
      </c>
    </row>
    <row r="12" spans="1:4" ht="15" x14ac:dyDescent="0.2">
      <c r="A12" s="5" t="s">
        <v>20</v>
      </c>
      <c r="B12" s="6" t="s">
        <v>21</v>
      </c>
      <c r="C12" s="12">
        <v>537265603.39999998</v>
      </c>
      <c r="D12" s="12">
        <f>SUM(D13:D17)</f>
        <v>998485157.77427018</v>
      </c>
    </row>
    <row r="13" spans="1:4" ht="15" x14ac:dyDescent="0.2">
      <c r="A13" s="5" t="s">
        <v>22</v>
      </c>
      <c r="B13" s="5" t="s">
        <v>23</v>
      </c>
      <c r="C13" s="13">
        <v>0</v>
      </c>
      <c r="D13" s="13">
        <v>11134540.742229998</v>
      </c>
    </row>
    <row r="14" spans="1:4" ht="15" x14ac:dyDescent="0.2">
      <c r="A14" s="5" t="s">
        <v>24</v>
      </c>
      <c r="B14" s="5" t="s">
        <v>25</v>
      </c>
      <c r="C14" s="13">
        <v>370093180.5</v>
      </c>
      <c r="D14" s="13">
        <v>578475581.80933011</v>
      </c>
    </row>
    <row r="15" spans="1:4" ht="15" x14ac:dyDescent="0.2">
      <c r="A15" s="5" t="s">
        <v>26</v>
      </c>
      <c r="B15" s="5" t="s">
        <v>27</v>
      </c>
      <c r="C15" s="13">
        <v>67372998.200000003</v>
      </c>
      <c r="D15" s="13">
        <v>155633153.85613999</v>
      </c>
    </row>
    <row r="16" spans="1:4" ht="15" x14ac:dyDescent="0.2">
      <c r="A16" s="5" t="s">
        <v>28</v>
      </c>
      <c r="B16" s="5" t="s">
        <v>29</v>
      </c>
      <c r="C16" s="13">
        <v>29113461.100000001</v>
      </c>
      <c r="D16" s="13">
        <v>28981270.534069996</v>
      </c>
    </row>
    <row r="17" spans="1:4" ht="15" x14ac:dyDescent="0.2">
      <c r="A17" s="5" t="s">
        <v>30</v>
      </c>
      <c r="B17" s="5" t="s">
        <v>31</v>
      </c>
      <c r="C17" s="13">
        <v>70685963.599999994</v>
      </c>
      <c r="D17" s="13">
        <v>224260610.83250001</v>
      </c>
    </row>
    <row r="18" spans="1:4" ht="15" x14ac:dyDescent="0.2">
      <c r="A18" s="5" t="s">
        <v>32</v>
      </c>
      <c r="B18" s="6" t="s">
        <v>33</v>
      </c>
      <c r="C18" s="12">
        <v>859212934.10000002</v>
      </c>
      <c r="D18" s="12">
        <f>+D6-D12</f>
        <v>1053700269.7169598</v>
      </c>
    </row>
    <row r="19" spans="1:4" ht="15" x14ac:dyDescent="0.2">
      <c r="A19" s="5" t="s">
        <v>34</v>
      </c>
      <c r="B19" s="6" t="s">
        <v>35</v>
      </c>
      <c r="C19" s="12">
        <v>142308046.5</v>
      </c>
      <c r="D19" s="12">
        <f>SUM(D20:D22)</f>
        <v>85928621.468679979</v>
      </c>
    </row>
    <row r="20" spans="1:4" ht="30" x14ac:dyDescent="0.2">
      <c r="A20" s="5" t="s">
        <v>36</v>
      </c>
      <c r="B20" s="5" t="s">
        <v>13</v>
      </c>
      <c r="C20" s="13">
        <v>2900511.5</v>
      </c>
      <c r="D20" s="13">
        <v>106582.07</v>
      </c>
    </row>
    <row r="21" spans="1:4" ht="15" x14ac:dyDescent="0.2">
      <c r="A21" s="5" t="s">
        <v>37</v>
      </c>
      <c r="B21" s="5" t="s">
        <v>15</v>
      </c>
      <c r="C21" s="13">
        <v>873418.3</v>
      </c>
      <c r="D21" s="13">
        <v>0</v>
      </c>
    </row>
    <row r="22" spans="1:4" ht="15" x14ac:dyDescent="0.2">
      <c r="A22" s="5" t="s">
        <v>38</v>
      </c>
      <c r="B22" s="5" t="s">
        <v>17</v>
      </c>
      <c r="C22" s="13">
        <v>138534116.69999999</v>
      </c>
      <c r="D22" s="13">
        <v>85822039.398679987</v>
      </c>
    </row>
    <row r="23" spans="1:4" ht="30" x14ac:dyDescent="0.2">
      <c r="A23" s="5" t="s">
        <v>39</v>
      </c>
      <c r="B23" s="6" t="s">
        <v>40</v>
      </c>
      <c r="C23" s="12">
        <v>716904887.60000002</v>
      </c>
      <c r="D23" s="12">
        <f>+D18-D19</f>
        <v>967771648.24827981</v>
      </c>
    </row>
    <row r="24" spans="1:4" ht="15" x14ac:dyDescent="0.2">
      <c r="A24" s="5" t="s">
        <v>41</v>
      </c>
      <c r="B24" s="6" t="s">
        <v>42</v>
      </c>
      <c r="C24" s="12">
        <v>475758300.30000001</v>
      </c>
      <c r="D24" s="12">
        <f>+D25+D30</f>
        <v>472189685.70818996</v>
      </c>
    </row>
    <row r="25" spans="1:4" ht="15" x14ac:dyDescent="0.2">
      <c r="A25" s="5" t="s">
        <v>43</v>
      </c>
      <c r="B25" s="6" t="s">
        <v>44</v>
      </c>
      <c r="C25" s="12">
        <v>471122641</v>
      </c>
      <c r="D25" s="12">
        <f>+D26+D27+D28+D29</f>
        <v>457596273.84503996</v>
      </c>
    </row>
    <row r="26" spans="1:4" ht="15" x14ac:dyDescent="0.2">
      <c r="A26" s="5" t="s">
        <v>45</v>
      </c>
      <c r="B26" s="5" t="s">
        <v>46</v>
      </c>
      <c r="C26" s="13">
        <v>84891958.400000006</v>
      </c>
      <c r="D26" s="13">
        <v>64518893.737389989</v>
      </c>
    </row>
    <row r="27" spans="1:4" ht="15" x14ac:dyDescent="0.2">
      <c r="A27" s="5" t="s">
        <v>47</v>
      </c>
      <c r="B27" s="5" t="s">
        <v>48</v>
      </c>
      <c r="C27" s="13">
        <v>95695605.299999997</v>
      </c>
      <c r="D27" s="13">
        <v>77722352.301569998</v>
      </c>
    </row>
    <row r="28" spans="1:4" ht="30" x14ac:dyDescent="0.2">
      <c r="A28" s="5" t="s">
        <v>49</v>
      </c>
      <c r="B28" s="5" t="s">
        <v>50</v>
      </c>
      <c r="C28" s="13">
        <v>290535077.30000001</v>
      </c>
      <c r="D28" s="13">
        <v>315355027.80607998</v>
      </c>
    </row>
    <row r="29" spans="1:4" ht="15" x14ac:dyDescent="0.2">
      <c r="A29" s="5" t="s">
        <v>51</v>
      </c>
      <c r="B29" s="5" t="s">
        <v>52</v>
      </c>
      <c r="C29" s="13">
        <v>0</v>
      </c>
      <c r="D29" s="13">
        <v>0</v>
      </c>
    </row>
    <row r="30" spans="1:4" ht="15" x14ac:dyDescent="0.2">
      <c r="A30" s="5" t="s">
        <v>53</v>
      </c>
      <c r="B30" s="5" t="s">
        <v>54</v>
      </c>
      <c r="C30" s="13">
        <v>4635659.3</v>
      </c>
      <c r="D30" s="13">
        <v>14593411.863149997</v>
      </c>
    </row>
    <row r="31" spans="1:4" ht="15" x14ac:dyDescent="0.2">
      <c r="A31" s="5" t="s">
        <v>55</v>
      </c>
      <c r="B31" s="6" t="s">
        <v>56</v>
      </c>
      <c r="C31" s="12">
        <v>601829964.39999998</v>
      </c>
      <c r="D31" s="12">
        <f>+D32+D38</f>
        <v>697203015.84873998</v>
      </c>
    </row>
    <row r="32" spans="1:4" ht="15" x14ac:dyDescent="0.2">
      <c r="A32" s="5" t="s">
        <v>57</v>
      </c>
      <c r="B32" s="6" t="s">
        <v>58</v>
      </c>
      <c r="C32" s="12">
        <v>598603434.20000005</v>
      </c>
      <c r="D32" s="12">
        <f>SUM(D33:D37)</f>
        <v>686787833.39309001</v>
      </c>
    </row>
    <row r="33" spans="1:4" ht="15" x14ac:dyDescent="0.2">
      <c r="A33" s="5" t="s">
        <v>59</v>
      </c>
      <c r="B33" s="5" t="s">
        <v>60</v>
      </c>
      <c r="C33" s="13">
        <v>878204.9</v>
      </c>
      <c r="D33" s="13">
        <v>4451712.7616499942</v>
      </c>
    </row>
    <row r="34" spans="1:4" ht="15" x14ac:dyDescent="0.2">
      <c r="A34" s="5" t="s">
        <v>61</v>
      </c>
      <c r="B34" s="5" t="s">
        <v>62</v>
      </c>
      <c r="C34" s="13">
        <v>54267524</v>
      </c>
      <c r="D34" s="13">
        <v>38538526.620669998</v>
      </c>
    </row>
    <row r="35" spans="1:4" ht="15" x14ac:dyDescent="0.2">
      <c r="A35" s="5" t="s">
        <v>63</v>
      </c>
      <c r="B35" s="5" t="s">
        <v>64</v>
      </c>
      <c r="C35" s="13">
        <v>71967833.900000006</v>
      </c>
      <c r="D35" s="13">
        <v>83267273.09232001</v>
      </c>
    </row>
    <row r="36" spans="1:4" ht="15" x14ac:dyDescent="0.2">
      <c r="A36" s="5" t="s">
        <v>65</v>
      </c>
      <c r="B36" s="5" t="s">
        <v>66</v>
      </c>
      <c r="C36" s="13">
        <v>31340907.699999999</v>
      </c>
      <c r="D36" s="13">
        <v>38269699.50032001</v>
      </c>
    </row>
    <row r="37" spans="1:4" ht="15" x14ac:dyDescent="0.2">
      <c r="A37" s="5" t="s">
        <v>67</v>
      </c>
      <c r="B37" s="5" t="s">
        <v>68</v>
      </c>
      <c r="C37" s="13">
        <v>440148963.69999999</v>
      </c>
      <c r="D37" s="13">
        <v>522260621.41812998</v>
      </c>
    </row>
    <row r="38" spans="1:4" ht="15" x14ac:dyDescent="0.2">
      <c r="A38" s="5" t="s">
        <v>69</v>
      </c>
      <c r="B38" s="5" t="s">
        <v>70</v>
      </c>
      <c r="C38" s="13">
        <v>3226530.2</v>
      </c>
      <c r="D38" s="13">
        <v>10415182.45565</v>
      </c>
    </row>
    <row r="39" spans="1:4" ht="15" x14ac:dyDescent="0.2">
      <c r="A39" s="5" t="s">
        <v>71</v>
      </c>
      <c r="B39" s="6" t="s">
        <v>72</v>
      </c>
      <c r="C39" s="12">
        <v>590833223.5</v>
      </c>
      <c r="D39" s="12">
        <f>+D23+D24-D31</f>
        <v>742758318.10772979</v>
      </c>
    </row>
    <row r="40" spans="1:4" ht="15" x14ac:dyDescent="0.2">
      <c r="A40" s="5" t="s">
        <v>73</v>
      </c>
      <c r="B40" s="5" t="s">
        <v>74</v>
      </c>
      <c r="C40" s="13">
        <v>142061024.59999999</v>
      </c>
      <c r="D40" s="13">
        <v>183975449.09668997</v>
      </c>
    </row>
    <row r="41" spans="1:4" ht="15" x14ac:dyDescent="0.2">
      <c r="A41" s="5" t="s">
        <v>75</v>
      </c>
      <c r="B41" s="6" t="s">
        <v>76</v>
      </c>
      <c r="C41" s="12">
        <v>448772198.89999998</v>
      </c>
      <c r="D41" s="12">
        <f>+D39-D40</f>
        <v>558782869.01103985</v>
      </c>
    </row>
    <row r="42" spans="1:4" ht="15" x14ac:dyDescent="0.2">
      <c r="A42" s="5" t="s">
        <v>77</v>
      </c>
      <c r="B42" s="5" t="s">
        <v>78</v>
      </c>
      <c r="C42" s="13">
        <v>0</v>
      </c>
      <c r="D42" s="13">
        <v>0</v>
      </c>
    </row>
    <row r="43" spans="1:4" ht="30" x14ac:dyDescent="0.2">
      <c r="A43" s="5" t="s">
        <v>79</v>
      </c>
      <c r="B43" s="6" t="s">
        <v>80</v>
      </c>
      <c r="C43" s="12">
        <v>448772198.89999998</v>
      </c>
      <c r="D43" s="12">
        <f>+D41-D42</f>
        <v>558782869.01103985</v>
      </c>
    </row>
    <row r="44" spans="1:4" ht="15" x14ac:dyDescent="0.2">
      <c r="A44" s="5" t="s">
        <v>81</v>
      </c>
      <c r="B44" s="6" t="s">
        <v>82</v>
      </c>
      <c r="C44" s="12">
        <v>-17766742.699999999</v>
      </c>
      <c r="D44" s="12">
        <f>SUM(D45:D49)</f>
        <v>14909345.07928</v>
      </c>
    </row>
    <row r="45" spans="1:4" ht="30" x14ac:dyDescent="0.2">
      <c r="A45" s="5" t="s">
        <v>83</v>
      </c>
      <c r="B45" s="5" t="s">
        <v>84</v>
      </c>
      <c r="C45" s="13">
        <v>0</v>
      </c>
      <c r="D45" s="13">
        <v>0</v>
      </c>
    </row>
    <row r="46" spans="1:4" ht="30" x14ac:dyDescent="0.2">
      <c r="A46" s="5" t="s">
        <v>85</v>
      </c>
      <c r="B46" s="5" t="s">
        <v>86</v>
      </c>
      <c r="C46" s="13">
        <v>-9016888.9000000004</v>
      </c>
      <c r="D46" s="13">
        <f>+СБД!D100-СБД!C100</f>
        <v>1036708.2792799998</v>
      </c>
    </row>
    <row r="47" spans="1:4" ht="30" x14ac:dyDescent="0.2">
      <c r="A47" s="5" t="s">
        <v>87</v>
      </c>
      <c r="B47" s="5" t="s">
        <v>88</v>
      </c>
      <c r="C47" s="13">
        <v>0</v>
      </c>
      <c r="D47" s="13">
        <v>0</v>
      </c>
    </row>
    <row r="48" spans="1:4" ht="15" x14ac:dyDescent="0.2">
      <c r="A48" s="5" t="s">
        <v>89</v>
      </c>
      <c r="B48" s="5" t="s">
        <v>90</v>
      </c>
      <c r="C48" s="13">
        <v>0</v>
      </c>
      <c r="D48" s="13">
        <v>0</v>
      </c>
    </row>
    <row r="49" spans="1:118" ht="15" x14ac:dyDescent="0.2">
      <c r="A49" s="5" t="s">
        <v>91</v>
      </c>
      <c r="B49" s="5" t="s">
        <v>92</v>
      </c>
      <c r="C49" s="13">
        <v>-8749853.8000000007</v>
      </c>
      <c r="D49" s="13">
        <f>+СБД!D102-СБД!C102</f>
        <v>13872636.800000001</v>
      </c>
    </row>
    <row r="50" spans="1:118" ht="30" x14ac:dyDescent="0.2">
      <c r="A50" s="5" t="s">
        <v>93</v>
      </c>
      <c r="B50" s="6" t="s">
        <v>94</v>
      </c>
      <c r="C50" s="12">
        <v>431005456.19999999</v>
      </c>
      <c r="D50" s="12">
        <f>+D43-D44</f>
        <v>543873523.93175983</v>
      </c>
    </row>
    <row r="51" spans="1:118" x14ac:dyDescent="0.2">
      <c r="A51" t="s">
        <v>95</v>
      </c>
      <c r="B51" t="s">
        <v>95</v>
      </c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</row>
    <row r="52" spans="1:118" ht="15" x14ac:dyDescent="0.2">
      <c r="B52" s="8"/>
      <c r="C52" s="3"/>
      <c r="D52" s="9"/>
    </row>
    <row r="53" spans="1:118" ht="15" x14ac:dyDescent="0.2">
      <c r="B53" s="8"/>
      <c r="C53" s="3"/>
      <c r="D53" s="9"/>
    </row>
    <row r="54" spans="1:118" x14ac:dyDescent="0.2">
      <c r="B54" s="8"/>
      <c r="D54" s="10"/>
    </row>
  </sheetData>
  <mergeCells count="1">
    <mergeCell ref="BN51:DN51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O26"/>
  <sheetViews>
    <sheetView workbookViewId="0">
      <selection sqref="A1:A1048576"/>
    </sheetView>
  </sheetViews>
  <sheetFormatPr defaultRowHeight="12.75" x14ac:dyDescent="0.2"/>
  <cols>
    <col min="1" max="1" width="4.42578125" customWidth="1"/>
    <col min="2" max="2" width="33.140625" customWidth="1"/>
    <col min="3" max="9" width="23.28515625" customWidth="1"/>
    <col min="10" max="20" width="17.5703125" customWidth="1"/>
  </cols>
  <sheetData>
    <row r="1" spans="1:9" ht="15" x14ac:dyDescent="0.3">
      <c r="A1" s="1" t="s">
        <v>0</v>
      </c>
    </row>
    <row r="2" spans="1:9" ht="15" x14ac:dyDescent="0.3">
      <c r="A2" s="1" t="s">
        <v>1</v>
      </c>
    </row>
    <row r="3" spans="1:9" ht="15" x14ac:dyDescent="0.3">
      <c r="A3" s="1" t="s">
        <v>376</v>
      </c>
    </row>
    <row r="4" spans="1:9" ht="15" x14ac:dyDescent="0.2">
      <c r="I4" s="11" t="s">
        <v>3</v>
      </c>
    </row>
    <row r="5" spans="1:9" ht="30" x14ac:dyDescent="0.2">
      <c r="A5" s="2" t="s">
        <v>4</v>
      </c>
      <c r="B5" s="2" t="s">
        <v>5</v>
      </c>
      <c r="C5" s="2" t="s">
        <v>248</v>
      </c>
      <c r="D5" s="2" t="s">
        <v>254</v>
      </c>
      <c r="E5" s="2" t="s">
        <v>256</v>
      </c>
      <c r="F5" s="2" t="s">
        <v>258</v>
      </c>
      <c r="G5" s="2" t="s">
        <v>262</v>
      </c>
      <c r="H5" s="2" t="s">
        <v>377</v>
      </c>
      <c r="I5" s="2" t="s">
        <v>378</v>
      </c>
    </row>
    <row r="6" spans="1:9" ht="30" x14ac:dyDescent="0.2">
      <c r="A6" s="5"/>
      <c r="B6" s="6" t="s">
        <v>384</v>
      </c>
      <c r="C6" s="12">
        <v>172097820</v>
      </c>
      <c r="D6" s="12">
        <v>0</v>
      </c>
      <c r="E6" s="12">
        <v>0</v>
      </c>
      <c r="F6" s="12">
        <v>90384720.197219998</v>
      </c>
      <c r="G6" s="12">
        <v>122852783.83736999</v>
      </c>
      <c r="H6" s="12">
        <v>1018133729.35913</v>
      </c>
      <c r="I6" s="12">
        <f>SUM(C6:H6)</f>
        <v>1403469053.3937201</v>
      </c>
    </row>
    <row r="7" spans="1:9" ht="15" x14ac:dyDescent="0.2">
      <c r="A7" s="5" t="s">
        <v>8</v>
      </c>
      <c r="B7" s="5" t="s">
        <v>379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f t="shared" ref="I7:I14" si="0">SUM(C7:H7)</f>
        <v>0</v>
      </c>
    </row>
    <row r="8" spans="1:9" ht="15" x14ac:dyDescent="0.2">
      <c r="A8" s="5" t="s">
        <v>20</v>
      </c>
      <c r="B8" s="6" t="s">
        <v>380</v>
      </c>
      <c r="C8" s="12">
        <v>172097820</v>
      </c>
      <c r="D8" s="12">
        <v>0</v>
      </c>
      <c r="E8" s="12">
        <v>0</v>
      </c>
      <c r="F8" s="12">
        <v>90384720.197219998</v>
      </c>
      <c r="G8" s="12">
        <f>G6</f>
        <v>122852783.83736999</v>
      </c>
      <c r="H8" s="12">
        <v>1018133729.35913</v>
      </c>
      <c r="I8" s="13">
        <f t="shared" si="0"/>
        <v>1403469053.3937201</v>
      </c>
    </row>
    <row r="9" spans="1:9" ht="30" x14ac:dyDescent="0.2">
      <c r="A9" s="5" t="s">
        <v>32</v>
      </c>
      <c r="B9" s="5" t="s">
        <v>381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448772198.98966002</v>
      </c>
      <c r="I9" s="13">
        <f t="shared" si="0"/>
        <v>448772198.98966002</v>
      </c>
    </row>
    <row r="10" spans="1:9" ht="15" x14ac:dyDescent="0.2">
      <c r="A10" s="5" t="s">
        <v>34</v>
      </c>
      <c r="B10" s="5" t="s">
        <v>82</v>
      </c>
      <c r="C10" s="13">
        <v>0</v>
      </c>
      <c r="D10" s="13">
        <v>0</v>
      </c>
      <c r="E10" s="13">
        <v>0</v>
      </c>
      <c r="F10" s="13">
        <v>0</v>
      </c>
      <c r="G10" s="13">
        <v>-136725421.64918</v>
      </c>
      <c r="H10" s="13">
        <v>0</v>
      </c>
      <c r="I10" s="13">
        <f t="shared" si="0"/>
        <v>-136725421.64918</v>
      </c>
    </row>
    <row r="11" spans="1:9" ht="15" x14ac:dyDescent="0.2">
      <c r="A11" s="5" t="s">
        <v>39</v>
      </c>
      <c r="B11" s="5" t="s">
        <v>382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f t="shared" si="0"/>
        <v>0</v>
      </c>
    </row>
    <row r="12" spans="1:9" ht="15" x14ac:dyDescent="0.2">
      <c r="A12" s="5" t="s">
        <v>41</v>
      </c>
      <c r="B12" s="5" t="s">
        <v>383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-200149764.66</v>
      </c>
      <c r="I12" s="13">
        <f t="shared" si="0"/>
        <v>-200149764.66</v>
      </c>
    </row>
    <row r="13" spans="1:9" ht="30" x14ac:dyDescent="0.2">
      <c r="A13" s="5" t="s">
        <v>55</v>
      </c>
      <c r="B13" s="5" t="s">
        <v>375</v>
      </c>
      <c r="C13" s="13">
        <v>0</v>
      </c>
      <c r="D13" s="13">
        <v>0</v>
      </c>
      <c r="E13" s="13">
        <v>0</v>
      </c>
      <c r="F13" s="13">
        <v>-2000623.3716499901</v>
      </c>
      <c r="G13" s="13">
        <v>0</v>
      </c>
      <c r="H13" s="13">
        <v>2000623.3716499901</v>
      </c>
      <c r="I13" s="13">
        <f t="shared" si="0"/>
        <v>0</v>
      </c>
    </row>
    <row r="14" spans="1:9" ht="30" x14ac:dyDescent="0.2">
      <c r="A14" s="5"/>
      <c r="B14" s="6" t="s">
        <v>385</v>
      </c>
      <c r="C14" s="12">
        <v>172097820</v>
      </c>
      <c r="D14" s="12">
        <v>0</v>
      </c>
      <c r="E14" s="12">
        <v>0</v>
      </c>
      <c r="F14" s="12">
        <v>88384096.825570002</v>
      </c>
      <c r="G14" s="12">
        <f>SUM(G8:G13)</f>
        <v>-13872637.811810002</v>
      </c>
      <c r="H14" s="12">
        <v>1268756787.0604401</v>
      </c>
      <c r="I14" s="12">
        <f t="shared" si="0"/>
        <v>1515366066.0742002</v>
      </c>
    </row>
    <row r="15" spans="1:9" ht="15" x14ac:dyDescent="0.2">
      <c r="A15" s="5" t="s">
        <v>8</v>
      </c>
      <c r="B15" s="5" t="s">
        <v>379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15" x14ac:dyDescent="0.2">
      <c r="A16" s="5" t="s">
        <v>20</v>
      </c>
      <c r="B16" s="6" t="s">
        <v>380</v>
      </c>
      <c r="C16" s="12">
        <f t="shared" ref="C16:I16" si="1">+C14</f>
        <v>172097820</v>
      </c>
      <c r="D16" s="12">
        <f t="shared" si="1"/>
        <v>0</v>
      </c>
      <c r="E16" s="12">
        <f t="shared" si="1"/>
        <v>0</v>
      </c>
      <c r="F16" s="12">
        <f t="shared" si="1"/>
        <v>88384096.825570002</v>
      </c>
      <c r="G16" s="12">
        <f t="shared" si="1"/>
        <v>-13872637.811810002</v>
      </c>
      <c r="H16" s="12">
        <f t="shared" si="1"/>
        <v>1268756787.0604401</v>
      </c>
      <c r="I16" s="12">
        <f t="shared" si="1"/>
        <v>1515366066.0742002</v>
      </c>
    </row>
    <row r="17" spans="1:119" ht="30" x14ac:dyDescent="0.2">
      <c r="A17" s="5" t="s">
        <v>32</v>
      </c>
      <c r="B17" s="5" t="s">
        <v>381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558782869.01103997</v>
      </c>
      <c r="I17" s="13">
        <f t="shared" ref="I17:I22" si="2">SUM(C17:H17)</f>
        <v>558782869.01103997</v>
      </c>
    </row>
    <row r="18" spans="1:119" ht="15" x14ac:dyDescent="0.2">
      <c r="A18" s="5" t="s">
        <v>34</v>
      </c>
      <c r="B18" s="5" t="s">
        <v>82</v>
      </c>
      <c r="C18" s="13">
        <v>0</v>
      </c>
      <c r="D18" s="13">
        <v>0</v>
      </c>
      <c r="E18" s="13">
        <v>0</v>
      </c>
      <c r="F18" s="13">
        <v>0</v>
      </c>
      <c r="G18" s="13">
        <v>14909345.07928</v>
      </c>
      <c r="H18" s="13">
        <v>0</v>
      </c>
      <c r="I18" s="13">
        <f t="shared" si="2"/>
        <v>14909345.07928</v>
      </c>
    </row>
    <row r="19" spans="1:119" ht="15" x14ac:dyDescent="0.2">
      <c r="A19" s="5" t="s">
        <v>39</v>
      </c>
      <c r="B19" s="5" t="s">
        <v>382</v>
      </c>
      <c r="C19" s="13">
        <v>19121980</v>
      </c>
      <c r="D19" s="13">
        <v>164257808.19999999</v>
      </c>
      <c r="E19" s="13">
        <v>0</v>
      </c>
      <c r="F19" s="13">
        <v>0</v>
      </c>
      <c r="G19" s="13">
        <v>0</v>
      </c>
      <c r="H19" s="13">
        <v>0</v>
      </c>
      <c r="I19" s="13">
        <f t="shared" si="2"/>
        <v>183379788.19999999</v>
      </c>
    </row>
    <row r="20" spans="1:119" ht="15" x14ac:dyDescent="0.2">
      <c r="A20" s="5" t="s">
        <v>41</v>
      </c>
      <c r="B20" s="5" t="s">
        <v>383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-180702711</v>
      </c>
      <c r="I20" s="13">
        <f t="shared" si="2"/>
        <v>-180702711</v>
      </c>
    </row>
    <row r="21" spans="1:119" ht="30" x14ac:dyDescent="0.2">
      <c r="A21" s="5" t="s">
        <v>55</v>
      </c>
      <c r="B21" s="5" t="s">
        <v>375</v>
      </c>
      <c r="C21" s="13">
        <v>0</v>
      </c>
      <c r="D21" s="13">
        <v>0</v>
      </c>
      <c r="E21" s="13">
        <v>0</v>
      </c>
      <c r="F21" s="13">
        <v>-2201644.9980000001</v>
      </c>
      <c r="G21" s="13">
        <v>0</v>
      </c>
      <c r="H21" s="13">
        <v>2201644.9980000001</v>
      </c>
      <c r="I21" s="13">
        <f t="shared" si="2"/>
        <v>0</v>
      </c>
    </row>
    <row r="22" spans="1:119" ht="30" x14ac:dyDescent="0.2">
      <c r="A22" s="5"/>
      <c r="B22" s="6" t="s">
        <v>386</v>
      </c>
      <c r="C22" s="12">
        <f t="shared" ref="C22:H22" si="3">SUM(C16:C21)</f>
        <v>191219800</v>
      </c>
      <c r="D22" s="12">
        <f t="shared" si="3"/>
        <v>164257808.19999999</v>
      </c>
      <c r="E22" s="12">
        <f t="shared" si="3"/>
        <v>0</v>
      </c>
      <c r="F22" s="12">
        <f t="shared" si="3"/>
        <v>86182451.827570006</v>
      </c>
      <c r="G22" s="12">
        <f t="shared" si="3"/>
        <v>1036707.2674699984</v>
      </c>
      <c r="H22" s="12">
        <f t="shared" si="3"/>
        <v>1649038590.0694799</v>
      </c>
      <c r="I22" s="12">
        <f t="shared" si="2"/>
        <v>2091735357.3645201</v>
      </c>
    </row>
    <row r="23" spans="1:119" x14ac:dyDescent="0.2">
      <c r="A23" t="s">
        <v>95</v>
      </c>
      <c r="B23" t="s">
        <v>95</v>
      </c>
      <c r="C23" t="s">
        <v>95</v>
      </c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</row>
    <row r="24" spans="1:119" ht="15" x14ac:dyDescent="0.2">
      <c r="B24" s="8"/>
      <c r="C24" s="3"/>
      <c r="G24" s="9"/>
    </row>
    <row r="25" spans="1:119" ht="15" x14ac:dyDescent="0.2">
      <c r="B25" s="8"/>
      <c r="C25" s="3"/>
      <c r="G25" s="9"/>
    </row>
    <row r="26" spans="1:119" x14ac:dyDescent="0.2">
      <c r="B26" s="8"/>
      <c r="G26" s="10"/>
    </row>
  </sheetData>
  <mergeCells count="1">
    <mergeCell ref="BO23:DO23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N83"/>
  <sheetViews>
    <sheetView workbookViewId="0">
      <selection sqref="A1:A1048576"/>
    </sheetView>
  </sheetViews>
  <sheetFormatPr defaultRowHeight="12.75" x14ac:dyDescent="0.2"/>
  <cols>
    <col min="2" max="2" width="33.140625" customWidth="1"/>
    <col min="3" max="4" width="25.42578125" customWidth="1"/>
    <col min="5" max="19" width="17.5703125" customWidth="1"/>
  </cols>
  <sheetData>
    <row r="1" spans="1:4" ht="15" x14ac:dyDescent="0.3">
      <c r="A1" s="1" t="s">
        <v>0</v>
      </c>
    </row>
    <row r="2" spans="1:4" ht="15" x14ac:dyDescent="0.3">
      <c r="A2" s="1" t="s">
        <v>1</v>
      </c>
    </row>
    <row r="3" spans="1:4" ht="15" x14ac:dyDescent="0.3">
      <c r="A3" s="1" t="s">
        <v>285</v>
      </c>
    </row>
    <row r="4" spans="1:4" ht="15" x14ac:dyDescent="0.2">
      <c r="C4" s="3"/>
      <c r="D4" s="11" t="s">
        <v>3</v>
      </c>
    </row>
    <row r="5" spans="1:4" ht="15" x14ac:dyDescent="0.2">
      <c r="A5" s="2" t="s">
        <v>4</v>
      </c>
      <c r="B5" s="2" t="s">
        <v>5</v>
      </c>
      <c r="C5" s="2" t="s">
        <v>6</v>
      </c>
      <c r="D5" s="2" t="s">
        <v>7</v>
      </c>
    </row>
    <row r="6" spans="1:4" ht="30" x14ac:dyDescent="0.2">
      <c r="A6" s="5" t="s">
        <v>8</v>
      </c>
      <c r="B6" s="6" t="s">
        <v>286</v>
      </c>
      <c r="C6" s="12">
        <f>SUM(C7)</f>
        <v>590833223.54990005</v>
      </c>
      <c r="D6" s="12">
        <f>SUM(D7)</f>
        <v>742758318.10772991</v>
      </c>
    </row>
    <row r="7" spans="1:4" ht="30" x14ac:dyDescent="0.2">
      <c r="A7" s="5" t="s">
        <v>98</v>
      </c>
      <c r="B7" s="5" t="s">
        <v>287</v>
      </c>
      <c r="C7" s="13">
        <v>590833223.54990005</v>
      </c>
      <c r="D7" s="13">
        <v>742758318.10772991</v>
      </c>
    </row>
    <row r="8" spans="1:4" ht="15" x14ac:dyDescent="0.2">
      <c r="A8" s="5" t="s">
        <v>108</v>
      </c>
      <c r="B8" s="6" t="s">
        <v>288</v>
      </c>
      <c r="C8" s="12">
        <f>SUM(C9:C15)</f>
        <v>-737940834.10000002</v>
      </c>
      <c r="D8" s="12">
        <f>SUM(D9:D15)</f>
        <v>-800165567.9111917</v>
      </c>
    </row>
    <row r="9" spans="1:4" ht="15" x14ac:dyDescent="0.2">
      <c r="A9" s="5" t="s">
        <v>110</v>
      </c>
      <c r="B9" s="5" t="s">
        <v>289</v>
      </c>
      <c r="C9" s="13">
        <v>143186251.40000001</v>
      </c>
      <c r="D9" s="13">
        <v>90380334.23032999</v>
      </c>
    </row>
    <row r="10" spans="1:4" ht="15" x14ac:dyDescent="0.2">
      <c r="A10" s="5" t="s">
        <v>112</v>
      </c>
      <c r="B10" s="5" t="s">
        <v>290</v>
      </c>
      <c r="C10" s="13">
        <v>75132826</v>
      </c>
      <c r="D10" s="13">
        <v>73969317.571280003</v>
      </c>
    </row>
    <row r="11" spans="1:4" ht="45" x14ac:dyDescent="0.2">
      <c r="A11" s="5" t="s">
        <v>114</v>
      </c>
      <c r="B11" s="5" t="s">
        <v>291</v>
      </c>
      <c r="C11" s="13">
        <v>2558126.2000000002</v>
      </c>
      <c r="D11" s="13">
        <v>10927128.197948242</v>
      </c>
    </row>
    <row r="12" spans="1:4" ht="15" x14ac:dyDescent="0.2">
      <c r="A12" s="5" t="s">
        <v>116</v>
      </c>
      <c r="B12" s="5" t="s">
        <v>292</v>
      </c>
      <c r="C12" s="13">
        <v>-1396478537.0999999</v>
      </c>
      <c r="D12" s="13">
        <v>-2052185427.49123</v>
      </c>
    </row>
    <row r="13" spans="1:4" ht="15" x14ac:dyDescent="0.2">
      <c r="A13" s="5" t="s">
        <v>118</v>
      </c>
      <c r="B13" s="5" t="s">
        <v>293</v>
      </c>
      <c r="C13" s="13">
        <v>537265603.39999998</v>
      </c>
      <c r="D13" s="13">
        <v>998485157.77427006</v>
      </c>
    </row>
    <row r="14" spans="1:4" ht="30" x14ac:dyDescent="0.2">
      <c r="A14" s="5" t="s">
        <v>294</v>
      </c>
      <c r="B14" s="5" t="s">
        <v>295</v>
      </c>
      <c r="C14" s="13">
        <v>337195</v>
      </c>
      <c r="D14" s="13">
        <v>73081.393070000049</v>
      </c>
    </row>
    <row r="15" spans="1:4" ht="15" x14ac:dyDescent="0.2">
      <c r="A15" s="5" t="s">
        <v>296</v>
      </c>
      <c r="B15" s="5" t="s">
        <v>297</v>
      </c>
      <c r="C15" s="13">
        <v>-99942299</v>
      </c>
      <c r="D15" s="13">
        <v>78184840.413140014</v>
      </c>
    </row>
    <row r="16" spans="1:4" ht="30" x14ac:dyDescent="0.2">
      <c r="A16" s="5" t="s">
        <v>120</v>
      </c>
      <c r="B16" s="6" t="s">
        <v>298</v>
      </c>
      <c r="C16" s="12">
        <f>SUM(C17:C25)</f>
        <v>419570679.79999983</v>
      </c>
      <c r="D16" s="12">
        <f>SUM(D17:D25)</f>
        <v>-39648177.498167008</v>
      </c>
    </row>
    <row r="17" spans="1:4" ht="45" x14ac:dyDescent="0.2">
      <c r="A17" s="5" t="s">
        <v>122</v>
      </c>
      <c r="B17" s="5" t="s">
        <v>299</v>
      </c>
      <c r="C17" s="13">
        <v>-162426926.5</v>
      </c>
      <c r="D17" s="13">
        <v>-136412532.76372999</v>
      </c>
    </row>
    <row r="18" spans="1:4" ht="30" x14ac:dyDescent="0.2">
      <c r="A18" s="5" t="s">
        <v>124</v>
      </c>
      <c r="B18" s="5" t="s">
        <v>300</v>
      </c>
      <c r="C18" s="13">
        <v>0</v>
      </c>
      <c r="D18" s="13">
        <v>0</v>
      </c>
    </row>
    <row r="19" spans="1:4" ht="15" x14ac:dyDescent="0.2">
      <c r="A19" s="5" t="s">
        <v>126</v>
      </c>
      <c r="B19" s="5" t="s">
        <v>301</v>
      </c>
      <c r="C19" s="13">
        <v>-952096940.89999998</v>
      </c>
      <c r="D19" s="13">
        <v>-1669169674.8001673</v>
      </c>
    </row>
    <row r="20" spans="1:4" ht="30" x14ac:dyDescent="0.2">
      <c r="A20" s="5" t="s">
        <v>128</v>
      </c>
      <c r="B20" s="5" t="s">
        <v>302</v>
      </c>
      <c r="C20" s="13">
        <v>185657.3</v>
      </c>
      <c r="D20" s="13">
        <v>-4142287.5204799948</v>
      </c>
    </row>
    <row r="21" spans="1:4" ht="30" x14ac:dyDescent="0.2">
      <c r="A21" s="5" t="s">
        <v>130</v>
      </c>
      <c r="B21" s="5" t="s">
        <v>303</v>
      </c>
      <c r="C21" s="13">
        <v>-9935840.1999999993</v>
      </c>
      <c r="D21" s="13">
        <v>-32234571.610889994</v>
      </c>
    </row>
    <row r="22" spans="1:4" ht="30" x14ac:dyDescent="0.2">
      <c r="A22" s="5" t="s">
        <v>132</v>
      </c>
      <c r="B22" s="5" t="s">
        <v>304</v>
      </c>
      <c r="C22" s="13">
        <v>721476832.10000002</v>
      </c>
      <c r="D22" s="13">
        <v>1348538454.0314505</v>
      </c>
    </row>
    <row r="23" spans="1:4" ht="45" x14ac:dyDescent="0.2">
      <c r="A23" s="5" t="s">
        <v>134</v>
      </c>
      <c r="B23" s="5" t="s">
        <v>305</v>
      </c>
      <c r="C23" s="13">
        <v>733694337.39999998</v>
      </c>
      <c r="D23" s="13">
        <v>417508644.30490971</v>
      </c>
    </row>
    <row r="24" spans="1:4" ht="30" x14ac:dyDescent="0.2">
      <c r="A24" s="5" t="s">
        <v>136</v>
      </c>
      <c r="B24" s="5" t="s">
        <v>306</v>
      </c>
      <c r="C24" s="13">
        <v>86969393.099999994</v>
      </c>
      <c r="D24" s="13">
        <v>11246161.75038998</v>
      </c>
    </row>
    <row r="25" spans="1:4" ht="30" x14ac:dyDescent="0.2">
      <c r="A25" s="5" t="s">
        <v>307</v>
      </c>
      <c r="B25" s="5" t="s">
        <v>308</v>
      </c>
      <c r="C25" s="13">
        <v>1704167.5</v>
      </c>
      <c r="D25" s="13">
        <v>25017629.110349998</v>
      </c>
    </row>
    <row r="26" spans="1:4" ht="15" x14ac:dyDescent="0.2">
      <c r="A26" s="5" t="s">
        <v>138</v>
      </c>
      <c r="B26" s="6" t="s">
        <v>309</v>
      </c>
      <c r="C26" s="12">
        <f>SUM(C27:C31)</f>
        <v>666974163.80000019</v>
      </c>
      <c r="D26" s="12">
        <f>SUM(D27:D31)</f>
        <v>960611236.29692006</v>
      </c>
    </row>
    <row r="27" spans="1:4" ht="15" x14ac:dyDescent="0.2">
      <c r="A27" s="5" t="s">
        <v>140</v>
      </c>
      <c r="B27" s="5" t="s">
        <v>310</v>
      </c>
      <c r="C27" s="13">
        <v>1364097113.4000001</v>
      </c>
      <c r="D27" s="13">
        <v>2019999765.36731</v>
      </c>
    </row>
    <row r="28" spans="1:4" ht="15" x14ac:dyDescent="0.2">
      <c r="A28" s="5" t="s">
        <v>142</v>
      </c>
      <c r="B28" s="5" t="s">
        <v>311</v>
      </c>
      <c r="C28" s="13">
        <v>-555458134.5</v>
      </c>
      <c r="D28" s="13">
        <v>-902953988.30191004</v>
      </c>
    </row>
    <row r="29" spans="1:4" ht="15" x14ac:dyDescent="0.2">
      <c r="A29" s="5" t="s">
        <v>144</v>
      </c>
      <c r="B29" s="5" t="s">
        <v>312</v>
      </c>
      <c r="C29" s="13">
        <v>-140141227.80000001</v>
      </c>
      <c r="D29" s="13">
        <v>-156420424.17047998</v>
      </c>
    </row>
    <row r="30" spans="1:4" ht="30" x14ac:dyDescent="0.2">
      <c r="A30" s="5" t="s">
        <v>146</v>
      </c>
      <c r="B30" s="5" t="s">
        <v>313</v>
      </c>
      <c r="C30" s="13">
        <v>-1523587.3</v>
      </c>
      <c r="D30" s="13">
        <v>-14116.598</v>
      </c>
    </row>
    <row r="31" spans="1:4" ht="15" x14ac:dyDescent="0.2">
      <c r="A31" s="5" t="s">
        <v>148</v>
      </c>
      <c r="B31" s="5"/>
      <c r="C31" s="13">
        <v>0</v>
      </c>
      <c r="D31" s="13">
        <v>0</v>
      </c>
    </row>
    <row r="32" spans="1:4" ht="30" x14ac:dyDescent="0.2">
      <c r="A32" s="5" t="s">
        <v>156</v>
      </c>
      <c r="B32" s="6" t="s">
        <v>314</v>
      </c>
      <c r="C32" s="12">
        <f>+C6+C8+C16+C26</f>
        <v>939437233.04990005</v>
      </c>
      <c r="D32" s="12">
        <f>+D6+D8+D16+D26</f>
        <v>863555808.99529123</v>
      </c>
    </row>
    <row r="33" spans="1:4" ht="30" x14ac:dyDescent="0.2">
      <c r="A33" s="5" t="s">
        <v>20</v>
      </c>
      <c r="B33" s="6" t="s">
        <v>315</v>
      </c>
      <c r="C33" s="12">
        <v>0</v>
      </c>
      <c r="D33" s="12">
        <f>+D34+D45+D55</f>
        <v>-2770810.6536231339</v>
      </c>
    </row>
    <row r="34" spans="1:4" ht="15" x14ac:dyDescent="0.2">
      <c r="A34" s="5" t="s">
        <v>191</v>
      </c>
      <c r="B34" s="6" t="s">
        <v>316</v>
      </c>
      <c r="C34" s="12">
        <f>SUM(C35:C44)</f>
        <v>1716805.5221600002</v>
      </c>
      <c r="D34" s="12">
        <f>SUM(D35:D44)</f>
        <v>-1385405.3268115688</v>
      </c>
    </row>
    <row r="35" spans="1:4" ht="15" x14ac:dyDescent="0.2">
      <c r="A35" s="5" t="s">
        <v>193</v>
      </c>
      <c r="B35" s="5" t="s">
        <v>317</v>
      </c>
      <c r="C35" s="13">
        <v>1716805.5221600002</v>
      </c>
      <c r="D35" s="13">
        <v>1114003.3177700001</v>
      </c>
    </row>
    <row r="36" spans="1:4" ht="30" x14ac:dyDescent="0.2">
      <c r="A36" s="5" t="s">
        <v>195</v>
      </c>
      <c r="B36" s="5" t="s">
        <v>318</v>
      </c>
      <c r="C36" s="13">
        <v>0</v>
      </c>
      <c r="D36" s="13">
        <v>0</v>
      </c>
    </row>
    <row r="37" spans="1:4" ht="30" x14ac:dyDescent="0.2">
      <c r="A37" s="5" t="s">
        <v>319</v>
      </c>
      <c r="B37" s="5" t="s">
        <v>320</v>
      </c>
      <c r="C37" s="13">
        <v>0</v>
      </c>
      <c r="D37" s="13">
        <v>0</v>
      </c>
    </row>
    <row r="38" spans="1:4" ht="60" x14ac:dyDescent="0.2">
      <c r="A38" s="5" t="s">
        <v>321</v>
      </c>
      <c r="B38" s="5" t="s">
        <v>322</v>
      </c>
      <c r="C38" s="13">
        <v>0</v>
      </c>
      <c r="D38" s="13">
        <v>0</v>
      </c>
    </row>
    <row r="39" spans="1:4" ht="30" x14ac:dyDescent="0.2">
      <c r="A39" s="5" t="s">
        <v>323</v>
      </c>
      <c r="B39" s="5" t="s">
        <v>324</v>
      </c>
      <c r="C39" s="13">
        <v>0</v>
      </c>
      <c r="D39" s="13">
        <v>0</v>
      </c>
    </row>
    <row r="40" spans="1:4" ht="60" x14ac:dyDescent="0.2">
      <c r="A40" s="5" t="s">
        <v>325</v>
      </c>
      <c r="B40" s="5" t="s">
        <v>326</v>
      </c>
      <c r="C40" s="13">
        <v>0</v>
      </c>
      <c r="D40" s="13">
        <v>0</v>
      </c>
    </row>
    <row r="41" spans="1:4" ht="30" x14ac:dyDescent="0.2">
      <c r="A41" s="5" t="s">
        <v>327</v>
      </c>
      <c r="B41" s="5" t="s">
        <v>328</v>
      </c>
      <c r="C41" s="13">
        <v>0</v>
      </c>
      <c r="D41" s="13">
        <v>0</v>
      </c>
    </row>
    <row r="42" spans="1:4" ht="30" x14ac:dyDescent="0.2">
      <c r="A42" s="5" t="s">
        <v>329</v>
      </c>
      <c r="B42" s="5" t="s">
        <v>330</v>
      </c>
      <c r="C42" s="13">
        <v>0</v>
      </c>
      <c r="D42" s="13">
        <v>0</v>
      </c>
    </row>
    <row r="43" spans="1:4" ht="15" x14ac:dyDescent="0.2">
      <c r="A43" s="5" t="s">
        <v>331</v>
      </c>
      <c r="B43" s="5" t="s">
        <v>332</v>
      </c>
      <c r="C43" s="13">
        <v>0</v>
      </c>
      <c r="D43" s="13">
        <v>0</v>
      </c>
    </row>
    <row r="44" spans="1:4" ht="15" x14ac:dyDescent="0.2">
      <c r="A44" s="5" t="s">
        <v>333</v>
      </c>
      <c r="B44" s="5" t="s">
        <v>334</v>
      </c>
      <c r="C44" s="13">
        <v>0</v>
      </c>
      <c r="D44" s="13">
        <v>-2499408.6445815689</v>
      </c>
    </row>
    <row r="45" spans="1:4" ht="15" x14ac:dyDescent="0.2">
      <c r="A45" s="5" t="s">
        <v>197</v>
      </c>
      <c r="B45" s="6" t="s">
        <v>335</v>
      </c>
      <c r="C45" s="12">
        <f>SUM(C46:C54)</f>
        <v>835356812.4594332</v>
      </c>
      <c r="D45" s="12">
        <f>SUM(D46:D54)</f>
        <v>69275098.605000004</v>
      </c>
    </row>
    <row r="46" spans="1:4" ht="30" x14ac:dyDescent="0.2">
      <c r="A46" s="5" t="s">
        <v>199</v>
      </c>
      <c r="B46" s="5" t="s">
        <v>336</v>
      </c>
      <c r="C46" s="13">
        <v>63615078.08873</v>
      </c>
      <c r="D46" s="13">
        <v>53739014.009630002</v>
      </c>
    </row>
    <row r="47" spans="1:4" ht="30" x14ac:dyDescent="0.2">
      <c r="A47" s="5" t="s">
        <v>201</v>
      </c>
      <c r="B47" s="5" t="s">
        <v>337</v>
      </c>
      <c r="C47" s="13">
        <v>22781006.204</v>
      </c>
      <c r="D47" s="13">
        <v>15536084.59537</v>
      </c>
    </row>
    <row r="48" spans="1:4" ht="30" x14ac:dyDescent="0.2">
      <c r="A48" s="5" t="s">
        <v>203</v>
      </c>
      <c r="B48" s="5" t="s">
        <v>338</v>
      </c>
      <c r="C48" s="13">
        <v>0</v>
      </c>
      <c r="D48" s="13">
        <v>0</v>
      </c>
    </row>
    <row r="49" spans="1:4" ht="60" x14ac:dyDescent="0.2">
      <c r="A49" s="5" t="s">
        <v>205</v>
      </c>
      <c r="B49" s="5" t="s">
        <v>339</v>
      </c>
      <c r="C49" s="13">
        <v>0</v>
      </c>
      <c r="D49" s="13">
        <v>0</v>
      </c>
    </row>
    <row r="50" spans="1:4" ht="60" x14ac:dyDescent="0.2">
      <c r="A50" s="5" t="s">
        <v>340</v>
      </c>
      <c r="B50" s="5" t="s">
        <v>341</v>
      </c>
      <c r="C50" s="13">
        <v>0</v>
      </c>
      <c r="D50" s="13">
        <v>0</v>
      </c>
    </row>
    <row r="51" spans="1:4" ht="30" x14ac:dyDescent="0.2">
      <c r="A51" s="5" t="s">
        <v>342</v>
      </c>
      <c r="B51" s="5" t="s">
        <v>343</v>
      </c>
      <c r="C51" s="13">
        <v>0</v>
      </c>
      <c r="D51" s="13">
        <v>0</v>
      </c>
    </row>
    <row r="52" spans="1:4" ht="30" x14ac:dyDescent="0.2">
      <c r="A52" s="5" t="s">
        <v>344</v>
      </c>
      <c r="B52" s="5" t="s">
        <v>345</v>
      </c>
      <c r="C52" s="13">
        <v>0</v>
      </c>
      <c r="D52" s="13">
        <v>0</v>
      </c>
    </row>
    <row r="53" spans="1:4" ht="30" x14ac:dyDescent="0.2">
      <c r="A53" s="5" t="s">
        <v>346</v>
      </c>
      <c r="B53" s="5" t="s">
        <v>347</v>
      </c>
      <c r="C53" s="13">
        <v>0</v>
      </c>
      <c r="D53" s="13">
        <v>0</v>
      </c>
    </row>
    <row r="54" spans="1:4" ht="15" x14ac:dyDescent="0.2">
      <c r="A54" s="5" t="s">
        <v>348</v>
      </c>
      <c r="B54" s="5" t="s">
        <v>349</v>
      </c>
      <c r="C54" s="13">
        <v>748960728.16670322</v>
      </c>
      <c r="D54" s="13">
        <v>0</v>
      </c>
    </row>
    <row r="55" spans="1:4" ht="45" x14ac:dyDescent="0.2">
      <c r="A55" s="5" t="s">
        <v>207</v>
      </c>
      <c r="B55" s="6" t="s">
        <v>350</v>
      </c>
      <c r="C55" s="12">
        <f>+C34-C45</f>
        <v>-833640006.93727314</v>
      </c>
      <c r="D55" s="12">
        <f>+D34-D45</f>
        <v>-70660503.931811571</v>
      </c>
    </row>
    <row r="56" spans="1:4" ht="30" x14ac:dyDescent="0.2">
      <c r="A56" s="5" t="s">
        <v>32</v>
      </c>
      <c r="B56" s="6" t="s">
        <v>351</v>
      </c>
      <c r="C56" s="12">
        <f>+C57+C63</f>
        <v>-462537011.01514006</v>
      </c>
      <c r="D56" s="12">
        <f>+D57+D63</f>
        <v>-91463465.597720087</v>
      </c>
    </row>
    <row r="57" spans="1:4" ht="15" x14ac:dyDescent="0.2">
      <c r="A57" s="5" t="s">
        <v>247</v>
      </c>
      <c r="B57" s="6" t="s">
        <v>316</v>
      </c>
      <c r="C57" s="12">
        <f>SUM(C58:C62)</f>
        <v>0</v>
      </c>
      <c r="D57" s="12">
        <f>SUM(D58:D62)</f>
        <v>183379788.19999999</v>
      </c>
    </row>
    <row r="58" spans="1:4" ht="30" x14ac:dyDescent="0.2">
      <c r="A58" s="5" t="s">
        <v>249</v>
      </c>
      <c r="B58" s="5" t="s">
        <v>352</v>
      </c>
      <c r="C58" s="13">
        <v>0</v>
      </c>
      <c r="D58" s="13">
        <v>0</v>
      </c>
    </row>
    <row r="59" spans="1:4" ht="15" x14ac:dyDescent="0.2">
      <c r="A59" s="5" t="s">
        <v>251</v>
      </c>
      <c r="B59" s="5" t="s">
        <v>353</v>
      </c>
      <c r="C59" s="13">
        <v>0</v>
      </c>
      <c r="D59" s="13">
        <v>0</v>
      </c>
    </row>
    <row r="60" spans="1:4" ht="30" x14ac:dyDescent="0.2">
      <c r="A60" s="5" t="s">
        <v>354</v>
      </c>
      <c r="B60" s="5" t="s">
        <v>355</v>
      </c>
      <c r="C60" s="13">
        <v>0</v>
      </c>
      <c r="D60" s="13">
        <v>183379788.19999999</v>
      </c>
    </row>
    <row r="61" spans="1:4" ht="15" x14ac:dyDescent="0.2">
      <c r="A61" s="5" t="s">
        <v>356</v>
      </c>
      <c r="B61" s="5" t="s">
        <v>357</v>
      </c>
      <c r="C61" s="13">
        <v>0</v>
      </c>
      <c r="D61" s="13">
        <v>0</v>
      </c>
    </row>
    <row r="62" spans="1:4" ht="15" x14ac:dyDescent="0.2">
      <c r="A62" s="5" t="s">
        <v>358</v>
      </c>
      <c r="B62" s="5" t="s">
        <v>92</v>
      </c>
      <c r="C62" s="13">
        <v>0</v>
      </c>
      <c r="D62" s="13">
        <v>0</v>
      </c>
    </row>
    <row r="63" spans="1:4" ht="15" x14ac:dyDescent="0.2">
      <c r="A63" s="5" t="s">
        <v>253</v>
      </c>
      <c r="B63" s="6" t="s">
        <v>335</v>
      </c>
      <c r="C63" s="12">
        <f>-SUM(C64:C69)</f>
        <v>-462537011.01514006</v>
      </c>
      <c r="D63" s="12">
        <f>-SUM(D64:D69)</f>
        <v>-274843253.79772007</v>
      </c>
    </row>
    <row r="64" spans="1:4" ht="15" x14ac:dyDescent="0.2">
      <c r="A64" s="5" t="s">
        <v>359</v>
      </c>
      <c r="B64" s="5" t="s">
        <v>360</v>
      </c>
      <c r="C64" s="13">
        <v>252955423.65514007</v>
      </c>
      <c r="D64" s="13">
        <v>94140542.797720045</v>
      </c>
    </row>
    <row r="65" spans="1:118" ht="15" x14ac:dyDescent="0.2">
      <c r="A65" s="5" t="s">
        <v>361</v>
      </c>
      <c r="B65" s="5" t="s">
        <v>362</v>
      </c>
      <c r="C65" s="13">
        <v>0</v>
      </c>
      <c r="D65" s="13">
        <v>0</v>
      </c>
    </row>
    <row r="66" spans="1:118" ht="30" x14ac:dyDescent="0.2">
      <c r="A66" s="5" t="s">
        <v>363</v>
      </c>
      <c r="B66" s="5" t="s">
        <v>364</v>
      </c>
      <c r="C66" s="13">
        <v>9431822.6999999993</v>
      </c>
      <c r="D66" s="13">
        <v>0</v>
      </c>
    </row>
    <row r="67" spans="1:118" ht="30" x14ac:dyDescent="0.2">
      <c r="A67" s="5" t="s">
        <v>365</v>
      </c>
      <c r="B67" s="5" t="s">
        <v>366</v>
      </c>
      <c r="C67" s="13">
        <v>0</v>
      </c>
      <c r="D67" s="13">
        <v>0</v>
      </c>
    </row>
    <row r="68" spans="1:118" ht="15" x14ac:dyDescent="0.2">
      <c r="A68" s="5" t="s">
        <v>367</v>
      </c>
      <c r="B68" s="5" t="s">
        <v>368</v>
      </c>
      <c r="C68" s="13">
        <v>200149764.66</v>
      </c>
      <c r="D68" s="13">
        <v>180702711</v>
      </c>
    </row>
    <row r="69" spans="1:118" ht="15" x14ac:dyDescent="0.2">
      <c r="A69" s="5" t="s">
        <v>369</v>
      </c>
      <c r="B69" s="5" t="s">
        <v>92</v>
      </c>
      <c r="C69" s="13">
        <v>0</v>
      </c>
      <c r="D69" s="13">
        <v>0</v>
      </c>
    </row>
    <row r="70" spans="1:118" ht="30" x14ac:dyDescent="0.2">
      <c r="A70" s="5" t="s">
        <v>255</v>
      </c>
      <c r="B70" s="6" t="s">
        <v>370</v>
      </c>
      <c r="C70" s="12">
        <f>+C63+C57</f>
        <v>-462537011.01514006</v>
      </c>
      <c r="D70" s="12">
        <f>+D63+D57</f>
        <v>-91463465.597720087</v>
      </c>
    </row>
    <row r="71" spans="1:118" ht="15" x14ac:dyDescent="0.2">
      <c r="A71" s="5" t="s">
        <v>34</v>
      </c>
      <c r="B71" s="5" t="s">
        <v>371</v>
      </c>
      <c r="C71" s="13">
        <v>0</v>
      </c>
      <c r="D71" s="13">
        <v>0</v>
      </c>
    </row>
    <row r="72" spans="1:118" ht="15" x14ac:dyDescent="0.2">
      <c r="A72" s="5" t="s">
        <v>39</v>
      </c>
      <c r="B72" s="6" t="s">
        <v>372</v>
      </c>
      <c r="C72" s="12">
        <f>+C74-C73</f>
        <v>-356739784.70475006</v>
      </c>
      <c r="D72" s="12">
        <f>+D74-D73</f>
        <v>701431839.46575928</v>
      </c>
    </row>
    <row r="73" spans="1:118" ht="30" x14ac:dyDescent="0.2">
      <c r="A73" s="5" t="s">
        <v>41</v>
      </c>
      <c r="B73" s="6" t="s">
        <v>373</v>
      </c>
      <c r="C73" s="12">
        <v>4549073069.9707899</v>
      </c>
      <c r="D73" s="12">
        <v>4192333285.2660398</v>
      </c>
    </row>
    <row r="74" spans="1:118" ht="30" x14ac:dyDescent="0.2">
      <c r="A74" s="5" t="s">
        <v>55</v>
      </c>
      <c r="B74" s="6" t="s">
        <v>374</v>
      </c>
      <c r="C74" s="12">
        <v>4192333285.2660398</v>
      </c>
      <c r="D74" s="12">
        <v>4893765124.7317991</v>
      </c>
    </row>
    <row r="75" spans="1:118" x14ac:dyDescent="0.2">
      <c r="A75" t="s">
        <v>95</v>
      </c>
      <c r="B75" t="s">
        <v>95</v>
      </c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</row>
    <row r="76" spans="1:118" ht="15" x14ac:dyDescent="0.2">
      <c r="B76" s="8"/>
      <c r="C76" s="3"/>
      <c r="D76" s="9"/>
    </row>
    <row r="77" spans="1:118" ht="15" x14ac:dyDescent="0.2">
      <c r="B77" s="8"/>
      <c r="C77" s="3"/>
      <c r="D77" s="9"/>
    </row>
    <row r="78" spans="1:118" x14ac:dyDescent="0.2">
      <c r="B78" s="8"/>
      <c r="D78" s="10"/>
    </row>
    <row r="83" spans="3:3" x14ac:dyDescent="0.2">
      <c r="C83" s="14"/>
    </row>
  </sheetData>
  <mergeCells count="1">
    <mergeCell ref="BN75:DN75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</vt:lpstr>
      <vt:lpstr>МГТ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Byambasuren.Ba (Бямбасүрэн.Б)</dc:creator>
  <cp:lastModifiedBy>Buyanbileg.T (Буянбилэг.Т)</cp:lastModifiedBy>
  <cp:lastPrinted>2024-01-26T03:15:00Z</cp:lastPrinted>
  <dcterms:created xsi:type="dcterms:W3CDTF">2024-01-25T08:42:39Z</dcterms:created>
  <dcterms:modified xsi:type="dcterms:W3CDTF">2024-01-26T03:17:42Z</dcterms:modified>
</cp:coreProperties>
</file>