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60" windowWidth="19200" windowHeight="11700" tabRatio="762"/>
  </bookViews>
  <sheets>
    <sheet name="FS" sheetId="2" r:id="rId1"/>
    <sheet name="IS" sheetId="3" r:id="rId2"/>
    <sheet name="OE" sheetId="4" r:id="rId3"/>
    <sheet name="CF" sheetId="5" r:id="rId4"/>
  </sheets>
  <externalReferences>
    <externalReference r:id="rId5"/>
  </externalReferences>
  <definedNames>
    <definedName name="_xlnm.Print_Area" localSheetId="3">CF!$A$1:$E$67</definedName>
    <definedName name="_xlnm.Print_Area" localSheetId="0">FS!$B$1:$F$68</definedName>
    <definedName name="_xlnm.Print_Area" localSheetId="1">IS!$A$1:$E$33</definedName>
    <definedName name="_xlnm.Print_Area" localSheetId="2">OE!$A$1:$K$24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5" l="1"/>
  <c r="D57" i="5"/>
  <c r="E52" i="5"/>
  <c r="E63" i="5" s="1"/>
  <c r="D52" i="5"/>
  <c r="D63" i="5" s="1"/>
  <c r="E44" i="5"/>
  <c r="D44" i="5"/>
  <c r="E36" i="5"/>
  <c r="D36" i="5"/>
  <c r="E17" i="5"/>
  <c r="D17" i="5"/>
  <c r="E9" i="5"/>
  <c r="D9" i="5"/>
  <c r="D34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7" i="5" s="1"/>
  <c r="C58" i="5" s="1"/>
  <c r="C59" i="5" s="1"/>
  <c r="C60" i="5" s="1"/>
  <c r="C61" i="5" s="1"/>
  <c r="C63" i="5" s="1"/>
  <c r="C64" i="5" s="1"/>
  <c r="C65" i="5" s="1"/>
  <c r="C66" i="5" s="1"/>
  <c r="K22" i="4"/>
  <c r="K21" i="4"/>
  <c r="E20" i="4"/>
  <c r="K20" i="4" s="1"/>
  <c r="H19" i="4"/>
  <c r="K19" i="4" s="1"/>
  <c r="J18" i="4"/>
  <c r="K18" i="4" s="1"/>
  <c r="K17" i="4"/>
  <c r="K16" i="4"/>
  <c r="I15" i="4"/>
  <c r="I23" i="4" s="1"/>
  <c r="H15" i="4"/>
  <c r="G15" i="4"/>
  <c r="G23" i="4" s="1"/>
  <c r="F15" i="4"/>
  <c r="F23" i="4" s="1"/>
  <c r="E15" i="4"/>
  <c r="E23" i="4" s="1"/>
  <c r="D15" i="4"/>
  <c r="D23" i="4" s="1"/>
  <c r="C15" i="4"/>
  <c r="K14" i="4"/>
  <c r="K13" i="4"/>
  <c r="K12" i="4"/>
  <c r="K11" i="4"/>
  <c r="J10" i="4"/>
  <c r="J15" i="4" s="1"/>
  <c r="K9" i="4"/>
  <c r="K8" i="4"/>
  <c r="K7" i="4"/>
  <c r="E50" i="5" l="1"/>
  <c r="E34" i="5"/>
  <c r="E64" i="5" s="1"/>
  <c r="D50" i="5"/>
  <c r="D64" i="5" s="1"/>
  <c r="D66" i="5" s="1"/>
  <c r="J23" i="4"/>
  <c r="K10" i="4"/>
  <c r="H23" i="4"/>
  <c r="K15" i="4"/>
  <c r="C23" i="4"/>
  <c r="K23" i="4" l="1"/>
  <c r="K24" i="4" s="1"/>
  <c r="D67" i="5"/>
  <c r="E65" i="5"/>
  <c r="E66" i="5" s="1"/>
  <c r="E67" i="5" s="1"/>
  <c r="E7" i="3" l="1"/>
  <c r="E22" i="3" s="1"/>
  <c r="E24" i="3" l="1"/>
  <c r="E26" i="3" s="1"/>
  <c r="E31" i="3" s="1"/>
  <c r="D7" i="3" l="1"/>
  <c r="D22" i="3" s="1"/>
  <c r="D24" i="3" l="1"/>
  <c r="D26" i="3" s="1"/>
  <c r="D31" i="3" s="1"/>
  <c r="F65" i="2"/>
</calcChain>
</file>

<file path=xl/sharedStrings.xml><?xml version="1.0" encoding="utf-8"?>
<sst xmlns="http://schemas.openxmlformats.org/spreadsheetml/2006/main" count="346" uniqueCount="291">
  <si>
    <t>Мөрийн дугаар</t>
  </si>
  <si>
    <t>Үзүүлэлт</t>
  </si>
  <si>
    <t>1</t>
  </si>
  <si>
    <t xml:space="preserve">  Борлуулалтын орлого ( цэвэр )</t>
  </si>
  <si>
    <t>2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</si>
  <si>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</si>
  <si>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</si>
  <si>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</si>
  <si>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</si>
  <si>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</si>
  <si>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</si>
  <si>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</si>
  <si>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</si>
  <si>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</si>
  <si>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</si>
  <si>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</si>
  <si>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</si>
  <si>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</si>
  <si>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</si>
  <si>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</si>
  <si>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</si>
  <si>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</si>
  <si>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</si>
  <si>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</si>
  <si>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</si>
  <si>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</si>
  <si>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</si>
  <si>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</si>
  <si>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</si>
  <si>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</si>
  <si>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</si>
  <si>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</si>
  <si>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</si>
  <si>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</si>
  <si>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</si>
  <si>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</si>
  <si>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</si>
  <si>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</si>
  <si>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</si>
  <si>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</si>
  <si>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</si>
  <si>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</si>
  <si>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</si>
  <si>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</si>
  <si>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</si>
  <si>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</si>
  <si>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</si>
  <si>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</si>
  <si>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</si>
  <si>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</si>
  <si>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</si>
  <si>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</si>
  <si>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</si>
  <si>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</si>
  <si>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</si>
  <si>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</si>
  <si>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</si>
  <si>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</si>
  <si>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Балансын зүйл</t>
  </si>
  <si>
    <t xml:space="preserve"> ХӨРӨНГӨ</t>
  </si>
  <si>
    <t>1.1</t>
  </si>
  <si>
    <t xml:space="preserve">   Эргэлтийн хөрөнгө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</si>
  <si>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</si>
  <si>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</si>
  <si>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</si>
  <si>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</si>
  <si>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</si>
  <si>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</si>
  <si>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</si>
  <si>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</si>
  <si>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</si>
  <si>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</si>
  <si>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</si>
  <si>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</si>
  <si>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</si>
  <si>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>1.1.9</t>
  </si>
  <si>
    <t xml:space="preserve">     Борлуулах зорилгоор эзэмшиж буй эргэлтийн бус хөрөнгө (борлуулах бүлэг хөрөнгө)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</si>
  <si>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</si>
  <si>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</si>
  <si>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</si>
  <si>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</si>
  <si>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</si>
  <si>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</si>
  <si>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1.2.4</t>
  </si>
  <si>
    <t xml:space="preserve">     Урт хугацаат хөрөнгө оруулалт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</si>
  <si>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</si>
  <si>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</si>
  <si>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</si>
  <si>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</si>
  <si>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</si>
  <si>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</si>
  <si>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1.3</t>
  </si>
  <si>
    <t xml:space="preserve"> НИЙТ ХӨРӨНГИЙН ДҮН</t>
  </si>
  <si>
    <t xml:space="preserve"> ӨР ТӨЛБӨР БА ЭЗДИЙН ӨМЧ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</si>
  <si>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</si>
  <si>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</si>
  <si>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</si>
  <si>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</si>
  <si>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</si>
  <si>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</si>
  <si>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</si>
  <si>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>2.1.1.4</t>
  </si>
  <si>
    <t>2.1.1.5</t>
  </si>
  <si>
    <t>2.1.1.6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</si>
  <si>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</si>
  <si>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</si>
  <si>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</si>
  <si>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</si>
  <si>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</si>
  <si>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</si>
  <si>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</si>
  <si>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</si>
  <si>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</si>
  <si>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</si>
  <si>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</si>
  <si>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</si>
  <si>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</si>
  <si>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</si>
  <si>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</si>
  <si>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</si>
  <si>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</si>
  <si>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</si>
  <si>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2.2</t>
  </si>
  <si>
    <t xml:space="preserve">   Өр төлбөрийн нийт дүн</t>
  </si>
  <si>
    <t>2.3</t>
  </si>
  <si>
    <t xml:space="preserve">   Эздийн өмч</t>
  </si>
  <si>
    <t>2.3.2</t>
  </si>
  <si>
    <t>2.3.3</t>
  </si>
  <si>
    <t>2.3.4</t>
  </si>
  <si>
    <t>2.3.5</t>
  </si>
  <si>
    <t>2.3.6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</si>
  <si>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</si>
  <si>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</si>
  <si>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</si>
  <si>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>2.4</t>
  </si>
  <si>
    <t xml:space="preserve">      Татварын өр/  НДШ-ийн өглөг</t>
  </si>
  <si>
    <t xml:space="preserve">      Богино хугацаат зээл /  Хүүний өглөг</t>
  </si>
  <si>
    <t xml:space="preserve">      Хувьцаат өр төлбөр/  Халаасны хувьцаа</t>
  </si>
  <si>
    <t xml:space="preserve">      Нэмж төлөгдсөн капитал /Хөрөнгийн дахин үнэлгээний нэмэгдэл</t>
  </si>
  <si>
    <t xml:space="preserve">      Тайлант үеийн ашиг</t>
  </si>
  <si>
    <t>Ажилчдын тоо</t>
  </si>
  <si>
    <t xml:space="preserve">     БХХО</t>
  </si>
  <si>
    <t xml:space="preserve">     Бусад эргэлтийн хөрөнгө - ОТХН болон нөөцийн ДД-д ногдох хэсэг</t>
  </si>
  <si>
    <t>САНХҮҮГИЙН БАЙДЛЫН ТАЙЛАН</t>
  </si>
  <si>
    <t>ОРЛОГЫН ДЭЛГЭРЭНГҮЙ ТАЙЛАН</t>
  </si>
  <si>
    <t>2017 оны 12-р сарын 31</t>
  </si>
  <si>
    <t>2018 оны 12-р сарын 31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</si>
  <si>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</si>
  <si>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(төгрөгөөр)</t>
  </si>
  <si>
    <t>№</t>
  </si>
  <si>
    <t>ҮЗҮҮЛЭЛТ</t>
  </si>
  <si>
    <t>Өмч</t>
  </si>
  <si>
    <t>Халаасны хувьцаа</t>
  </si>
  <si>
    <t>Нэмж төлөгдсөн капитал</t>
  </si>
  <si>
    <t>Тогтвортой байдлын нөөц сан</t>
  </si>
  <si>
    <t>Хөрөнгийн дахин үнэлгээний нэмэгдэл</t>
  </si>
  <si>
    <t>Үнэт цаасны дахин үнэлгээний нэмэгдэл</t>
  </si>
  <si>
    <t>Эздийн өмчийн бусад хэсэг</t>
  </si>
  <si>
    <t>Хуримтлагдсан ашиг</t>
  </si>
  <si>
    <t>Нийт дүн</t>
  </si>
  <si>
    <t>А</t>
  </si>
  <si>
    <t>Б</t>
  </si>
  <si>
    <t>2016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</si>
  <si>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</si>
  <si>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</si>
  <si>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</si>
  <si>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</si>
  <si>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</si>
  <si>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</si>
  <si>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</si>
  <si>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2017 оны 12-р сарын 31-ний үлдэгдэл</t>
  </si>
  <si>
    <t>ӨМЧИЙН ӨӨРЧЛӨЛТИЙН ТАЙЛАН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</si>
  <si>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</si>
  <si>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 xml:space="preserve"> ҮЗҮҮЛЭЛТ</t>
  </si>
  <si>
    <t>В</t>
  </si>
  <si>
    <t>Үндсэн үйл ажиллагааны мөнгөн гүйлгээ</t>
  </si>
  <si>
    <t>Мөнгөн орлогын дүн (+)</t>
  </si>
  <si>
    <t>1.1.1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</si>
  <si>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</si>
  <si>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</si>
  <si>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</si>
  <si>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</si>
  <si>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</si>
  <si>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</si>
  <si>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</si>
  <si>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</si>
  <si>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</si>
  <si>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</si>
  <si>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1.2.3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</si>
  <si>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</si>
  <si>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</si>
  <si>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</si>
  <si>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</si>
  <si>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Нөхөн төлбөрт төлсөн</t>
  </si>
  <si>
    <t>Үүнээс: Сайн дурын даатгалын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</si>
  <si>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</si>
  <si>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</si>
  <si>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</si>
  <si>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</si>
  <si>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</si>
  <si>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</si>
  <si>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</si>
  <si>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</si>
  <si>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</si>
  <si>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</si>
  <si>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</si>
  <si>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</si>
  <si>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</si>
  <si>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</si>
  <si>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</si>
  <si>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</si>
  <si>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</si>
  <si>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</si>
  <si>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</si>
  <si>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2.1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</si>
  <si>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</si>
  <si>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</si>
  <si>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</si>
  <si>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</si>
  <si>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</si>
  <si>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</si>
  <si>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</si>
  <si>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</si>
  <si>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</si>
  <si>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</si>
  <si>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</si>
  <si>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</si>
  <si>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2.2.1</t>
  </si>
  <si>
    <t xml:space="preserve">Үндсэн хөрөнгө олж эзэмшихэд төлсөн </t>
  </si>
  <si>
    <t>2.2.2</t>
  </si>
  <si>
    <t xml:space="preserve">Биет бус хөрөнгө олж эзэмшихэд төлсөн </t>
  </si>
  <si>
    <t>2.2.3</t>
  </si>
  <si>
    <t xml:space="preserve">Хөрөнгө оруулалт олж эзэмшихэд төлсөн </t>
  </si>
  <si>
    <t>2.2.4</t>
  </si>
  <si>
    <t>Бусад урт хугацаат хөрөнгө олж эзэмшихэд төлсөн</t>
  </si>
  <si>
    <t>2.2.5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</si>
  <si>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</si>
  <si>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</si>
  <si>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</si>
  <si>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</si>
  <si>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</si>
  <si>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</si>
  <si>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</si>
  <si>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</si>
  <si>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</si>
  <si>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</si>
  <si>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</si>
  <si>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Бусад</t>
  </si>
  <si>
    <t>3.2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</si>
  <si>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</si>
  <si>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</si>
  <si>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</si>
  <si>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</si>
  <si>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</si>
  <si>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</si>
  <si>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</si>
  <si>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</si>
  <si>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</si>
  <si>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</si>
  <si>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</si>
  <si>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</si>
  <si>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</si>
  <si>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</si>
  <si>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МӨНГӨН ГҮЙЛГЭЭНИЙ ТАЙЛАН</t>
  </si>
  <si>
    <t>1.1.10</t>
  </si>
  <si>
    <t>1.1.11</t>
  </si>
  <si>
    <t>Эргэлтийн хөрөнгийн дүн</t>
  </si>
  <si>
    <t>Эргэлтийн бус хөрөнгийн дүн</t>
  </si>
  <si>
    <t>Өр төлбөр</t>
  </si>
  <si>
    <t>2.1.1.10</t>
  </si>
  <si>
    <t>2.1.1.11</t>
  </si>
  <si>
    <t>2.1.1.12</t>
  </si>
  <si>
    <t>2.1.1.13</t>
  </si>
  <si>
    <t>Богино хугацаат өр төлбөрийн дүн</t>
  </si>
  <si>
    <t>2.1.2.5</t>
  </si>
  <si>
    <t>2.1.2.6</t>
  </si>
  <si>
    <t>Урт хугацаат өр төлбөрийн дүн</t>
  </si>
  <si>
    <t>2.3.1</t>
  </si>
  <si>
    <t>2.3.10</t>
  </si>
  <si>
    <t>2.3.11</t>
  </si>
  <si>
    <t>Байгууллагын нэр: Мандал даатгал</t>
  </si>
  <si>
    <t xml:space="preserve">Регистр: 5473489 </t>
  </si>
  <si>
    <t xml:space="preserve">     Биологийн хөрөнгө</t>
  </si>
  <si>
    <t xml:space="preserve">     Хайгуул ба үнэлгээний хөрөнгө</t>
  </si>
  <si>
    <t xml:space="preserve">   Өмч</t>
  </si>
  <si>
    <t xml:space="preserve">      -Хувийн өмч</t>
  </si>
  <si>
    <t xml:space="preserve">-Төрийн </t>
  </si>
  <si>
    <t>2.3.7</t>
  </si>
  <si>
    <t>2.3.8</t>
  </si>
  <si>
    <t>2.3.9</t>
  </si>
  <si>
    <t xml:space="preserve">   Эздийн өмчийн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</si>
</sst>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b/>
      <sz val="11"/>
      <color indexed="8"/>
      <name val="Arial Mon"/>
      <family val="2"/>
    </font>
    <font>
      <b/>
      <sz val="11"/>
      <color rgb="FF000000"/>
      <name val="Arial Mon"/>
      <family val="2"/>
    </font>
    <font>
      <sz val="10"/>
      <color rgb="FF000000"/>
      <name val="Tahoma"/>
      <family val="2"/>
    </font>
    <font>
      <b/>
      <sz val="8"/>
      <color rgb="FF000000"/>
      <name val="Arial"/>
      <family val="2"/>
    </font>
    <font>
      <b/>
      <sz val="7"/>
      <color indexed="8"/>
      <name val="Arial Mon"/>
      <family val="2"/>
    </font>
    <font>
      <sz val="8"/>
      <color rgb="FF000000"/>
      <name val="Arial Mon"/>
      <family val="2"/>
    </font>
    <font>
      <b/>
      <u/>
      <sz val="10"/>
      <color rgb="FF000000"/>
      <name val="Arial Mon"/>
      <family val="2"/>
    </font>
    <font>
      <sz val="8"/>
      <color indexed="8"/>
      <name val="Arial Mon"/>
      <family val="2"/>
    </font>
    <font>
      <sz val="1"/>
      <color rgb="FF000000"/>
      <name val="Arial"/>
      <family val="2"/>
    </font>
    <font>
      <sz val="1"/>
      <color indexed="8"/>
      <name val="Arial"/>
      <family val="2"/>
    </font>
    <font>
      <sz val="8"/>
      <color rgb="FF000000"/>
      <name val="Tahoma"/>
      <family val="2"/>
    </font>
    <font>
      <b/>
      <sz val="8"/>
      <color indexed="8"/>
      <name val="Arial Mon"/>
      <family val="2"/>
    </font>
    <font>
      <sz val="7"/>
      <color indexed="8"/>
      <name val="Arial Mon"/>
      <family val="2"/>
    </font>
    <font>
      <sz val="1"/>
      <color rgb="FF080000"/>
      <name val="Arial"/>
      <family val="2"/>
    </font>
    <font>
      <i/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7"/>
      <color rgb="FF000000"/>
      <name val="Arial Mon"/>
      <family val="2"/>
    </font>
    <font>
      <b/>
      <sz val="16"/>
      <color rgb="FF000000"/>
      <name val="Tahoma"/>
      <family val="2"/>
    </font>
    <font>
      <b/>
      <u/>
      <sz val="8"/>
      <color rgb="FF000000"/>
      <name val="Arial"/>
      <family val="2"/>
    </font>
    <font>
      <b/>
      <sz val="8"/>
      <color rgb="FF0000FF"/>
      <name val="Tahoma"/>
      <family val="2"/>
    </font>
    <font>
      <b/>
      <sz val="8"/>
      <color rgb="FF000080"/>
      <name val="Tahoma"/>
      <family val="2"/>
    </font>
    <font>
      <sz val="8"/>
      <color rgb="FF000000"/>
      <name val="Arial"/>
      <family val="2"/>
    </font>
    <font>
      <sz val="9"/>
      <color rgb="FF000000"/>
      <name val="Arial Mon"/>
      <family val="2"/>
    </font>
    <font>
      <sz val="7"/>
      <color rgb="FF000000"/>
      <name val="Arial Mon"/>
      <family val="2"/>
    </font>
    <font>
      <b/>
      <sz val="10"/>
      <color rgb="FF000000"/>
      <name val="Tahoma"/>
      <family val="2"/>
    </font>
    <font>
      <b/>
      <sz val="12"/>
      <color rgb="FF000000"/>
      <name val="Arial Mon"/>
      <family val="2"/>
    </font>
    <font>
      <b/>
      <sz val="8"/>
      <color rgb="FF000000"/>
      <name val="Arial Mon"/>
      <family val="2"/>
    </font>
    <font>
      <b/>
      <sz val="9"/>
      <color rgb="FF000080"/>
      <name val="Tahoma"/>
      <family val="2"/>
    </font>
    <font>
      <b/>
      <u/>
      <sz val="8"/>
      <color rgb="FF0000FF"/>
      <name val="Tahoma"/>
      <family val="2"/>
    </font>
    <font>
      <u/>
      <sz val="8"/>
      <color rgb="FF000000"/>
      <name val="Tahoma"/>
      <family val="2"/>
    </font>
    <font>
      <sz val="10"/>
      <color rgb="FF000000"/>
      <name val="Arial Mon"/>
      <family val="2"/>
    </font>
    <font>
      <i/>
      <u/>
      <sz val="8"/>
      <color rgb="FF000000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43" fontId="11" fillId="0" borderId="0" quotePrefix="1" applyFont="0" applyFill="0" applyBorder="0" applyAlignment="0"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3" borderId="0">
      <alignment horizontal="center" vertical="center"/>
    </xf>
    <xf numFmtId="0" fontId="19" fillId="4" borderId="0">
      <alignment horizontal="center" vertical="center"/>
    </xf>
    <xf numFmtId="0" fontId="19" fillId="4" borderId="0">
      <alignment horizontal="center" vertical="center"/>
    </xf>
    <xf numFmtId="0" fontId="20" fillId="0" borderId="0">
      <alignment horizontal="left" vertical="center"/>
    </xf>
    <xf numFmtId="0" fontId="20" fillId="0" borderId="0">
      <alignment horizontal="left"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2" fillId="3" borderId="0">
      <alignment horizontal="right" vertical="top"/>
    </xf>
    <xf numFmtId="0" fontId="21" fillId="0" borderId="0">
      <alignment horizontal="right" vertical="center"/>
    </xf>
    <xf numFmtId="0" fontId="23" fillId="4" borderId="0">
      <alignment horizontal="right" vertical="top"/>
    </xf>
    <xf numFmtId="0" fontId="24" fillId="4" borderId="0">
      <alignment horizontal="left" vertical="center"/>
    </xf>
    <xf numFmtId="0" fontId="24" fillId="4" borderId="0">
      <alignment horizontal="lef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5" fillId="3" borderId="0">
      <alignment horizontal="right" vertical="top"/>
    </xf>
    <xf numFmtId="0" fontId="25" fillId="3" borderId="0">
      <alignment horizontal="left" vertical="top"/>
    </xf>
    <xf numFmtId="0" fontId="25" fillId="3" borderId="0">
      <alignment horizontal="left" vertical="top"/>
    </xf>
    <xf numFmtId="0" fontId="23" fillId="4" borderId="0">
      <alignment horizontal="left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3" borderId="0">
      <alignment horizontal="left" vertical="top"/>
    </xf>
    <xf numFmtId="0" fontId="23" fillId="4" borderId="0">
      <alignment horizontal="center" vertical="center"/>
    </xf>
    <xf numFmtId="0" fontId="25" fillId="3" borderId="0">
      <alignment horizontal="right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29" fillId="3" borderId="0">
      <alignment horizontal="right" vertical="top"/>
    </xf>
    <xf numFmtId="0" fontId="27" fillId="3" borderId="0">
      <alignment horizontal="left" vertical="top"/>
    </xf>
    <xf numFmtId="0" fontId="27" fillId="3" borderId="0">
      <alignment horizontal="left" vertical="top"/>
    </xf>
    <xf numFmtId="0" fontId="23" fillId="4" borderId="0">
      <alignment horizontal="right" vertical="center"/>
    </xf>
    <xf numFmtId="0" fontId="30" fillId="3" borderId="0">
      <alignment horizontal="left" vertical="top"/>
    </xf>
    <xf numFmtId="0" fontId="28" fillId="0" borderId="0">
      <alignment horizontal="center" vertical="center"/>
    </xf>
    <xf numFmtId="0" fontId="28" fillId="0" borderId="0">
      <alignment horizontal="center" vertical="center"/>
    </xf>
    <xf numFmtId="0" fontId="25" fillId="3" borderId="0">
      <alignment horizontal="right" vertical="top"/>
    </xf>
    <xf numFmtId="0" fontId="23" fillId="4" borderId="0">
      <alignment horizontal="center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27" fillId="3" borderId="0">
      <alignment horizontal="left" vertical="top"/>
    </xf>
    <xf numFmtId="0" fontId="31" fillId="4" borderId="0">
      <alignment horizontal="left" vertical="top"/>
    </xf>
    <xf numFmtId="0" fontId="32" fillId="0" borderId="0">
      <alignment horizontal="left" vertical="center"/>
    </xf>
    <xf numFmtId="0" fontId="32" fillId="0" borderId="0">
      <alignment horizontal="left" vertical="center"/>
    </xf>
    <xf numFmtId="0" fontId="27" fillId="3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5" borderId="0">
      <alignment horizontal="left" vertical="top"/>
    </xf>
    <xf numFmtId="0" fontId="28" fillId="0" borderId="0">
      <alignment horizontal="left" vertic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27" fillId="5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33" fillId="0" borderId="0">
      <alignment horizontal="left" vertical="center"/>
    </xf>
    <xf numFmtId="0" fontId="22" fillId="3" borderId="0">
      <alignment horizontal="right" vertical="center"/>
    </xf>
    <xf numFmtId="0" fontId="34" fillId="4" borderId="0">
      <alignment horizontal="right" vertical="center"/>
    </xf>
    <xf numFmtId="0" fontId="34" fillId="4" borderId="0">
      <alignment horizontal="right" vertical="center"/>
    </xf>
    <xf numFmtId="0" fontId="35" fillId="0" borderId="0">
      <alignment horizontal="center" vertical="center"/>
    </xf>
    <xf numFmtId="0" fontId="35" fillId="0" borderId="0">
      <alignment horizontal="center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center"/>
    </xf>
    <xf numFmtId="0" fontId="37" fillId="0" borderId="0">
      <alignment horizontal="left" vertical="center"/>
    </xf>
    <xf numFmtId="0" fontId="38" fillId="0" borderId="0">
      <alignment horizontal="left" vertical="center"/>
    </xf>
    <xf numFmtId="0" fontId="33" fillId="0" borderId="0">
      <alignment horizontal="center" vertical="center"/>
    </xf>
    <xf numFmtId="0" fontId="28" fillId="0" borderId="0">
      <alignment horizontal="right" vertical="center"/>
    </xf>
    <xf numFmtId="0" fontId="26" fillId="0" borderId="0">
      <alignment horizontal="left" vertical="top"/>
    </xf>
    <xf numFmtId="0" fontId="28" fillId="6" borderId="0">
      <alignment horizontal="right" vertical="center"/>
    </xf>
    <xf numFmtId="0" fontId="28" fillId="6" borderId="0">
      <alignment horizontal="right" vertical="center"/>
    </xf>
    <xf numFmtId="0" fontId="28" fillId="6" borderId="0">
      <alignment horizontal="left" vertical="center"/>
    </xf>
    <xf numFmtId="0" fontId="26" fillId="6" borderId="0">
      <alignment horizontal="left" vertical="top"/>
    </xf>
    <xf numFmtId="0" fontId="22" fillId="3" borderId="0">
      <alignment horizontal="left" vertical="center"/>
    </xf>
    <xf numFmtId="0" fontId="39" fillId="0" borderId="0">
      <alignment horizontal="center" vertical="center"/>
    </xf>
    <xf numFmtId="0" fontId="40" fillId="4" borderId="0">
      <alignment horizontal="left" vertical="center"/>
    </xf>
    <xf numFmtId="0" fontId="34" fillId="4" borderId="0">
      <alignment horizontal="left" vertical="center"/>
    </xf>
    <xf numFmtId="0" fontId="41" fillId="4" borderId="0">
      <alignment horizontal="center" vertical="center"/>
    </xf>
    <xf numFmtId="0" fontId="41" fillId="4" borderId="0">
      <alignment horizontal="center" vertical="center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0" fillId="3" borderId="0">
      <alignment horizontal="right" vertical="center"/>
    </xf>
    <xf numFmtId="0" fontId="41" fillId="4" borderId="0">
      <alignment horizontal="right" vertical="center"/>
    </xf>
    <xf numFmtId="0" fontId="41" fillId="4" borderId="0">
      <alignment horizontal="right" vertical="center"/>
    </xf>
    <xf numFmtId="0" fontId="28" fillId="0" borderId="0">
      <alignment horizontal="center" vertical="center"/>
    </xf>
    <xf numFmtId="0" fontId="28" fillId="0" borderId="0">
      <alignment horizontal="center" vertical="center"/>
    </xf>
    <xf numFmtId="0" fontId="39" fillId="0" borderId="0">
      <alignment horizontal="left" vertical="center"/>
    </xf>
    <xf numFmtId="0" fontId="39" fillId="0" borderId="0">
      <alignment horizontal="left" vertical="center"/>
    </xf>
    <xf numFmtId="0" fontId="39" fillId="0" borderId="0">
      <alignment horizontal="left" vertical="center"/>
    </xf>
    <xf numFmtId="0" fontId="39" fillId="0" borderId="0">
      <alignment horizontal="left" vertical="center"/>
    </xf>
    <xf numFmtId="0" fontId="27" fillId="3" borderId="0">
      <alignment horizontal="left" vertical="top"/>
    </xf>
    <xf numFmtId="0" fontId="39" fillId="0" borderId="0">
      <alignment horizontal="right" vertical="center"/>
    </xf>
    <xf numFmtId="0" fontId="40" fillId="4" borderId="0">
      <alignment horizontal="center" vertical="center"/>
    </xf>
    <xf numFmtId="0" fontId="41" fillId="4" borderId="0">
      <alignment horizontal="left" vertical="center"/>
    </xf>
    <xf numFmtId="0" fontId="41" fillId="4" borderId="0">
      <alignment horizontal="left" vertical="center"/>
    </xf>
    <xf numFmtId="0" fontId="28" fillId="0" borderId="0">
      <alignment horizontal="center" vertical="center"/>
    </xf>
    <xf numFmtId="0" fontId="28" fillId="0" borderId="0">
      <alignment horizontal="center" vertical="center"/>
    </xf>
    <xf numFmtId="0" fontId="39" fillId="0" borderId="0">
      <alignment horizontal="right" vertical="center"/>
    </xf>
    <xf numFmtId="0" fontId="39" fillId="0" borderId="0">
      <alignment horizontal="right" vertical="center"/>
    </xf>
    <xf numFmtId="0" fontId="39" fillId="0" borderId="0">
      <alignment horizontal="right" vertical="center"/>
    </xf>
    <xf numFmtId="0" fontId="27" fillId="3" borderId="0">
      <alignment horizontal="left" vertical="top"/>
    </xf>
    <xf numFmtId="0" fontId="39" fillId="0" borderId="0">
      <alignment horizontal="center" vertical="center"/>
    </xf>
    <xf numFmtId="0" fontId="43" fillId="4" borderId="0">
      <alignment horizontal="left" vertical="center"/>
    </xf>
    <xf numFmtId="0" fontId="44" fillId="4" borderId="0">
      <alignment horizontal="center" vertical="center"/>
    </xf>
    <xf numFmtId="0" fontId="44" fillId="4" borderId="0">
      <alignment horizontal="center" vertical="center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27" fillId="3" borderId="0">
      <alignment horizontal="left" vertical="top"/>
    </xf>
    <xf numFmtId="0" fontId="30" fillId="3" borderId="0">
      <alignment horizontal="left" vertical="center"/>
    </xf>
    <xf numFmtId="0" fontId="41" fillId="4" borderId="0">
      <alignment horizontal="left" vertical="center"/>
    </xf>
    <xf numFmtId="0" fontId="31" fillId="4" borderId="0">
      <alignment horizontal="left" vertical="top"/>
    </xf>
    <xf numFmtId="0" fontId="30" fillId="3" borderId="0">
      <alignment horizontal="left" vertical="center"/>
    </xf>
    <xf numFmtId="0" fontId="44" fillId="4" borderId="0">
      <alignment horizontal="right" vertical="center"/>
    </xf>
    <xf numFmtId="0" fontId="44" fillId="4" borderId="0">
      <alignment horizontal="right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25" fillId="3" borderId="0">
      <alignment horizontal="center" vertical="top"/>
    </xf>
    <xf numFmtId="0" fontId="31" fillId="4" borderId="0">
      <alignment horizontal="left" vertical="top"/>
    </xf>
    <xf numFmtId="0" fontId="41" fillId="4" borderId="0">
      <alignment horizontal="right" vertical="center"/>
    </xf>
    <xf numFmtId="0" fontId="47" fillId="0" borderId="0">
      <alignment horizontal="left" vertical="top"/>
    </xf>
    <xf numFmtId="0" fontId="25" fillId="3" borderId="0">
      <alignment horizontal="center" vertical="center"/>
    </xf>
    <xf numFmtId="0" fontId="47" fillId="0" borderId="0">
      <alignment horizontal="left" vertical="top"/>
    </xf>
    <xf numFmtId="0" fontId="25" fillId="3" borderId="0">
      <alignment horizontal="left" vertical="top"/>
    </xf>
    <xf numFmtId="0" fontId="48" fillId="4" borderId="0">
      <alignment horizontal="center" vertical="center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54" fillId="0" borderId="0">
      <alignment vertical="top"/>
    </xf>
    <xf numFmtId="0" fontId="55" fillId="0" borderId="0">
      <alignment vertical="top"/>
    </xf>
    <xf numFmtId="0" fontId="5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quotePrefix="1" applyFont="0" applyFill="0" applyBorder="0" applyAlignment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>
      <alignment vertical="top"/>
    </xf>
    <xf numFmtId="0" fontId="54" fillId="0" borderId="0">
      <alignment vertical="top"/>
    </xf>
  </cellStyleXfs>
  <cellXfs count="138">
    <xf numFmtId="0" fontId="0" fillId="0" borderId="0" xfId="0"/>
    <xf numFmtId="49" fontId="4" fillId="0" borderId="1" xfId="0" applyNumberFormat="1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right" vertical="center" wrapText="1"/>
    </xf>
    <xf numFmtId="4" fontId="13" fillId="2" borderId="1" xfId="3" applyNumberFormat="1" applyFont="1" applyFill="1" applyBorder="1" applyAlignment="1">
      <alignment horizontal="right" vertical="center" wrapText="1"/>
    </xf>
    <xf numFmtId="4" fontId="7" fillId="2" borderId="1" xfId="3" applyNumberFormat="1" applyFont="1" applyFill="1" applyBorder="1" applyAlignment="1">
      <alignment horizontal="right" vertical="center" wrapText="1"/>
    </xf>
    <xf numFmtId="0" fontId="14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vertical="center" wrapText="1"/>
    </xf>
    <xf numFmtId="4" fontId="3" fillId="0" borderId="5" xfId="3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3" fillId="0" borderId="0" xfId="0" applyFont="1"/>
    <xf numFmtId="0" fontId="53" fillId="0" borderId="0" xfId="0" applyFont="1" applyAlignment="1">
      <alignment horizontal="center"/>
    </xf>
    <xf numFmtId="49" fontId="3" fillId="0" borderId="2" xfId="3" applyNumberFormat="1" applyFont="1" applyBorder="1" applyAlignment="1">
      <alignment horizontal="left" vertical="center" wrapText="1"/>
    </xf>
    <xf numFmtId="49" fontId="3" fillId="0" borderId="3" xfId="3" applyNumberFormat="1" applyFont="1" applyBorder="1" applyAlignment="1">
      <alignment horizontal="left" vertical="center" wrapText="1"/>
    </xf>
    <xf numFmtId="39" fontId="12" fillId="0" borderId="0" xfId="0" applyNumberFormat="1" applyFont="1" applyAlignment="1">
      <alignment horizontal="right" vertical="center" wrapText="1"/>
    </xf>
    <xf numFmtId="39" fontId="13" fillId="0" borderId="1" xfId="0" applyNumberFormat="1" applyFont="1" applyBorder="1" applyAlignment="1">
      <alignment horizontal="righ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13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3" fontId="51" fillId="0" borderId="0" xfId="1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39" fontId="7" fillId="0" borderId="1" xfId="0" applyNumberFormat="1" applyFont="1" applyBorder="1" applyAlignment="1">
      <alignment horizontal="right" vertical="center" wrapText="1"/>
    </xf>
    <xf numFmtId="9" fontId="50" fillId="0" borderId="0" xfId="2" applyFont="1" applyAlignment="1">
      <alignment vertical="center"/>
    </xf>
    <xf numFmtId="4" fontId="12" fillId="0" borderId="1" xfId="3" applyNumberFormat="1" applyFont="1" applyBorder="1" applyAlignment="1">
      <alignment horizontal="right" vertical="center" wrapText="1"/>
    </xf>
    <xf numFmtId="39" fontId="57" fillId="0" borderId="0" xfId="0" applyNumberFormat="1" applyFont="1" applyAlignment="1">
      <alignment vertical="center" wrapText="1"/>
    </xf>
    <xf numFmtId="43" fontId="7" fillId="0" borderId="1" xfId="1" applyFont="1" applyBorder="1" applyAlignment="1">
      <alignment horizontal="center" vertical="center" wrapText="1"/>
    </xf>
    <xf numFmtId="49" fontId="3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49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right" vertical="center"/>
    </xf>
    <xf numFmtId="0" fontId="61" fillId="0" borderId="1" xfId="3" applyFont="1" applyBorder="1" applyAlignment="1">
      <alignment horizontal="center" vertical="center"/>
    </xf>
    <xf numFmtId="0" fontId="61" fillId="0" borderId="1" xfId="3" applyFont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center"/>
    </xf>
    <xf numFmtId="0" fontId="62" fillId="0" borderId="1" xfId="3" applyFont="1" applyBorder="1" applyAlignment="1">
      <alignment horizontal="center" vertical="center" wrapText="1"/>
    </xf>
    <xf numFmtId="0" fontId="61" fillId="0" borderId="1" xfId="3" applyFont="1" applyBorder="1" applyAlignment="1">
      <alignment vertical="center"/>
    </xf>
    <xf numFmtId="43" fontId="61" fillId="0" borderId="1" xfId="1" applyFont="1" applyBorder="1" applyAlignment="1">
      <alignment vertical="center"/>
    </xf>
    <xf numFmtId="43" fontId="61" fillId="0" borderId="1" xfId="1" applyFont="1" applyBorder="1" applyAlignment="1">
      <alignment horizontal="center" vertical="center"/>
    </xf>
    <xf numFmtId="0" fontId="62" fillId="0" borderId="1" xfId="3" applyFont="1" applyBorder="1" applyAlignment="1">
      <alignment horizontal="left" vertical="center" wrapText="1"/>
    </xf>
    <xf numFmtId="43" fontId="62" fillId="0" borderId="1" xfId="1" applyFont="1" applyBorder="1" applyAlignment="1">
      <alignment vertical="center"/>
    </xf>
    <xf numFmtId="43" fontId="62" fillId="0" borderId="1" xfId="1" applyFont="1" applyBorder="1" applyAlignment="1">
      <alignment horizontal="center" vertical="center"/>
    </xf>
    <xf numFmtId="0" fontId="61" fillId="0" borderId="1" xfId="3" applyFont="1" applyBorder="1" applyAlignment="1">
      <alignment vertical="center" wrapText="1"/>
    </xf>
    <xf numFmtId="0" fontId="63" fillId="0" borderId="0" xfId="3" applyFont="1" applyAlignment="1">
      <alignment horizontal="center" vertical="center"/>
    </xf>
    <xf numFmtId="0" fontId="63" fillId="0" borderId="0" xfId="3" applyFont="1" applyAlignment="1">
      <alignment vertical="center"/>
    </xf>
    <xf numFmtId="43" fontId="3" fillId="0" borderId="0" xfId="3" applyNumberFormat="1" applyFont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62" fillId="0" borderId="0" xfId="3" applyFont="1" applyAlignment="1">
      <alignment vertical="center"/>
    </xf>
    <xf numFmtId="49" fontId="3" fillId="0" borderId="0" xfId="3" applyNumberFormat="1" applyFont="1" applyAlignment="1">
      <alignment horizontal="left" vertical="center"/>
    </xf>
    <xf numFmtId="0" fontId="3" fillId="0" borderId="0" xfId="3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49" fontId="61" fillId="0" borderId="1" xfId="3" applyNumberFormat="1" applyFont="1" applyBorder="1" applyAlignment="1">
      <alignment horizontal="center" vertical="center" wrapText="1"/>
    </xf>
    <xf numFmtId="49" fontId="62" fillId="0" borderId="1" xfId="3" applyNumberFormat="1" applyFont="1" applyBorder="1" applyAlignment="1">
      <alignment horizontal="center" vertical="center" wrapText="1"/>
    </xf>
    <xf numFmtId="49" fontId="61" fillId="0" borderId="1" xfId="3" applyNumberFormat="1" applyFont="1" applyBorder="1" applyAlignment="1">
      <alignment horizontal="left" vertical="center"/>
    </xf>
    <xf numFmtId="0" fontId="61" fillId="0" borderId="0" xfId="3" applyFont="1" applyAlignment="1">
      <alignment vertical="center"/>
    </xf>
    <xf numFmtId="49" fontId="62" fillId="0" borderId="1" xfId="3" applyNumberFormat="1" applyFont="1" applyBorder="1" applyAlignment="1">
      <alignment horizontal="left" vertical="center"/>
    </xf>
    <xf numFmtId="0" fontId="62" fillId="0" borderId="1" xfId="3" applyFont="1" applyBorder="1" applyAlignment="1">
      <alignment horizontal="left" vertical="center"/>
    </xf>
    <xf numFmtId="49" fontId="61" fillId="0" borderId="6" xfId="3" applyNumberFormat="1" applyFont="1" applyBorder="1" applyAlignment="1">
      <alignment horizontal="left" vertical="center"/>
    </xf>
    <xf numFmtId="0" fontId="61" fillId="0" borderId="6" xfId="3" applyFont="1" applyBorder="1" applyAlignment="1">
      <alignment vertical="center"/>
    </xf>
    <xf numFmtId="0" fontId="62" fillId="0" borderId="6" xfId="3" applyFont="1" applyBorder="1" applyAlignment="1">
      <alignment horizontal="center" vertical="center"/>
    </xf>
    <xf numFmtId="43" fontId="61" fillId="0" borderId="6" xfId="1" applyFont="1" applyBorder="1" applyAlignment="1">
      <alignment vertical="center"/>
    </xf>
    <xf numFmtId="49" fontId="61" fillId="0" borderId="7" xfId="3" applyNumberFormat="1" applyFont="1" applyBorder="1" applyAlignment="1">
      <alignment horizontal="left" vertical="center"/>
    </xf>
    <xf numFmtId="0" fontId="61" fillId="0" borderId="7" xfId="3" applyFont="1" applyBorder="1" applyAlignment="1">
      <alignment vertical="center"/>
    </xf>
    <xf numFmtId="0" fontId="62" fillId="0" borderId="7" xfId="3" applyFont="1" applyBorder="1" applyAlignment="1">
      <alignment horizontal="center" vertical="center"/>
    </xf>
    <xf numFmtId="43" fontId="61" fillId="0" borderId="7" xfId="1" applyFont="1" applyBorder="1" applyAlignment="1">
      <alignment vertical="center"/>
    </xf>
    <xf numFmtId="43" fontId="62" fillId="0" borderId="0" xfId="3" applyNumberFormat="1" applyFont="1" applyAlignment="1">
      <alignment vertical="center"/>
    </xf>
    <xf numFmtId="0" fontId="61" fillId="0" borderId="6" xfId="3" applyFont="1" applyBorder="1" applyAlignment="1">
      <alignment vertical="center" wrapText="1"/>
    </xf>
    <xf numFmtId="0" fontId="62" fillId="0" borderId="8" xfId="3" applyFont="1" applyBorder="1" applyAlignment="1">
      <alignment horizontal="left" vertical="center"/>
    </xf>
    <xf numFmtId="0" fontId="62" fillId="0" borderId="8" xfId="3" applyFont="1" applyBorder="1" applyAlignment="1">
      <alignment horizontal="center" vertical="center"/>
    </xf>
    <xf numFmtId="43" fontId="62" fillId="0" borderId="8" xfId="1" applyFont="1" applyBorder="1" applyAlignment="1">
      <alignment vertical="center"/>
    </xf>
    <xf numFmtId="0" fontId="61" fillId="0" borderId="8" xfId="3" applyFont="1" applyBorder="1" applyAlignment="1">
      <alignment vertical="center"/>
    </xf>
    <xf numFmtId="49" fontId="61" fillId="0" borderId="9" xfId="3" applyNumberFormat="1" applyFont="1" applyBorder="1" applyAlignment="1">
      <alignment horizontal="left" vertical="center"/>
    </xf>
    <xf numFmtId="0" fontId="61" fillId="0" borderId="10" xfId="3" applyFont="1" applyBorder="1" applyAlignment="1">
      <alignment vertical="center"/>
    </xf>
    <xf numFmtId="0" fontId="62" fillId="0" borderId="11" xfId="3" applyFont="1" applyBorder="1" applyAlignment="1">
      <alignment horizontal="center" vertical="center"/>
    </xf>
    <xf numFmtId="43" fontId="61" fillId="0" borderId="12" xfId="1" applyFont="1" applyBorder="1" applyAlignment="1">
      <alignment vertical="center"/>
    </xf>
    <xf numFmtId="49" fontId="61" fillId="0" borderId="13" xfId="3" applyNumberFormat="1" applyFont="1" applyBorder="1" applyAlignment="1">
      <alignment horizontal="left" vertical="center"/>
    </xf>
    <xf numFmtId="43" fontId="61" fillId="0" borderId="14" xfId="1" applyFont="1" applyBorder="1" applyAlignment="1">
      <alignment vertical="center"/>
    </xf>
    <xf numFmtId="0" fontId="61" fillId="0" borderId="15" xfId="3" applyFont="1" applyBorder="1" applyAlignment="1">
      <alignment vertical="center"/>
    </xf>
    <xf numFmtId="0" fontId="62" fillId="0" borderId="16" xfId="3" applyFont="1" applyBorder="1" applyAlignment="1">
      <alignment horizontal="center" vertical="center"/>
    </xf>
    <xf numFmtId="43" fontId="61" fillId="0" borderId="17" xfId="1" applyFont="1" applyBorder="1" applyAlignment="1">
      <alignment vertical="center"/>
    </xf>
    <xf numFmtId="49" fontId="63" fillId="0" borderId="0" xfId="3" applyNumberFormat="1" applyFont="1" applyAlignment="1">
      <alignment horizontal="left" vertical="center"/>
    </xf>
    <xf numFmtId="43" fontId="3" fillId="0" borderId="0" xfId="3" applyNumberFormat="1" applyFont="1" applyAlignment="1">
      <alignment vertical="center"/>
    </xf>
    <xf numFmtId="49" fontId="62" fillId="0" borderId="0" xfId="3" applyNumberFormat="1" applyFont="1" applyAlignment="1">
      <alignment horizontal="left" vertical="center"/>
    </xf>
    <xf numFmtId="0" fontId="52" fillId="0" borderId="0" xfId="3" applyFont="1" applyAlignment="1">
      <alignment vertical="top" wrapText="1"/>
    </xf>
    <xf numFmtId="4" fontId="7" fillId="0" borderId="1" xfId="3" applyNumberFormat="1" applyFont="1" applyFill="1" applyBorder="1" applyAlignment="1">
      <alignment horizontal="right" vertical="center" wrapText="1"/>
    </xf>
    <xf numFmtId="4" fontId="12" fillId="2" borderId="1" xfId="3" applyNumberFormat="1" applyFont="1" applyFill="1" applyBorder="1" applyAlignment="1">
      <alignment horizontal="right" vertical="center" wrapText="1"/>
    </xf>
    <xf numFmtId="4" fontId="13" fillId="0" borderId="1" xfId="3" applyNumberFormat="1" applyFont="1" applyFill="1" applyBorder="1" applyAlignment="1">
      <alignment horizontal="right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left" vertical="center" wrapText="1"/>
    </xf>
    <xf numFmtId="49" fontId="7" fillId="0" borderId="3" xfId="3" applyNumberFormat="1" applyFont="1" applyBorder="1" applyAlignment="1">
      <alignment horizontal="left" vertical="center" wrapText="1"/>
    </xf>
    <xf numFmtId="0" fontId="52" fillId="0" borderId="0" xfId="3" applyFont="1" applyAlignment="1">
      <alignment horizontal="left" vertical="top" wrapText="1"/>
    </xf>
    <xf numFmtId="0" fontId="53" fillId="0" borderId="0" xfId="0" applyFont="1" applyAlignment="1">
      <alignment horizontal="left"/>
    </xf>
    <xf numFmtId="0" fontId="7" fillId="0" borderId="0" xfId="3" applyFont="1" applyAlignment="1">
      <alignment horizontal="left" vertical="top" wrapText="1"/>
    </xf>
    <xf numFmtId="49" fontId="3" fillId="0" borderId="2" xfId="3" applyNumberFormat="1" applyFont="1" applyBorder="1" applyAlignment="1">
      <alignment horizontal="left" vertical="center" wrapText="1"/>
    </xf>
    <xf numFmtId="49" fontId="3" fillId="0" borderId="3" xfId="3" applyNumberFormat="1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9" fontId="12" fillId="0" borderId="2" xfId="3" applyNumberFormat="1" applyFont="1" applyBorder="1" applyAlignment="1">
      <alignment horizontal="left" vertical="center" wrapText="1"/>
    </xf>
    <xf numFmtId="49" fontId="12" fillId="0" borderId="3" xfId="3" applyNumberFormat="1" applyFont="1" applyBorder="1" applyAlignment="1">
      <alignment horizontal="left" vertical="center" wrapText="1"/>
    </xf>
    <xf numFmtId="49" fontId="7" fillId="2" borderId="1" xfId="3" applyNumberFormat="1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7" fillId="2" borderId="2" xfId="3" applyNumberFormat="1" applyFont="1" applyFill="1" applyBorder="1" applyAlignment="1">
      <alignment horizontal="left" vertical="center" wrapText="1"/>
    </xf>
    <xf numFmtId="49" fontId="7" fillId="2" borderId="3" xfId="3" applyNumberFormat="1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left" vertical="center" wrapText="1"/>
    </xf>
    <xf numFmtId="49" fontId="7" fillId="0" borderId="3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3" xfId="3" applyNumberFormat="1" applyFont="1" applyFill="1" applyBorder="1" applyAlignment="1">
      <alignment horizontal="left" vertical="center" wrapText="1"/>
    </xf>
    <xf numFmtId="49" fontId="12" fillId="0" borderId="1" xfId="3" applyNumberFormat="1" applyFont="1" applyBorder="1" applyAlignment="1">
      <alignment horizontal="left" vertical="center" wrapText="1"/>
    </xf>
    <xf numFmtId="49" fontId="12" fillId="0" borderId="2" xfId="3" applyNumberFormat="1" applyFont="1" applyBorder="1" applyAlignment="1">
      <alignment horizontal="center" vertical="center" wrapText="1"/>
    </xf>
    <xf numFmtId="49" fontId="12" fillId="0" borderId="3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0" xfId="3" applyFont="1" applyAlignment="1">
      <alignment horizontal="right" vertical="center" wrapText="1"/>
    </xf>
    <xf numFmtId="0" fontId="7" fillId="0" borderId="0" xfId="3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</cellXfs>
  <cellStyles count="188">
    <cellStyle name="Comma" xfId="1" builtinId="3"/>
    <cellStyle name="Comma 14" xfId="5"/>
    <cellStyle name="Comma 14 2" xfId="170"/>
    <cellStyle name="Comma 2" xfId="6"/>
    <cellStyle name="Comma 2 2" xfId="7"/>
    <cellStyle name="Comma 2 2 2" xfId="172"/>
    <cellStyle name="Comma 2 3" xfId="8"/>
    <cellStyle name="Comma 2 3 2" xfId="173"/>
    <cellStyle name="Comma 2 4" xfId="171"/>
    <cellStyle name="Comma 3" xfId="9"/>
    <cellStyle name="Comma 3 2" xfId="10"/>
    <cellStyle name="Comma 3 2 2" xfId="174"/>
    <cellStyle name="Comma 3 3" xfId="11"/>
    <cellStyle name="Comma 4" xfId="12"/>
    <cellStyle name="Comma 4 2" xfId="13"/>
    <cellStyle name="Comma 4 3" xfId="175"/>
    <cellStyle name="Comma 5" xfId="14"/>
    <cellStyle name="Comma 6" xfId="15"/>
    <cellStyle name="Comma 7" xfId="168"/>
    <cellStyle name="Hyperlink 2" xfId="16"/>
    <cellStyle name="Hyperlink 3" xfId="17"/>
    <cellStyle name="Normal" xfId="0" builtinId="0"/>
    <cellStyle name="Normal 10" xfId="165"/>
    <cellStyle name="Normal 10 2" xfId="186"/>
    <cellStyle name="Normal 11" xfId="166"/>
    <cellStyle name="Normal 11 2" xfId="187"/>
    <cellStyle name="Normal 12" xfId="167"/>
    <cellStyle name="Normal 2" xfId="3"/>
    <cellStyle name="Normal 2 2" xfId="18"/>
    <cellStyle name="Normal 2 2 2" xfId="19"/>
    <cellStyle name="Normal 2 2 3" xfId="176"/>
    <cellStyle name="Normal 2 3" xfId="20"/>
    <cellStyle name="Normal 2 3 2" xfId="21"/>
    <cellStyle name="Normal 2 3 2 2" xfId="178"/>
    <cellStyle name="Normal 2 3 3" xfId="177"/>
    <cellStyle name="Normal 3" xfId="22"/>
    <cellStyle name="Normal 3 2" xfId="23"/>
    <cellStyle name="Normal 3 2 2" xfId="179"/>
    <cellStyle name="Normal 3 3" xfId="24"/>
    <cellStyle name="Normal 4" xfId="25"/>
    <cellStyle name="Normal 4 2" xfId="180"/>
    <cellStyle name="Normal 5" xfId="26"/>
    <cellStyle name="Normal 5 2" xfId="27"/>
    <cellStyle name="Normal 5 2 2" xfId="182"/>
    <cellStyle name="Normal 5 3" xfId="181"/>
    <cellStyle name="Normal 5 4" xfId="4"/>
    <cellStyle name="Normal 6" xfId="28"/>
    <cellStyle name="Normal 6 2" xfId="183"/>
    <cellStyle name="Normal 7" xfId="29"/>
    <cellStyle name="Normal 7 2" xfId="184"/>
    <cellStyle name="Normal 8" xfId="30"/>
    <cellStyle name="Normal 8 2" xfId="185"/>
    <cellStyle name="Normal 9" xfId="164"/>
    <cellStyle name="Percent" xfId="2" builtinId="5"/>
    <cellStyle name="Percent 2" xfId="169"/>
    <cellStyle name="S0" xfId="31"/>
    <cellStyle name="S0 2" xfId="32"/>
    <cellStyle name="S0 3" xfId="33"/>
    <cellStyle name="S0 4" xfId="34"/>
    <cellStyle name="S0 5" xfId="35"/>
    <cellStyle name="S0 6" xfId="36"/>
    <cellStyle name="S0 7" xfId="37"/>
    <cellStyle name="S0 8" xfId="38"/>
    <cellStyle name="S0 9" xfId="39"/>
    <cellStyle name="S1" xfId="40"/>
    <cellStyle name="S1 10" xfId="41"/>
    <cellStyle name="S1 2" xfId="42"/>
    <cellStyle name="S1 3" xfId="43"/>
    <cellStyle name="S1 4" xfId="44"/>
    <cellStyle name="S1 5" xfId="45"/>
    <cellStyle name="S1 6" xfId="46"/>
    <cellStyle name="S1 7" xfId="47"/>
    <cellStyle name="S1 8" xfId="48"/>
    <cellStyle name="S1 9" xfId="49"/>
    <cellStyle name="S10" xfId="50"/>
    <cellStyle name="S10 2" xfId="51"/>
    <cellStyle name="S10 2 2" xfId="52"/>
    <cellStyle name="S10 3" xfId="53"/>
    <cellStyle name="S10 4" xfId="54"/>
    <cellStyle name="S10 5" xfId="55"/>
    <cellStyle name="S11" xfId="56"/>
    <cellStyle name="S11 2" xfId="57"/>
    <cellStyle name="S11 2 2" xfId="58"/>
    <cellStyle name="S11 3" xfId="59"/>
    <cellStyle name="S11 4" xfId="60"/>
    <cellStyle name="S12" xfId="61"/>
    <cellStyle name="S12 2" xfId="62"/>
    <cellStyle name="S12 2 2" xfId="63"/>
    <cellStyle name="S12 3" xfId="64"/>
    <cellStyle name="S12 3 2" xfId="65"/>
    <cellStyle name="S12 4" xfId="66"/>
    <cellStyle name="S12 5" xfId="67"/>
    <cellStyle name="S13" xfId="68"/>
    <cellStyle name="S13 2" xfId="69"/>
    <cellStyle name="S13 3" xfId="70"/>
    <cellStyle name="S13 4" xfId="71"/>
    <cellStyle name="S14" xfId="72"/>
    <cellStyle name="S14 2" xfId="73"/>
    <cellStyle name="S14 3" xfId="74"/>
    <cellStyle name="S14 4" xfId="75"/>
    <cellStyle name="S15" xfId="76"/>
    <cellStyle name="S15 2" xfId="77"/>
    <cellStyle name="S15 3" xfId="78"/>
    <cellStyle name="S16" xfId="79"/>
    <cellStyle name="S16 2" xfId="80"/>
    <cellStyle name="S16 3" xfId="81"/>
    <cellStyle name="S17" xfId="82"/>
    <cellStyle name="S18" xfId="83"/>
    <cellStyle name="S18 2" xfId="84"/>
    <cellStyle name="S18 3" xfId="85"/>
    <cellStyle name="S19" xfId="86"/>
    <cellStyle name="S2" xfId="87"/>
    <cellStyle name="S2 2" xfId="88"/>
    <cellStyle name="S2 3" xfId="89"/>
    <cellStyle name="S2 4" xfId="90"/>
    <cellStyle name="S2 5" xfId="91"/>
    <cellStyle name="S2 6" xfId="92"/>
    <cellStyle name="S2 7" xfId="93"/>
    <cellStyle name="S2 8" xfId="94"/>
    <cellStyle name="S2 9" xfId="95"/>
    <cellStyle name="S20" xfId="96"/>
    <cellStyle name="S21" xfId="97"/>
    <cellStyle name="S22" xfId="98"/>
    <cellStyle name="S23" xfId="99"/>
    <cellStyle name="S24" xfId="100"/>
    <cellStyle name="S25" xfId="101"/>
    <cellStyle name="S26" xfId="102"/>
    <cellStyle name="S27" xfId="103"/>
    <cellStyle name="S28" xfId="104"/>
    <cellStyle name="S3" xfId="105"/>
    <cellStyle name="S3 10" xfId="106"/>
    <cellStyle name="S3 2" xfId="107"/>
    <cellStyle name="S3 2 2" xfId="108"/>
    <cellStyle name="S3 3" xfId="109"/>
    <cellStyle name="S3 4" xfId="110"/>
    <cellStyle name="S3 5" xfId="111"/>
    <cellStyle name="S3 6" xfId="112"/>
    <cellStyle name="S3 7" xfId="113"/>
    <cellStyle name="S3 8" xfId="114"/>
    <cellStyle name="S3 9" xfId="115"/>
    <cellStyle name="S4" xfId="116"/>
    <cellStyle name="S4 2" xfId="117"/>
    <cellStyle name="S4 3" xfId="118"/>
    <cellStyle name="S4 4" xfId="119"/>
    <cellStyle name="S4 5" xfId="120"/>
    <cellStyle name="S4 6" xfId="121"/>
    <cellStyle name="S4 7" xfId="122"/>
    <cellStyle name="S4 8" xfId="123"/>
    <cellStyle name="S4 9" xfId="124"/>
    <cellStyle name="S5" xfId="125"/>
    <cellStyle name="S5 10" xfId="126"/>
    <cellStyle name="S5 2" xfId="127"/>
    <cellStyle name="S5 3" xfId="128"/>
    <cellStyle name="S5 4" xfId="129"/>
    <cellStyle name="S5 5" xfId="130"/>
    <cellStyle name="S5 6" xfId="131"/>
    <cellStyle name="S5 7" xfId="132"/>
    <cellStyle name="S5 8" xfId="133"/>
    <cellStyle name="S5 9" xfId="134"/>
    <cellStyle name="S6" xfId="135"/>
    <cellStyle name="S6 10" xfId="136"/>
    <cellStyle name="S6 2" xfId="137"/>
    <cellStyle name="S6 3" xfId="138"/>
    <cellStyle name="S6 4" xfId="139"/>
    <cellStyle name="S6 5" xfId="140"/>
    <cellStyle name="S6 6" xfId="141"/>
    <cellStyle name="S6 7" xfId="142"/>
    <cellStyle name="S6 8" xfId="143"/>
    <cellStyle name="S6 9" xfId="144"/>
    <cellStyle name="S7" xfId="145"/>
    <cellStyle name="S7 2" xfId="146"/>
    <cellStyle name="S7 2 2" xfId="147"/>
    <cellStyle name="S7 3" xfId="148"/>
    <cellStyle name="S7 3 2" xfId="149"/>
    <cellStyle name="S7 4" xfId="150"/>
    <cellStyle name="S7 5" xfId="151"/>
    <cellStyle name="S7 6" xfId="152"/>
    <cellStyle name="S7 7" xfId="153"/>
    <cellStyle name="S8" xfId="154"/>
    <cellStyle name="S8 2" xfId="155"/>
    <cellStyle name="S8 2 2" xfId="156"/>
    <cellStyle name="S8 3" xfId="157"/>
    <cellStyle name="S8 3 2" xfId="158"/>
    <cellStyle name="S8 4" xfId="159"/>
    <cellStyle name="S9" xfId="160"/>
    <cellStyle name="S9 2" xfId="161"/>
    <cellStyle name="S9 3" xfId="162"/>
    <cellStyle name="S9 4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0</xdr:rowOff>
    </xdr:from>
    <xdr:ext cx="3048000" cy="19050"/>
    <xdr:sp macro="" textlink="">
      <xdr:nvSpPr>
        <xdr:cNvPr id="3073" name="Picture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24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061B751-A90B-49C0-AD50-E9BB8E00872A}"/>
            </a:ext>
          </a:extLst>
        </xdr:cNvPr>
        <xdr:cNvSpPr txBox="1"/>
      </xdr:nvSpPr>
      <xdr:spPr>
        <a:xfrm>
          <a:off x="34956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5DD53D-1F0E-4063-A24C-BCE226118B00}"/>
            </a:ext>
          </a:extLst>
        </xdr:cNvPr>
        <xdr:cNvSpPr txBox="1"/>
      </xdr:nvSpPr>
      <xdr:spPr>
        <a:xfrm>
          <a:off x="388620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yartsetseg\REPORTS\FRC%20-%20quarterly%20report\2018\FRC%20report%202018Q4%20-%20ori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44"/>
      <sheetName val="04143"/>
      <sheetName val="101"/>
      <sheetName val="102"/>
      <sheetName val="103"/>
      <sheetName val="104"/>
      <sheetName val="105"/>
      <sheetName val="Reserve1"/>
      <sheetName val="Reserve2"/>
      <sheetName val="маягт1"/>
      <sheetName val="маягт2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</sheetNames>
    <sheetDataSet>
      <sheetData sheetId="0" refreshError="1"/>
      <sheetData sheetId="1" refreshError="1"/>
      <sheetData sheetId="2" refreshError="1">
        <row r="5">
          <cell r="A5" t="str">
            <v>Даатгагчийн нэр: "Мандал Даатгал" ХК</v>
          </cell>
        </row>
        <row r="16">
          <cell r="E16">
            <v>1805206298.3699999</v>
          </cell>
          <cell r="F16">
            <v>3082303214.7600002</v>
          </cell>
        </row>
        <row r="90">
          <cell r="F90">
            <v>4441895708.4700003</v>
          </cell>
        </row>
        <row r="93">
          <cell r="F93">
            <v>20490134.920000002</v>
          </cell>
        </row>
        <row r="96">
          <cell r="F96">
            <v>15574550727.860001</v>
          </cell>
        </row>
      </sheetData>
      <sheetData sheetId="3" refreshError="1">
        <row r="45">
          <cell r="F45">
            <v>3868257248.9171138</v>
          </cell>
        </row>
        <row r="49">
          <cell r="E49">
            <v>1102525257.140002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69"/>
  <sheetViews>
    <sheetView showGridLines="0" tabSelected="1" topLeftCell="A49" zoomScale="110" zoomScaleNormal="110" workbookViewId="0">
      <selection activeCell="F70" sqref="F70"/>
    </sheetView>
  </sheetViews>
  <sheetFormatPr defaultColWidth="9.140625" defaultRowHeight="12" x14ac:dyDescent="0.2"/>
  <cols>
    <col min="1" max="1" width="9.140625" style="9"/>
    <col min="2" max="2" width="9.7109375" style="9" customWidth="1"/>
    <col min="3" max="3" width="23.5703125" style="9" bestFit="1" customWidth="1"/>
    <col min="4" max="4" width="27.7109375" style="9" customWidth="1"/>
    <col min="5" max="5" width="14.28515625" style="9" customWidth="1"/>
    <col min="6" max="6" width="15.28515625" style="9" customWidth="1"/>
    <col min="7" max="16384" width="9.140625" style="9"/>
  </cols>
  <sheetData>
    <row r="1" spans="1:6" ht="14.25" customHeight="1" x14ac:dyDescent="0.2">
      <c r="A1" s="102" t="s">
        <v>280</v>
      </c>
      <c r="B1" s="102"/>
      <c r="C1" s="102"/>
      <c r="D1" s="94"/>
    </row>
    <row r="2" spans="1:6" ht="10.5" customHeight="1" x14ac:dyDescent="0.2">
      <c r="A2" s="103" t="s">
        <v>281</v>
      </c>
      <c r="B2" s="103"/>
      <c r="C2" s="103"/>
    </row>
    <row r="3" spans="1:6" ht="10.5" customHeight="1" x14ac:dyDescent="0.2">
      <c r="B3" s="104" t="s">
        <v>143</v>
      </c>
      <c r="C3" s="104"/>
      <c r="D3" s="104"/>
      <c r="E3" s="104"/>
    </row>
    <row r="4" spans="1:6" s="10" customFormat="1" ht="15" customHeight="1" x14ac:dyDescent="0.2">
      <c r="B4" s="5"/>
      <c r="C4" s="5"/>
      <c r="D4" s="5"/>
      <c r="F4" s="41" t="s">
        <v>148</v>
      </c>
    </row>
    <row r="5" spans="1:6" ht="24" x14ac:dyDescent="0.2">
      <c r="B5" s="25" t="s">
        <v>149</v>
      </c>
      <c r="C5" s="107" t="s">
        <v>58</v>
      </c>
      <c r="D5" s="107"/>
      <c r="E5" s="30" t="s">
        <v>145</v>
      </c>
      <c r="F5" s="30" t="s">
        <v>146</v>
      </c>
    </row>
    <row r="6" spans="1:6" x14ac:dyDescent="0.2">
      <c r="B6" s="24" t="s">
        <v>2</v>
      </c>
      <c r="C6" s="108" t="s">
        <v>59</v>
      </c>
      <c r="D6" s="108"/>
      <c r="E6" s="2"/>
      <c r="F6" s="2"/>
    </row>
    <row r="7" spans="1:6" x14ac:dyDescent="0.2">
      <c r="B7" s="24" t="s">
        <v>60</v>
      </c>
      <c r="C7" s="110" t="s">
        <v>61</v>
      </c>
      <c r="D7" s="110"/>
      <c r="E7" s="95"/>
      <c r="F7" s="95"/>
    </row>
    <row r="8" spans="1:6" x14ac:dyDescent="0.2">
      <c r="B8" s="24" t="s">
        <v>177</v>
      </c>
      <c r="C8" s="109" t="s">
        <v>62</v>
      </c>
      <c r="D8" s="109"/>
      <c r="E8" s="28">
        <v>1805206298.3699999</v>
      </c>
      <c r="F8" s="28">
        <v>3082303214.7600002</v>
      </c>
    </row>
    <row r="9" spans="1:6" x14ac:dyDescent="0.2">
      <c r="B9" s="24" t="s">
        <v>63</v>
      </c>
      <c r="C9" s="109" t="s">
        <v>64</v>
      </c>
      <c r="D9" s="109"/>
      <c r="E9" s="28">
        <v>4402449853.5100002</v>
      </c>
      <c r="F9" s="28">
        <v>4816977989.3943996</v>
      </c>
    </row>
    <row r="10" spans="1:6" x14ac:dyDescent="0.2">
      <c r="B10" s="24" t="s">
        <v>65</v>
      </c>
      <c r="C10" s="109" t="s">
        <v>66</v>
      </c>
      <c r="D10" s="109"/>
      <c r="E10" s="28">
        <v>31980033.719999999</v>
      </c>
      <c r="F10" s="28">
        <v>46170525.270000003</v>
      </c>
    </row>
    <row r="11" spans="1:6" x14ac:dyDescent="0.2">
      <c r="B11" s="24" t="s">
        <v>67</v>
      </c>
      <c r="C11" s="109" t="s">
        <v>68</v>
      </c>
      <c r="D11" s="109"/>
      <c r="E11" s="28">
        <v>401174139.25999999</v>
      </c>
      <c r="F11" s="28">
        <v>303965190.60000002</v>
      </c>
    </row>
    <row r="12" spans="1:6" x14ac:dyDescent="0.2">
      <c r="B12" s="24" t="s">
        <v>69</v>
      </c>
      <c r="C12" s="109" t="s">
        <v>141</v>
      </c>
      <c r="D12" s="109"/>
      <c r="E12" s="28">
        <v>9229437635.1399994</v>
      </c>
      <c r="F12" s="28">
        <v>19837290729.950001</v>
      </c>
    </row>
    <row r="13" spans="1:6" x14ac:dyDescent="0.2">
      <c r="B13" s="24" t="s">
        <v>70</v>
      </c>
      <c r="C13" s="109" t="s">
        <v>71</v>
      </c>
      <c r="D13" s="109"/>
      <c r="E13" s="28">
        <v>21928190.32</v>
      </c>
      <c r="F13" s="28">
        <v>23542993.25</v>
      </c>
    </row>
    <row r="14" spans="1:6" x14ac:dyDescent="0.2">
      <c r="B14" s="24" t="s">
        <v>72</v>
      </c>
      <c r="C14" s="109" t="s">
        <v>73</v>
      </c>
      <c r="D14" s="109"/>
      <c r="E14" s="28">
        <v>656668551.57000005</v>
      </c>
      <c r="F14" s="28">
        <v>1646967376.96</v>
      </c>
    </row>
    <row r="15" spans="1:6" x14ac:dyDescent="0.2">
      <c r="B15" s="24" t="s">
        <v>74</v>
      </c>
      <c r="C15" s="109" t="s">
        <v>142</v>
      </c>
      <c r="D15" s="109"/>
      <c r="E15" s="28">
        <v>4340384448.6899996</v>
      </c>
      <c r="F15" s="28">
        <v>3405316048.0800004</v>
      </c>
    </row>
    <row r="16" spans="1:6" ht="29.25" customHeight="1" x14ac:dyDescent="0.2">
      <c r="B16" s="24" t="s">
        <v>75</v>
      </c>
      <c r="C16" s="109" t="s">
        <v>76</v>
      </c>
      <c r="D16" s="109"/>
      <c r="E16" s="28"/>
      <c r="F16" s="28"/>
    </row>
    <row r="17" spans="2:6" ht="13.5" customHeight="1" x14ac:dyDescent="0.2">
      <c r="B17" s="24" t="s">
        <v>264</v>
      </c>
      <c r="C17" s="98"/>
      <c r="D17" s="99"/>
      <c r="E17" s="28"/>
      <c r="F17" s="28"/>
    </row>
    <row r="18" spans="2:6" ht="13.5" customHeight="1" x14ac:dyDescent="0.2">
      <c r="B18" s="24" t="s">
        <v>265</v>
      </c>
      <c r="C18" s="116" t="s">
        <v>266</v>
      </c>
      <c r="D18" s="117"/>
      <c r="E18" s="4">
        <v>20889229150.579998</v>
      </c>
      <c r="F18" s="4">
        <v>33162534068.264404</v>
      </c>
    </row>
    <row r="19" spans="2:6" x14ac:dyDescent="0.2">
      <c r="B19" s="24" t="s">
        <v>77</v>
      </c>
      <c r="C19" s="110" t="s">
        <v>78</v>
      </c>
      <c r="D19" s="110"/>
      <c r="E19" s="95"/>
      <c r="F19" s="95"/>
    </row>
    <row r="20" spans="2:6" x14ac:dyDescent="0.2">
      <c r="B20" s="24" t="s">
        <v>79</v>
      </c>
      <c r="C20" s="109" t="s">
        <v>80</v>
      </c>
      <c r="D20" s="109"/>
      <c r="E20" s="28">
        <v>288956082.86000001</v>
      </c>
      <c r="F20" s="28">
        <v>351967197.27999997</v>
      </c>
    </row>
    <row r="21" spans="2:6" x14ac:dyDescent="0.2">
      <c r="B21" s="24" t="s">
        <v>81</v>
      </c>
      <c r="C21" s="109" t="s">
        <v>82</v>
      </c>
      <c r="D21" s="109"/>
      <c r="E21" s="28">
        <v>57325257.299999997</v>
      </c>
      <c r="F21" s="28">
        <v>33147356.600000001</v>
      </c>
    </row>
    <row r="22" spans="2:6" x14ac:dyDescent="0.2">
      <c r="B22" s="24" t="s">
        <v>188</v>
      </c>
      <c r="C22" s="105" t="s">
        <v>282</v>
      </c>
      <c r="D22" s="106"/>
      <c r="E22" s="28"/>
      <c r="F22" s="28"/>
    </row>
    <row r="23" spans="2:6" x14ac:dyDescent="0.2">
      <c r="B23" s="24" t="s">
        <v>83</v>
      </c>
      <c r="C23" s="109" t="s">
        <v>84</v>
      </c>
      <c r="D23" s="109"/>
      <c r="E23" s="28"/>
      <c r="F23" s="28"/>
    </row>
    <row r="24" spans="2:6" x14ac:dyDescent="0.2">
      <c r="B24" s="24" t="s">
        <v>191</v>
      </c>
      <c r="C24" s="105" t="s">
        <v>283</v>
      </c>
      <c r="D24" s="106"/>
      <c r="E24" s="28"/>
      <c r="F24" s="28"/>
    </row>
    <row r="25" spans="2:6" x14ac:dyDescent="0.2">
      <c r="B25" s="24" t="s">
        <v>85</v>
      </c>
      <c r="C25" s="109" t="s">
        <v>86</v>
      </c>
      <c r="D25" s="109"/>
      <c r="E25" s="28"/>
      <c r="F25" s="28"/>
    </row>
    <row r="26" spans="2:6" x14ac:dyDescent="0.2">
      <c r="B26" s="24" t="s">
        <v>87</v>
      </c>
      <c r="C26" s="109" t="s">
        <v>88</v>
      </c>
      <c r="D26" s="109"/>
      <c r="E26" s="28">
        <v>236640000</v>
      </c>
      <c r="F26" s="28">
        <v>236640000</v>
      </c>
    </row>
    <row r="27" spans="2:6" x14ac:dyDescent="0.2">
      <c r="B27" s="24" t="s">
        <v>89</v>
      </c>
      <c r="C27" s="109" t="s">
        <v>90</v>
      </c>
      <c r="D27" s="109"/>
      <c r="E27" s="28"/>
      <c r="F27" s="28"/>
    </row>
    <row r="28" spans="2:6" x14ac:dyDescent="0.2">
      <c r="B28" s="24" t="s">
        <v>196</v>
      </c>
      <c r="C28" s="98"/>
      <c r="D28" s="99"/>
      <c r="E28" s="28"/>
      <c r="F28" s="28"/>
    </row>
    <row r="29" spans="2:6" ht="24" customHeight="1" x14ac:dyDescent="0.2">
      <c r="B29" s="24" t="s">
        <v>198</v>
      </c>
      <c r="C29" s="116" t="s">
        <v>267</v>
      </c>
      <c r="D29" s="117"/>
      <c r="E29" s="4">
        <v>582921340.16000009</v>
      </c>
      <c r="F29" s="4">
        <v>621754553.88</v>
      </c>
    </row>
    <row r="30" spans="2:6" x14ac:dyDescent="0.2">
      <c r="B30" s="24" t="s">
        <v>91</v>
      </c>
      <c r="C30" s="113" t="s">
        <v>92</v>
      </c>
      <c r="D30" s="113"/>
      <c r="E30" s="4">
        <v>21472150490.739998</v>
      </c>
      <c r="F30" s="4">
        <v>33784288622.144405</v>
      </c>
    </row>
    <row r="31" spans="2:6" x14ac:dyDescent="0.2">
      <c r="B31" s="24" t="s">
        <v>4</v>
      </c>
      <c r="C31" s="108" t="s">
        <v>93</v>
      </c>
      <c r="D31" s="108"/>
      <c r="E31" s="2"/>
      <c r="F31" s="2"/>
    </row>
    <row r="32" spans="2:6" x14ac:dyDescent="0.2">
      <c r="B32" s="24" t="s">
        <v>214</v>
      </c>
      <c r="C32" s="100" t="s">
        <v>268</v>
      </c>
      <c r="D32" s="101"/>
      <c r="E32" s="2"/>
      <c r="F32" s="2"/>
    </row>
    <row r="33" spans="2:6" x14ac:dyDescent="0.2">
      <c r="B33" s="24" t="s">
        <v>94</v>
      </c>
      <c r="C33" s="110" t="s">
        <v>95</v>
      </c>
      <c r="D33" s="110"/>
      <c r="E33" s="95"/>
      <c r="F33" s="95"/>
    </row>
    <row r="34" spans="2:6" x14ac:dyDescent="0.2">
      <c r="B34" s="24" t="s">
        <v>96</v>
      </c>
      <c r="C34" s="109" t="s">
        <v>97</v>
      </c>
      <c r="D34" s="109"/>
      <c r="E34" s="28">
        <v>2055456107.5899999</v>
      </c>
      <c r="F34" s="28">
        <v>1065374434.0151999</v>
      </c>
    </row>
    <row r="35" spans="2:6" x14ac:dyDescent="0.2">
      <c r="B35" s="24" t="s">
        <v>98</v>
      </c>
      <c r="C35" s="109" t="s">
        <v>99</v>
      </c>
      <c r="D35" s="109"/>
      <c r="E35" s="28">
        <v>231815623.88999999</v>
      </c>
      <c r="F35" s="28">
        <v>215387622.16</v>
      </c>
    </row>
    <row r="36" spans="2:6" x14ac:dyDescent="0.2">
      <c r="B36" s="24" t="s">
        <v>100</v>
      </c>
      <c r="C36" s="105" t="s">
        <v>135</v>
      </c>
      <c r="D36" s="106"/>
      <c r="E36" s="28">
        <v>66396341.090000004</v>
      </c>
      <c r="F36" s="28">
        <v>8513982.5500000007</v>
      </c>
    </row>
    <row r="37" spans="2:6" x14ac:dyDescent="0.2">
      <c r="B37" s="24" t="s">
        <v>101</v>
      </c>
      <c r="C37" s="98"/>
      <c r="D37" s="99"/>
      <c r="E37" s="28"/>
      <c r="F37" s="28"/>
    </row>
    <row r="38" spans="2:6" x14ac:dyDescent="0.2">
      <c r="B38" s="24" t="s">
        <v>102</v>
      </c>
      <c r="C38" s="109" t="s">
        <v>136</v>
      </c>
      <c r="D38" s="109"/>
      <c r="E38" s="28"/>
      <c r="F38" s="28"/>
    </row>
    <row r="39" spans="2:6" x14ac:dyDescent="0.2">
      <c r="B39" s="24" t="s">
        <v>103</v>
      </c>
      <c r="C39" s="98"/>
      <c r="D39" s="99"/>
      <c r="E39" s="28"/>
      <c r="F39" s="28"/>
    </row>
    <row r="40" spans="2:6" x14ac:dyDescent="0.2">
      <c r="B40" s="24" t="s">
        <v>104</v>
      </c>
      <c r="C40" s="109" t="s">
        <v>105</v>
      </c>
      <c r="D40" s="109"/>
      <c r="E40" s="28"/>
      <c r="F40" s="28"/>
    </row>
    <row r="41" spans="2:6" x14ac:dyDescent="0.2">
      <c r="B41" s="24" t="s">
        <v>106</v>
      </c>
      <c r="C41" s="105" t="s">
        <v>107</v>
      </c>
      <c r="D41" s="106"/>
      <c r="E41" s="28">
        <v>714445127.5</v>
      </c>
      <c r="F41" s="28">
        <v>242850847.28</v>
      </c>
    </row>
    <row r="42" spans="2:6" x14ac:dyDescent="0.2">
      <c r="B42" s="24" t="s">
        <v>108</v>
      </c>
      <c r="C42" s="111" t="s">
        <v>109</v>
      </c>
      <c r="D42" s="112"/>
      <c r="E42" s="28"/>
      <c r="F42" s="28"/>
    </row>
    <row r="43" spans="2:6" x14ac:dyDescent="0.2">
      <c r="B43" s="24" t="s">
        <v>269</v>
      </c>
      <c r="C43" s="111" t="s">
        <v>110</v>
      </c>
      <c r="D43" s="112"/>
      <c r="E43" s="28">
        <v>126208858.04000001</v>
      </c>
      <c r="F43" s="28">
        <v>178861027.59999996</v>
      </c>
    </row>
    <row r="44" spans="2:6" ht="23.25" customHeight="1" x14ac:dyDescent="0.2">
      <c r="B44" s="24" t="s">
        <v>270</v>
      </c>
      <c r="C44" s="109" t="s">
        <v>111</v>
      </c>
      <c r="D44" s="109"/>
      <c r="E44" s="28"/>
      <c r="F44" s="28"/>
    </row>
    <row r="45" spans="2:6" ht="23.25" customHeight="1" x14ac:dyDescent="0.2">
      <c r="B45" s="24" t="s">
        <v>271</v>
      </c>
      <c r="C45" s="98"/>
      <c r="D45" s="99"/>
      <c r="E45" s="28"/>
      <c r="F45" s="28"/>
    </row>
    <row r="46" spans="2:6" ht="23.25" customHeight="1" x14ac:dyDescent="0.2">
      <c r="B46" s="24" t="s">
        <v>272</v>
      </c>
      <c r="C46" s="116" t="s">
        <v>273</v>
      </c>
      <c r="D46" s="117"/>
      <c r="E46" s="96">
        <v>3194322058.1100001</v>
      </c>
      <c r="F46" s="96">
        <v>1710987913.6051998</v>
      </c>
    </row>
    <row r="47" spans="2:6" x14ac:dyDescent="0.2">
      <c r="B47" s="24" t="s">
        <v>112</v>
      </c>
      <c r="C47" s="115" t="s">
        <v>113</v>
      </c>
      <c r="D47" s="110"/>
      <c r="E47" s="95"/>
      <c r="F47" s="95"/>
    </row>
    <row r="48" spans="2:6" x14ac:dyDescent="0.2">
      <c r="B48" s="24" t="s">
        <v>114</v>
      </c>
      <c r="C48" s="109" t="s">
        <v>115</v>
      </c>
      <c r="D48" s="109"/>
      <c r="E48" s="28"/>
      <c r="F48" s="28"/>
    </row>
    <row r="49" spans="2:6" x14ac:dyDescent="0.2">
      <c r="B49" s="24" t="s">
        <v>116</v>
      </c>
      <c r="C49" s="109" t="s">
        <v>117</v>
      </c>
      <c r="D49" s="109"/>
      <c r="E49" s="28">
        <v>12276936797.08</v>
      </c>
      <c r="F49" s="28">
        <v>16498749980.68</v>
      </c>
    </row>
    <row r="50" spans="2:6" x14ac:dyDescent="0.2">
      <c r="B50" s="24" t="s">
        <v>118</v>
      </c>
      <c r="C50" s="109" t="s">
        <v>119</v>
      </c>
      <c r="D50" s="109"/>
      <c r="E50" s="28"/>
      <c r="F50" s="28"/>
    </row>
    <row r="51" spans="2:6" x14ac:dyDescent="0.2">
      <c r="B51" s="24" t="s">
        <v>120</v>
      </c>
      <c r="C51" s="109" t="s">
        <v>121</v>
      </c>
      <c r="D51" s="109"/>
      <c r="E51" s="28"/>
      <c r="F51" s="28"/>
    </row>
    <row r="52" spans="2:6" x14ac:dyDescent="0.2">
      <c r="B52" s="24" t="s">
        <v>274</v>
      </c>
      <c r="C52" s="98"/>
      <c r="D52" s="99"/>
      <c r="E52" s="28"/>
      <c r="F52" s="28"/>
    </row>
    <row r="53" spans="2:6" x14ac:dyDescent="0.2">
      <c r="B53" s="24" t="s">
        <v>275</v>
      </c>
      <c r="C53" s="116" t="s">
        <v>276</v>
      </c>
      <c r="D53" s="117"/>
      <c r="E53" s="4">
        <v>12276936797.08</v>
      </c>
      <c r="F53" s="4">
        <v>16498749980.68</v>
      </c>
    </row>
    <row r="54" spans="2:6" x14ac:dyDescent="0.2">
      <c r="B54" s="24" t="s">
        <v>122</v>
      </c>
      <c r="C54" s="113" t="s">
        <v>123</v>
      </c>
      <c r="D54" s="113"/>
      <c r="E54" s="4">
        <v>15471258855.190001</v>
      </c>
      <c r="F54" s="4">
        <v>18209737894.285202</v>
      </c>
    </row>
    <row r="55" spans="2:6" x14ac:dyDescent="0.2">
      <c r="B55" s="24"/>
      <c r="C55" s="118" t="s">
        <v>125</v>
      </c>
      <c r="D55" s="119"/>
      <c r="E55" s="95"/>
      <c r="F55" s="95"/>
    </row>
    <row r="56" spans="2:6" x14ac:dyDescent="0.2">
      <c r="B56" s="24" t="s">
        <v>124</v>
      </c>
      <c r="C56" s="114" t="s">
        <v>284</v>
      </c>
      <c r="D56" s="114"/>
      <c r="E56" s="3">
        <v>6000891635.5500002</v>
      </c>
      <c r="F56" s="3">
        <v>20472917106.267113</v>
      </c>
    </row>
    <row r="57" spans="2:6" x14ac:dyDescent="0.2">
      <c r="B57" s="24" t="s">
        <v>277</v>
      </c>
      <c r="C57" s="120" t="s">
        <v>286</v>
      </c>
      <c r="D57" s="121"/>
      <c r="E57" s="97"/>
      <c r="F57" s="97"/>
    </row>
    <row r="58" spans="2:6" x14ac:dyDescent="0.2">
      <c r="B58" s="24" t="s">
        <v>126</v>
      </c>
      <c r="C58" s="109" t="s">
        <v>285</v>
      </c>
      <c r="D58" s="109"/>
      <c r="E58" s="28">
        <v>6243016000</v>
      </c>
      <c r="F58" s="28">
        <v>6243016000</v>
      </c>
    </row>
    <row r="59" spans="2:6" x14ac:dyDescent="0.2">
      <c r="B59" s="24" t="s">
        <v>127</v>
      </c>
      <c r="C59" s="122" t="s">
        <v>137</v>
      </c>
      <c r="D59" s="109"/>
      <c r="E59" s="28">
        <v>-1243016000</v>
      </c>
      <c r="F59" s="28"/>
    </row>
    <row r="60" spans="2:6" x14ac:dyDescent="0.2">
      <c r="B60" s="24" t="s">
        <v>128</v>
      </c>
      <c r="C60" s="111"/>
      <c r="D60" s="112"/>
      <c r="E60" s="28"/>
      <c r="F60" s="28"/>
    </row>
    <row r="61" spans="2:6" x14ac:dyDescent="0.2">
      <c r="B61" s="24" t="s">
        <v>129</v>
      </c>
      <c r="C61" s="122" t="s">
        <v>138</v>
      </c>
      <c r="D61" s="109"/>
      <c r="E61" s="28"/>
      <c r="F61" s="28">
        <v>4462385843.3900003</v>
      </c>
    </row>
    <row r="62" spans="2:6" x14ac:dyDescent="0.2">
      <c r="B62" s="24" t="s">
        <v>130</v>
      </c>
      <c r="C62" s="123"/>
      <c r="D62" s="124"/>
      <c r="E62" s="28"/>
      <c r="F62" s="28"/>
    </row>
    <row r="63" spans="2:6" x14ac:dyDescent="0.2">
      <c r="B63" s="24" t="s">
        <v>287</v>
      </c>
      <c r="C63" s="105" t="s">
        <v>131</v>
      </c>
      <c r="D63" s="106"/>
      <c r="E63" s="28"/>
      <c r="F63" s="28"/>
    </row>
    <row r="64" spans="2:6" ht="15" customHeight="1" x14ac:dyDescent="0.2">
      <c r="B64" s="24" t="s">
        <v>288</v>
      </c>
      <c r="C64" s="11" t="s">
        <v>132</v>
      </c>
      <c r="D64" s="12"/>
      <c r="E64" s="28"/>
      <c r="F64" s="28"/>
    </row>
    <row r="65" spans="2:6" x14ac:dyDescent="0.2">
      <c r="B65" s="24" t="s">
        <v>289</v>
      </c>
      <c r="C65" s="105" t="s">
        <v>133</v>
      </c>
      <c r="D65" s="106"/>
      <c r="E65" s="28">
        <v>-101633621.59</v>
      </c>
      <c r="F65" s="28">
        <f>+E65+E67</f>
        <v>5899258013.96</v>
      </c>
    </row>
    <row r="66" spans="2:6" x14ac:dyDescent="0.2">
      <c r="B66" s="24" t="s">
        <v>278</v>
      </c>
      <c r="C66" s="111" t="s">
        <v>139</v>
      </c>
      <c r="D66" s="106"/>
      <c r="E66" s="28">
        <v>1102525257.1400001</v>
      </c>
      <c r="F66" s="28">
        <v>3868257248.9171138</v>
      </c>
    </row>
    <row r="67" spans="2:6" x14ac:dyDescent="0.2">
      <c r="B67" s="24" t="s">
        <v>279</v>
      </c>
      <c r="C67" s="118" t="s">
        <v>290</v>
      </c>
      <c r="D67" s="119"/>
      <c r="E67" s="2">
        <v>6000891635.5500002</v>
      </c>
      <c r="F67" s="2">
        <v>20472917106.267113</v>
      </c>
    </row>
    <row r="68" spans="2:6" ht="15" customHeight="1" x14ac:dyDescent="0.2">
      <c r="B68" s="24" t="s">
        <v>134</v>
      </c>
      <c r="C68" s="113" t="s">
        <v>93</v>
      </c>
      <c r="D68" s="113"/>
      <c r="E68" s="3">
        <v>21472150490.740002</v>
      </c>
      <c r="F68" s="3">
        <v>38682655000.552315</v>
      </c>
    </row>
    <row r="69" spans="2:6" ht="15" customHeight="1" x14ac:dyDescent="0.2">
      <c r="B69" s="6"/>
      <c r="C69" s="6"/>
      <c r="D69" s="6"/>
      <c r="E69" s="7"/>
      <c r="F69" s="7"/>
    </row>
  </sheetData>
  <mergeCells count="66">
    <mergeCell ref="C46:D46"/>
    <mergeCell ref="C45:D45"/>
    <mergeCell ref="C33:D33"/>
    <mergeCell ref="C37:D37"/>
    <mergeCell ref="C39:D39"/>
    <mergeCell ref="C19:D19"/>
    <mergeCell ref="C20:D20"/>
    <mergeCell ref="C21:D21"/>
    <mergeCell ref="C10:D10"/>
    <mergeCell ref="C11:D11"/>
    <mergeCell ref="C12:D12"/>
    <mergeCell ref="C18:D18"/>
    <mergeCell ref="C17:D17"/>
    <mergeCell ref="C68:D68"/>
    <mergeCell ref="C59:D59"/>
    <mergeCell ref="C61:D61"/>
    <mergeCell ref="C63:D63"/>
    <mergeCell ref="C65:D65"/>
    <mergeCell ref="C67:D67"/>
    <mergeCell ref="C60:D60"/>
    <mergeCell ref="C62:D62"/>
    <mergeCell ref="C66:D66"/>
    <mergeCell ref="C54:D54"/>
    <mergeCell ref="C56:D56"/>
    <mergeCell ref="C58:D58"/>
    <mergeCell ref="C47:D47"/>
    <mergeCell ref="C48:D48"/>
    <mergeCell ref="C49:D49"/>
    <mergeCell ref="C50:D50"/>
    <mergeCell ref="C51:D51"/>
    <mergeCell ref="C52:D52"/>
    <mergeCell ref="C53:D53"/>
    <mergeCell ref="C55:D55"/>
    <mergeCell ref="C57:D57"/>
    <mergeCell ref="C23:D23"/>
    <mergeCell ref="C25:D25"/>
    <mergeCell ref="C26:D26"/>
    <mergeCell ref="C27:D27"/>
    <mergeCell ref="C34:D34"/>
    <mergeCell ref="C30:D30"/>
    <mergeCell ref="C31:D31"/>
    <mergeCell ref="C29:D29"/>
    <mergeCell ref="C35:D35"/>
    <mergeCell ref="C36:D36"/>
    <mergeCell ref="C38:D38"/>
    <mergeCell ref="C44:D44"/>
    <mergeCell ref="C40:D40"/>
    <mergeCell ref="C41:D41"/>
    <mergeCell ref="C42:D42"/>
    <mergeCell ref="C43:D43"/>
    <mergeCell ref="C28:D28"/>
    <mergeCell ref="C32:D32"/>
    <mergeCell ref="A1:C1"/>
    <mergeCell ref="A2:C2"/>
    <mergeCell ref="B3:E3"/>
    <mergeCell ref="C22:D22"/>
    <mergeCell ref="C24:D24"/>
    <mergeCell ref="C5:D5"/>
    <mergeCell ref="C6:D6"/>
    <mergeCell ref="C16:D16"/>
    <mergeCell ref="C13:D13"/>
    <mergeCell ref="C14:D14"/>
    <mergeCell ref="C15:D15"/>
    <mergeCell ref="C7:D7"/>
    <mergeCell ref="C8:D8"/>
    <mergeCell ref="C9:D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34"/>
  <sheetViews>
    <sheetView showGridLines="0" zoomScaleNormal="100" workbookViewId="0">
      <selection sqref="A1:E33"/>
    </sheetView>
  </sheetViews>
  <sheetFormatPr defaultRowHeight="15" x14ac:dyDescent="0.25"/>
  <cols>
    <col min="1" max="1" width="7.28515625" style="21" bestFit="1" customWidth="1"/>
    <col min="2" max="2" width="34" style="21" customWidth="1"/>
    <col min="3" max="3" width="17" style="21" customWidth="1"/>
    <col min="4" max="5" width="14.85546875" style="20" customWidth="1"/>
    <col min="6" max="6" width="14.5703125" style="21" bestFit="1" customWidth="1"/>
    <col min="7" max="240" width="9.140625" style="21"/>
    <col min="241" max="241" width="8.28515625" style="21" customWidth="1"/>
    <col min="242" max="242" width="34" style="21" customWidth="1"/>
    <col min="243" max="243" width="24.28515625" style="21" customWidth="1"/>
    <col min="244" max="245" width="17.140625" style="21" customWidth="1"/>
    <col min="246" max="496" width="9.140625" style="21"/>
    <col min="497" max="497" width="8.28515625" style="21" customWidth="1"/>
    <col min="498" max="498" width="34" style="21" customWidth="1"/>
    <col min="499" max="499" width="24.28515625" style="21" customWidth="1"/>
    <col min="500" max="501" width="17.140625" style="21" customWidth="1"/>
    <col min="502" max="752" width="9.140625" style="21"/>
    <col min="753" max="753" width="8.28515625" style="21" customWidth="1"/>
    <col min="754" max="754" width="34" style="21" customWidth="1"/>
    <col min="755" max="755" width="24.28515625" style="21" customWidth="1"/>
    <col min="756" max="757" width="17.140625" style="21" customWidth="1"/>
    <col min="758" max="1008" width="9.140625" style="21"/>
    <col min="1009" max="1009" width="8.28515625" style="21" customWidth="1"/>
    <col min="1010" max="1010" width="34" style="21" customWidth="1"/>
    <col min="1011" max="1011" width="24.28515625" style="21" customWidth="1"/>
    <col min="1012" max="1013" width="17.140625" style="21" customWidth="1"/>
    <col min="1014" max="1264" width="9.140625" style="21"/>
    <col min="1265" max="1265" width="8.28515625" style="21" customWidth="1"/>
    <col min="1266" max="1266" width="34" style="21" customWidth="1"/>
    <col min="1267" max="1267" width="24.28515625" style="21" customWidth="1"/>
    <col min="1268" max="1269" width="17.140625" style="21" customWidth="1"/>
    <col min="1270" max="1520" width="9.140625" style="21"/>
    <col min="1521" max="1521" width="8.28515625" style="21" customWidth="1"/>
    <col min="1522" max="1522" width="34" style="21" customWidth="1"/>
    <col min="1523" max="1523" width="24.28515625" style="21" customWidth="1"/>
    <col min="1524" max="1525" width="17.140625" style="21" customWidth="1"/>
    <col min="1526" max="1776" width="9.140625" style="21"/>
    <col min="1777" max="1777" width="8.28515625" style="21" customWidth="1"/>
    <col min="1778" max="1778" width="34" style="21" customWidth="1"/>
    <col min="1779" max="1779" width="24.28515625" style="21" customWidth="1"/>
    <col min="1780" max="1781" width="17.140625" style="21" customWidth="1"/>
    <col min="1782" max="2032" width="9.140625" style="21"/>
    <col min="2033" max="2033" width="8.28515625" style="21" customWidth="1"/>
    <col min="2034" max="2034" width="34" style="21" customWidth="1"/>
    <col min="2035" max="2035" width="24.28515625" style="21" customWidth="1"/>
    <col min="2036" max="2037" width="17.140625" style="21" customWidth="1"/>
    <col min="2038" max="2288" width="9.140625" style="21"/>
    <col min="2289" max="2289" width="8.28515625" style="21" customWidth="1"/>
    <col min="2290" max="2290" width="34" style="21" customWidth="1"/>
    <col min="2291" max="2291" width="24.28515625" style="21" customWidth="1"/>
    <col min="2292" max="2293" width="17.140625" style="21" customWidth="1"/>
    <col min="2294" max="2544" width="9.140625" style="21"/>
    <col min="2545" max="2545" width="8.28515625" style="21" customWidth="1"/>
    <col min="2546" max="2546" width="34" style="21" customWidth="1"/>
    <col min="2547" max="2547" width="24.28515625" style="21" customWidth="1"/>
    <col min="2548" max="2549" width="17.140625" style="21" customWidth="1"/>
    <col min="2550" max="2800" width="9.140625" style="21"/>
    <col min="2801" max="2801" width="8.28515625" style="21" customWidth="1"/>
    <col min="2802" max="2802" width="34" style="21" customWidth="1"/>
    <col min="2803" max="2803" width="24.28515625" style="21" customWidth="1"/>
    <col min="2804" max="2805" width="17.140625" style="21" customWidth="1"/>
    <col min="2806" max="3056" width="9.140625" style="21"/>
    <col min="3057" max="3057" width="8.28515625" style="21" customWidth="1"/>
    <col min="3058" max="3058" width="34" style="21" customWidth="1"/>
    <col min="3059" max="3059" width="24.28515625" style="21" customWidth="1"/>
    <col min="3060" max="3061" width="17.140625" style="21" customWidth="1"/>
    <col min="3062" max="3312" width="9.140625" style="21"/>
    <col min="3313" max="3313" width="8.28515625" style="21" customWidth="1"/>
    <col min="3314" max="3314" width="34" style="21" customWidth="1"/>
    <col min="3315" max="3315" width="24.28515625" style="21" customWidth="1"/>
    <col min="3316" max="3317" width="17.140625" style="21" customWidth="1"/>
    <col min="3318" max="3568" width="9.140625" style="21"/>
    <col min="3569" max="3569" width="8.28515625" style="21" customWidth="1"/>
    <col min="3570" max="3570" width="34" style="21" customWidth="1"/>
    <col min="3571" max="3571" width="24.28515625" style="21" customWidth="1"/>
    <col min="3572" max="3573" width="17.140625" style="21" customWidth="1"/>
    <col min="3574" max="3824" width="9.140625" style="21"/>
    <col min="3825" max="3825" width="8.28515625" style="21" customWidth="1"/>
    <col min="3826" max="3826" width="34" style="21" customWidth="1"/>
    <col min="3827" max="3827" width="24.28515625" style="21" customWidth="1"/>
    <col min="3828" max="3829" width="17.140625" style="21" customWidth="1"/>
    <col min="3830" max="4080" width="9.140625" style="21"/>
    <col min="4081" max="4081" width="8.28515625" style="21" customWidth="1"/>
    <col min="4082" max="4082" width="34" style="21" customWidth="1"/>
    <col min="4083" max="4083" width="24.28515625" style="21" customWidth="1"/>
    <col min="4084" max="4085" width="17.140625" style="21" customWidth="1"/>
    <col min="4086" max="4336" width="9.140625" style="21"/>
    <col min="4337" max="4337" width="8.28515625" style="21" customWidth="1"/>
    <col min="4338" max="4338" width="34" style="21" customWidth="1"/>
    <col min="4339" max="4339" width="24.28515625" style="21" customWidth="1"/>
    <col min="4340" max="4341" width="17.140625" style="21" customWidth="1"/>
    <col min="4342" max="4592" width="9.140625" style="21"/>
    <col min="4593" max="4593" width="8.28515625" style="21" customWidth="1"/>
    <col min="4594" max="4594" width="34" style="21" customWidth="1"/>
    <col min="4595" max="4595" width="24.28515625" style="21" customWidth="1"/>
    <col min="4596" max="4597" width="17.140625" style="21" customWidth="1"/>
    <col min="4598" max="4848" width="9.140625" style="21"/>
    <col min="4849" max="4849" width="8.28515625" style="21" customWidth="1"/>
    <col min="4850" max="4850" width="34" style="21" customWidth="1"/>
    <col min="4851" max="4851" width="24.28515625" style="21" customWidth="1"/>
    <col min="4852" max="4853" width="17.140625" style="21" customWidth="1"/>
    <col min="4854" max="5104" width="9.140625" style="21"/>
    <col min="5105" max="5105" width="8.28515625" style="21" customWidth="1"/>
    <col min="5106" max="5106" width="34" style="21" customWidth="1"/>
    <col min="5107" max="5107" width="24.28515625" style="21" customWidth="1"/>
    <col min="5108" max="5109" width="17.140625" style="21" customWidth="1"/>
    <col min="5110" max="5360" width="9.140625" style="21"/>
    <col min="5361" max="5361" width="8.28515625" style="21" customWidth="1"/>
    <col min="5362" max="5362" width="34" style="21" customWidth="1"/>
    <col min="5363" max="5363" width="24.28515625" style="21" customWidth="1"/>
    <col min="5364" max="5365" width="17.140625" style="21" customWidth="1"/>
    <col min="5366" max="5616" width="9.140625" style="21"/>
    <col min="5617" max="5617" width="8.28515625" style="21" customWidth="1"/>
    <col min="5618" max="5618" width="34" style="21" customWidth="1"/>
    <col min="5619" max="5619" width="24.28515625" style="21" customWidth="1"/>
    <col min="5620" max="5621" width="17.140625" style="21" customWidth="1"/>
    <col min="5622" max="5872" width="9.140625" style="21"/>
    <col min="5873" max="5873" width="8.28515625" style="21" customWidth="1"/>
    <col min="5874" max="5874" width="34" style="21" customWidth="1"/>
    <col min="5875" max="5875" width="24.28515625" style="21" customWidth="1"/>
    <col min="5876" max="5877" width="17.140625" style="21" customWidth="1"/>
    <col min="5878" max="6128" width="9.140625" style="21"/>
    <col min="6129" max="6129" width="8.28515625" style="21" customWidth="1"/>
    <col min="6130" max="6130" width="34" style="21" customWidth="1"/>
    <col min="6131" max="6131" width="24.28515625" style="21" customWidth="1"/>
    <col min="6132" max="6133" width="17.140625" style="21" customWidth="1"/>
    <col min="6134" max="6384" width="9.140625" style="21"/>
    <col min="6385" max="6385" width="8.28515625" style="21" customWidth="1"/>
    <col min="6386" max="6386" width="34" style="21" customWidth="1"/>
    <col min="6387" max="6387" width="24.28515625" style="21" customWidth="1"/>
    <col min="6388" max="6389" width="17.140625" style="21" customWidth="1"/>
    <col min="6390" max="6640" width="9.140625" style="21"/>
    <col min="6641" max="6641" width="8.28515625" style="21" customWidth="1"/>
    <col min="6642" max="6642" width="34" style="21" customWidth="1"/>
    <col min="6643" max="6643" width="24.28515625" style="21" customWidth="1"/>
    <col min="6644" max="6645" width="17.140625" style="21" customWidth="1"/>
    <col min="6646" max="6896" width="9.140625" style="21"/>
    <col min="6897" max="6897" width="8.28515625" style="21" customWidth="1"/>
    <col min="6898" max="6898" width="34" style="21" customWidth="1"/>
    <col min="6899" max="6899" width="24.28515625" style="21" customWidth="1"/>
    <col min="6900" max="6901" width="17.140625" style="21" customWidth="1"/>
    <col min="6902" max="7152" width="9.140625" style="21"/>
    <col min="7153" max="7153" width="8.28515625" style="21" customWidth="1"/>
    <col min="7154" max="7154" width="34" style="21" customWidth="1"/>
    <col min="7155" max="7155" width="24.28515625" style="21" customWidth="1"/>
    <col min="7156" max="7157" width="17.140625" style="21" customWidth="1"/>
    <col min="7158" max="7408" width="9.140625" style="21"/>
    <col min="7409" max="7409" width="8.28515625" style="21" customWidth="1"/>
    <col min="7410" max="7410" width="34" style="21" customWidth="1"/>
    <col min="7411" max="7411" width="24.28515625" style="21" customWidth="1"/>
    <col min="7412" max="7413" width="17.140625" style="21" customWidth="1"/>
    <col min="7414" max="7664" width="9.140625" style="21"/>
    <col min="7665" max="7665" width="8.28515625" style="21" customWidth="1"/>
    <col min="7666" max="7666" width="34" style="21" customWidth="1"/>
    <col min="7667" max="7667" width="24.28515625" style="21" customWidth="1"/>
    <col min="7668" max="7669" width="17.140625" style="21" customWidth="1"/>
    <col min="7670" max="7920" width="9.140625" style="21"/>
    <col min="7921" max="7921" width="8.28515625" style="21" customWidth="1"/>
    <col min="7922" max="7922" width="34" style="21" customWidth="1"/>
    <col min="7923" max="7923" width="24.28515625" style="21" customWidth="1"/>
    <col min="7924" max="7925" width="17.140625" style="21" customWidth="1"/>
    <col min="7926" max="8176" width="9.140625" style="21"/>
    <col min="8177" max="8177" width="8.28515625" style="21" customWidth="1"/>
    <col min="8178" max="8178" width="34" style="21" customWidth="1"/>
    <col min="8179" max="8179" width="24.28515625" style="21" customWidth="1"/>
    <col min="8180" max="8181" width="17.140625" style="21" customWidth="1"/>
    <col min="8182" max="8432" width="9.140625" style="21"/>
    <col min="8433" max="8433" width="8.28515625" style="21" customWidth="1"/>
    <col min="8434" max="8434" width="34" style="21" customWidth="1"/>
    <col min="8435" max="8435" width="24.28515625" style="21" customWidth="1"/>
    <col min="8436" max="8437" width="17.140625" style="21" customWidth="1"/>
    <col min="8438" max="8688" width="9.140625" style="21"/>
    <col min="8689" max="8689" width="8.28515625" style="21" customWidth="1"/>
    <col min="8690" max="8690" width="34" style="21" customWidth="1"/>
    <col min="8691" max="8691" width="24.28515625" style="21" customWidth="1"/>
    <col min="8692" max="8693" width="17.140625" style="21" customWidth="1"/>
    <col min="8694" max="8944" width="9.140625" style="21"/>
    <col min="8945" max="8945" width="8.28515625" style="21" customWidth="1"/>
    <col min="8946" max="8946" width="34" style="21" customWidth="1"/>
    <col min="8947" max="8947" width="24.28515625" style="21" customWidth="1"/>
    <col min="8948" max="8949" width="17.140625" style="21" customWidth="1"/>
    <col min="8950" max="9200" width="9.140625" style="21"/>
    <col min="9201" max="9201" width="8.28515625" style="21" customWidth="1"/>
    <col min="9202" max="9202" width="34" style="21" customWidth="1"/>
    <col min="9203" max="9203" width="24.28515625" style="21" customWidth="1"/>
    <col min="9204" max="9205" width="17.140625" style="21" customWidth="1"/>
    <col min="9206" max="9456" width="9.140625" style="21"/>
    <col min="9457" max="9457" width="8.28515625" style="21" customWidth="1"/>
    <col min="9458" max="9458" width="34" style="21" customWidth="1"/>
    <col min="9459" max="9459" width="24.28515625" style="21" customWidth="1"/>
    <col min="9460" max="9461" width="17.140625" style="21" customWidth="1"/>
    <col min="9462" max="9712" width="9.140625" style="21"/>
    <col min="9713" max="9713" width="8.28515625" style="21" customWidth="1"/>
    <col min="9714" max="9714" width="34" style="21" customWidth="1"/>
    <col min="9715" max="9715" width="24.28515625" style="21" customWidth="1"/>
    <col min="9716" max="9717" width="17.140625" style="21" customWidth="1"/>
    <col min="9718" max="9968" width="9.140625" style="21"/>
    <col min="9969" max="9969" width="8.28515625" style="21" customWidth="1"/>
    <col min="9970" max="9970" width="34" style="21" customWidth="1"/>
    <col min="9971" max="9971" width="24.28515625" style="21" customWidth="1"/>
    <col min="9972" max="9973" width="17.140625" style="21" customWidth="1"/>
    <col min="9974" max="10224" width="9.140625" style="21"/>
    <col min="10225" max="10225" width="8.28515625" style="21" customWidth="1"/>
    <col min="10226" max="10226" width="34" style="21" customWidth="1"/>
    <col min="10227" max="10227" width="24.28515625" style="21" customWidth="1"/>
    <col min="10228" max="10229" width="17.140625" style="21" customWidth="1"/>
    <col min="10230" max="10480" width="9.140625" style="21"/>
    <col min="10481" max="10481" width="8.28515625" style="21" customWidth="1"/>
    <col min="10482" max="10482" width="34" style="21" customWidth="1"/>
    <col min="10483" max="10483" width="24.28515625" style="21" customWidth="1"/>
    <col min="10484" max="10485" width="17.140625" style="21" customWidth="1"/>
    <col min="10486" max="10736" width="9.140625" style="21"/>
    <col min="10737" max="10737" width="8.28515625" style="21" customWidth="1"/>
    <col min="10738" max="10738" width="34" style="21" customWidth="1"/>
    <col min="10739" max="10739" width="24.28515625" style="21" customWidth="1"/>
    <col min="10740" max="10741" width="17.140625" style="21" customWidth="1"/>
    <col min="10742" max="10992" width="9.140625" style="21"/>
    <col min="10993" max="10993" width="8.28515625" style="21" customWidth="1"/>
    <col min="10994" max="10994" width="34" style="21" customWidth="1"/>
    <col min="10995" max="10995" width="24.28515625" style="21" customWidth="1"/>
    <col min="10996" max="10997" width="17.140625" style="21" customWidth="1"/>
    <col min="10998" max="11248" width="9.140625" style="21"/>
    <col min="11249" max="11249" width="8.28515625" style="21" customWidth="1"/>
    <col min="11250" max="11250" width="34" style="21" customWidth="1"/>
    <col min="11251" max="11251" width="24.28515625" style="21" customWidth="1"/>
    <col min="11252" max="11253" width="17.140625" style="21" customWidth="1"/>
    <col min="11254" max="11504" width="9.140625" style="21"/>
    <col min="11505" max="11505" width="8.28515625" style="21" customWidth="1"/>
    <col min="11506" max="11506" width="34" style="21" customWidth="1"/>
    <col min="11507" max="11507" width="24.28515625" style="21" customWidth="1"/>
    <col min="11508" max="11509" width="17.140625" style="21" customWidth="1"/>
    <col min="11510" max="11760" width="9.140625" style="21"/>
    <col min="11761" max="11761" width="8.28515625" style="21" customWidth="1"/>
    <col min="11762" max="11762" width="34" style="21" customWidth="1"/>
    <col min="11763" max="11763" width="24.28515625" style="21" customWidth="1"/>
    <col min="11764" max="11765" width="17.140625" style="21" customWidth="1"/>
    <col min="11766" max="12016" width="9.140625" style="21"/>
    <col min="12017" max="12017" width="8.28515625" style="21" customWidth="1"/>
    <col min="12018" max="12018" width="34" style="21" customWidth="1"/>
    <col min="12019" max="12019" width="24.28515625" style="21" customWidth="1"/>
    <col min="12020" max="12021" width="17.140625" style="21" customWidth="1"/>
    <col min="12022" max="12272" width="9.140625" style="21"/>
    <col min="12273" max="12273" width="8.28515625" style="21" customWidth="1"/>
    <col min="12274" max="12274" width="34" style="21" customWidth="1"/>
    <col min="12275" max="12275" width="24.28515625" style="21" customWidth="1"/>
    <col min="12276" max="12277" width="17.140625" style="21" customWidth="1"/>
    <col min="12278" max="12528" width="9.140625" style="21"/>
    <col min="12529" max="12529" width="8.28515625" style="21" customWidth="1"/>
    <col min="12530" max="12530" width="34" style="21" customWidth="1"/>
    <col min="12531" max="12531" width="24.28515625" style="21" customWidth="1"/>
    <col min="12532" max="12533" width="17.140625" style="21" customWidth="1"/>
    <col min="12534" max="12784" width="9.140625" style="21"/>
    <col min="12785" max="12785" width="8.28515625" style="21" customWidth="1"/>
    <col min="12786" max="12786" width="34" style="21" customWidth="1"/>
    <col min="12787" max="12787" width="24.28515625" style="21" customWidth="1"/>
    <col min="12788" max="12789" width="17.140625" style="21" customWidth="1"/>
    <col min="12790" max="13040" width="9.140625" style="21"/>
    <col min="13041" max="13041" width="8.28515625" style="21" customWidth="1"/>
    <col min="13042" max="13042" width="34" style="21" customWidth="1"/>
    <col min="13043" max="13043" width="24.28515625" style="21" customWidth="1"/>
    <col min="13044" max="13045" width="17.140625" style="21" customWidth="1"/>
    <col min="13046" max="13296" width="9.140625" style="21"/>
    <col min="13297" max="13297" width="8.28515625" style="21" customWidth="1"/>
    <col min="13298" max="13298" width="34" style="21" customWidth="1"/>
    <col min="13299" max="13299" width="24.28515625" style="21" customWidth="1"/>
    <col min="13300" max="13301" width="17.140625" style="21" customWidth="1"/>
    <col min="13302" max="13552" width="9.140625" style="21"/>
    <col min="13553" max="13553" width="8.28515625" style="21" customWidth="1"/>
    <col min="13554" max="13554" width="34" style="21" customWidth="1"/>
    <col min="13555" max="13555" width="24.28515625" style="21" customWidth="1"/>
    <col min="13556" max="13557" width="17.140625" style="21" customWidth="1"/>
    <col min="13558" max="13808" width="9.140625" style="21"/>
    <col min="13809" max="13809" width="8.28515625" style="21" customWidth="1"/>
    <col min="13810" max="13810" width="34" style="21" customWidth="1"/>
    <col min="13811" max="13811" width="24.28515625" style="21" customWidth="1"/>
    <col min="13812" max="13813" width="17.140625" style="21" customWidth="1"/>
    <col min="13814" max="14064" width="9.140625" style="21"/>
    <col min="14065" max="14065" width="8.28515625" style="21" customWidth="1"/>
    <col min="14066" max="14066" width="34" style="21" customWidth="1"/>
    <col min="14067" max="14067" width="24.28515625" style="21" customWidth="1"/>
    <col min="14068" max="14069" width="17.140625" style="21" customWidth="1"/>
    <col min="14070" max="14320" width="9.140625" style="21"/>
    <col min="14321" max="14321" width="8.28515625" style="21" customWidth="1"/>
    <col min="14322" max="14322" width="34" style="21" customWidth="1"/>
    <col min="14323" max="14323" width="24.28515625" style="21" customWidth="1"/>
    <col min="14324" max="14325" width="17.140625" style="21" customWidth="1"/>
    <col min="14326" max="14576" width="9.140625" style="21"/>
    <col min="14577" max="14577" width="8.28515625" style="21" customWidth="1"/>
    <col min="14578" max="14578" width="34" style="21" customWidth="1"/>
    <col min="14579" max="14579" width="24.28515625" style="21" customWidth="1"/>
    <col min="14580" max="14581" width="17.140625" style="21" customWidth="1"/>
    <col min="14582" max="14832" width="9.140625" style="21"/>
    <col min="14833" max="14833" width="8.28515625" style="21" customWidth="1"/>
    <col min="14834" max="14834" width="34" style="21" customWidth="1"/>
    <col min="14835" max="14835" width="24.28515625" style="21" customWidth="1"/>
    <col min="14836" max="14837" width="17.140625" style="21" customWidth="1"/>
    <col min="14838" max="15088" width="9.140625" style="21"/>
    <col min="15089" max="15089" width="8.28515625" style="21" customWidth="1"/>
    <col min="15090" max="15090" width="34" style="21" customWidth="1"/>
    <col min="15091" max="15091" width="24.28515625" style="21" customWidth="1"/>
    <col min="15092" max="15093" width="17.140625" style="21" customWidth="1"/>
    <col min="15094" max="15344" width="9.140625" style="21"/>
    <col min="15345" max="15345" width="8.28515625" style="21" customWidth="1"/>
    <col min="15346" max="15346" width="34" style="21" customWidth="1"/>
    <col min="15347" max="15347" width="24.28515625" style="21" customWidth="1"/>
    <col min="15348" max="15349" width="17.140625" style="21" customWidth="1"/>
    <col min="15350" max="15600" width="9.140625" style="21"/>
    <col min="15601" max="15601" width="8.28515625" style="21" customWidth="1"/>
    <col min="15602" max="15602" width="34" style="21" customWidth="1"/>
    <col min="15603" max="15603" width="24.28515625" style="21" customWidth="1"/>
    <col min="15604" max="15605" width="17.140625" style="21" customWidth="1"/>
    <col min="15606" max="15856" width="9.140625" style="21"/>
    <col min="15857" max="15857" width="8.28515625" style="21" customWidth="1"/>
    <col min="15858" max="15858" width="34" style="21" customWidth="1"/>
    <col min="15859" max="15859" width="24.28515625" style="21" customWidth="1"/>
    <col min="15860" max="15861" width="17.140625" style="21" customWidth="1"/>
    <col min="15862" max="16112" width="9.140625" style="21"/>
    <col min="16113" max="16113" width="8.28515625" style="21" customWidth="1"/>
    <col min="16114" max="16114" width="34" style="21" customWidth="1"/>
    <col min="16115" max="16115" width="24.28515625" style="21" customWidth="1"/>
    <col min="16116" max="16117" width="17.140625" style="21" customWidth="1"/>
    <col min="16118" max="16384" width="9.140625" style="21"/>
  </cols>
  <sheetData>
    <row r="1" spans="1:7" x14ac:dyDescent="0.25">
      <c r="A1" s="19"/>
      <c r="B1" s="19"/>
      <c r="C1" s="19"/>
    </row>
    <row r="2" spans="1:7" ht="15" customHeight="1" x14ac:dyDescent="0.25">
      <c r="A2" s="125" t="s">
        <v>144</v>
      </c>
      <c r="B2" s="125"/>
      <c r="C2" s="125"/>
      <c r="D2" s="21"/>
      <c r="E2" s="21"/>
    </row>
    <row r="3" spans="1:7" x14ac:dyDescent="0.25">
      <c r="B3" s="8"/>
      <c r="C3" s="8"/>
      <c r="D3" s="13"/>
      <c r="E3" s="41" t="s">
        <v>148</v>
      </c>
    </row>
    <row r="4" spans="1:7" s="22" customFormat="1" ht="24" x14ac:dyDescent="0.25">
      <c r="A4" s="17" t="s">
        <v>0</v>
      </c>
      <c r="B4" s="128" t="s">
        <v>1</v>
      </c>
      <c r="C4" s="128"/>
      <c r="D4" s="30" t="s">
        <v>145</v>
      </c>
      <c r="E4" s="30" t="s">
        <v>146</v>
      </c>
    </row>
    <row r="5" spans="1:7" x14ac:dyDescent="0.25">
      <c r="A5" s="23" t="s">
        <v>2</v>
      </c>
      <c r="B5" s="131" t="s">
        <v>3</v>
      </c>
      <c r="C5" s="131"/>
      <c r="D5" s="26">
        <v>22533092848.470001</v>
      </c>
      <c r="E5" s="26">
        <v>27786499344.509998</v>
      </c>
    </row>
    <row r="6" spans="1:7" x14ac:dyDescent="0.25">
      <c r="A6" s="23" t="s">
        <v>4</v>
      </c>
      <c r="B6" s="129" t="s">
        <v>5</v>
      </c>
      <c r="C6" s="129"/>
      <c r="D6" s="26">
        <v>18149563468.75</v>
      </c>
      <c r="E6" s="26">
        <v>20657018209.880001</v>
      </c>
      <c r="F6" s="27"/>
      <c r="G6" s="27"/>
    </row>
    <row r="7" spans="1:7" x14ac:dyDescent="0.25">
      <c r="A7" s="23" t="s">
        <v>6</v>
      </c>
      <c r="B7" s="132" t="s">
        <v>7</v>
      </c>
      <c r="C7" s="132"/>
      <c r="D7" s="15">
        <f>+D5-D6</f>
        <v>4383529379.7200012</v>
      </c>
      <c r="E7" s="15">
        <f>+E5-E6</f>
        <v>7129481134.6299973</v>
      </c>
    </row>
    <row r="8" spans="1:7" x14ac:dyDescent="0.25">
      <c r="A8" s="23" t="s">
        <v>8</v>
      </c>
      <c r="B8" s="129" t="s">
        <v>9</v>
      </c>
      <c r="C8" s="129"/>
      <c r="D8" s="18"/>
      <c r="E8" s="18"/>
    </row>
    <row r="9" spans="1:7" x14ac:dyDescent="0.25">
      <c r="A9" s="23" t="s">
        <v>10</v>
      </c>
      <c r="B9" s="129" t="s">
        <v>11</v>
      </c>
      <c r="C9" s="129"/>
      <c r="D9" s="18">
        <v>1255103780.3599999</v>
      </c>
      <c r="E9" s="18">
        <v>2276457582.3600001</v>
      </c>
    </row>
    <row r="10" spans="1:7" x14ac:dyDescent="0.25">
      <c r="A10" s="23" t="s">
        <v>12</v>
      </c>
      <c r="B10" s="129" t="s">
        <v>13</v>
      </c>
      <c r="C10" s="129"/>
      <c r="D10" s="18"/>
      <c r="E10" s="18"/>
    </row>
    <row r="11" spans="1:7" x14ac:dyDescent="0.25">
      <c r="A11" s="23" t="s">
        <v>14</v>
      </c>
      <c r="B11" s="129" t="s">
        <v>15</v>
      </c>
      <c r="C11" s="129"/>
      <c r="D11" s="18"/>
      <c r="E11" s="18"/>
    </row>
    <row r="12" spans="1:7" x14ac:dyDescent="0.25">
      <c r="A12" s="23" t="s">
        <v>16</v>
      </c>
      <c r="B12" s="129" t="s">
        <v>17</v>
      </c>
      <c r="C12" s="129"/>
      <c r="D12" s="18">
        <v>62809332.859999999</v>
      </c>
      <c r="E12" s="18">
        <v>74649652.5</v>
      </c>
    </row>
    <row r="13" spans="1:7" x14ac:dyDescent="0.25">
      <c r="A13" s="23" t="s">
        <v>18</v>
      </c>
      <c r="B13" s="129" t="s">
        <v>19</v>
      </c>
      <c r="C13" s="129"/>
      <c r="D13" s="18">
        <v>484945569.75</v>
      </c>
      <c r="E13" s="18">
        <v>608099844.09000003</v>
      </c>
    </row>
    <row r="14" spans="1:7" x14ac:dyDescent="0.25">
      <c r="A14" s="23" t="s">
        <v>20</v>
      </c>
      <c r="B14" s="129" t="s">
        <v>21</v>
      </c>
      <c r="C14" s="129"/>
      <c r="D14" s="18">
        <v>3555187807.0999999</v>
      </c>
      <c r="E14" s="18">
        <v>3986954874.3800001</v>
      </c>
    </row>
    <row r="15" spans="1:7" x14ac:dyDescent="0.25">
      <c r="A15" s="23" t="s">
        <v>22</v>
      </c>
      <c r="B15" s="129" t="s">
        <v>23</v>
      </c>
      <c r="C15" s="129"/>
      <c r="D15" s="18"/>
      <c r="E15" s="18"/>
    </row>
    <row r="16" spans="1:7" x14ac:dyDescent="0.25">
      <c r="A16" s="23" t="s">
        <v>24</v>
      </c>
      <c r="B16" s="129" t="s">
        <v>25</v>
      </c>
      <c r="C16" s="129"/>
      <c r="D16" s="18">
        <v>416597767.18000001</v>
      </c>
      <c r="E16" s="18">
        <v>555127281.02999997</v>
      </c>
    </row>
    <row r="17" spans="1:5" x14ac:dyDescent="0.25">
      <c r="A17" s="23" t="s">
        <v>26</v>
      </c>
      <c r="B17" s="129" t="s">
        <v>27</v>
      </c>
      <c r="C17" s="129"/>
      <c r="D17" s="18">
        <v>28365830.010000002</v>
      </c>
      <c r="E17" s="18">
        <v>81780600.12999998</v>
      </c>
    </row>
    <row r="18" spans="1:5" x14ac:dyDescent="0.25">
      <c r="A18" s="23" t="s">
        <v>28</v>
      </c>
      <c r="B18" s="129" t="s">
        <v>29</v>
      </c>
      <c r="C18" s="129"/>
      <c r="D18" s="18">
        <v>-8004002.25</v>
      </c>
      <c r="E18" s="18">
        <v>-38565582.469999999</v>
      </c>
    </row>
    <row r="19" spans="1:5" x14ac:dyDescent="0.25">
      <c r="A19" s="23" t="s">
        <v>30</v>
      </c>
      <c r="B19" s="129" t="s">
        <v>31</v>
      </c>
      <c r="C19" s="129"/>
      <c r="D19" s="18"/>
      <c r="E19" s="18"/>
    </row>
    <row r="20" spans="1:5" x14ac:dyDescent="0.25">
      <c r="A20" s="23" t="s">
        <v>32</v>
      </c>
      <c r="B20" s="129" t="s">
        <v>33</v>
      </c>
      <c r="C20" s="129"/>
      <c r="D20" s="18"/>
      <c r="E20" s="18"/>
    </row>
    <row r="21" spans="1:5" x14ac:dyDescent="0.25">
      <c r="A21" s="23" t="s">
        <v>34</v>
      </c>
      <c r="B21" s="129" t="s">
        <v>35</v>
      </c>
      <c r="C21" s="129"/>
      <c r="D21" s="18"/>
      <c r="E21" s="18"/>
    </row>
    <row r="22" spans="1:5" x14ac:dyDescent="0.25">
      <c r="A22" s="23" t="s">
        <v>36</v>
      </c>
      <c r="B22" s="130" t="s">
        <v>37</v>
      </c>
      <c r="C22" s="130"/>
      <c r="D22" s="16">
        <f>+D7+SUM(D8:D12)-SUM(D13:D16)+SUM(D17:D21)</f>
        <v>1265073176.6700008</v>
      </c>
      <c r="E22" s="16">
        <f>+E7+SUM(E8:E12)-SUM(E13:E16)+SUM(E17:E21)</f>
        <v>4373621387.6499977</v>
      </c>
    </row>
    <row r="23" spans="1:5" x14ac:dyDescent="0.25">
      <c r="A23" s="23" t="s">
        <v>38</v>
      </c>
      <c r="B23" s="129" t="s">
        <v>39</v>
      </c>
      <c r="C23" s="129"/>
      <c r="D23" s="26">
        <v>162547919.53</v>
      </c>
      <c r="E23" s="26">
        <v>505364138.73000002</v>
      </c>
    </row>
    <row r="24" spans="1:5" x14ac:dyDescent="0.25">
      <c r="A24" s="23" t="s">
        <v>40</v>
      </c>
      <c r="B24" s="130" t="s">
        <v>41</v>
      </c>
      <c r="C24" s="130"/>
      <c r="D24" s="16">
        <f>+D22-D23</f>
        <v>1102525257.1400008</v>
      </c>
      <c r="E24" s="16">
        <f>+E22-E23</f>
        <v>3868257248.9199977</v>
      </c>
    </row>
    <row r="25" spans="1:5" ht="24" customHeight="1" x14ac:dyDescent="0.25">
      <c r="A25" s="23" t="s">
        <v>42</v>
      </c>
      <c r="B25" s="130" t="s">
        <v>43</v>
      </c>
      <c r="C25" s="130"/>
      <c r="D25" s="16"/>
      <c r="E25" s="16"/>
    </row>
    <row r="26" spans="1:5" x14ac:dyDescent="0.25">
      <c r="A26" s="23" t="s">
        <v>44</v>
      </c>
      <c r="B26" s="130" t="s">
        <v>45</v>
      </c>
      <c r="C26" s="130"/>
      <c r="D26" s="16">
        <f>+D24-D25</f>
        <v>1102525257.1400008</v>
      </c>
      <c r="E26" s="16">
        <f>+E24-E25</f>
        <v>3868257248.9199977</v>
      </c>
    </row>
    <row r="27" spans="1:5" x14ac:dyDescent="0.25">
      <c r="A27" s="23" t="s">
        <v>46</v>
      </c>
      <c r="B27" s="129" t="s">
        <v>47</v>
      </c>
      <c r="C27" s="129"/>
      <c r="D27" s="14"/>
      <c r="E27" s="14"/>
    </row>
    <row r="28" spans="1:5" x14ac:dyDescent="0.25">
      <c r="A28" s="23" t="s">
        <v>48</v>
      </c>
      <c r="B28" s="129" t="s">
        <v>49</v>
      </c>
      <c r="C28" s="129"/>
      <c r="D28" s="14"/>
      <c r="E28" s="14"/>
    </row>
    <row r="29" spans="1:5" x14ac:dyDescent="0.25">
      <c r="A29" s="23" t="s">
        <v>50</v>
      </c>
      <c r="B29" s="129" t="s">
        <v>51</v>
      </c>
      <c r="C29" s="129"/>
      <c r="D29" s="14"/>
      <c r="E29" s="14"/>
    </row>
    <row r="30" spans="1:5" x14ac:dyDescent="0.25">
      <c r="A30" s="23" t="s">
        <v>52</v>
      </c>
      <c r="B30" s="129" t="s">
        <v>53</v>
      </c>
      <c r="C30" s="129"/>
      <c r="D30" s="14"/>
      <c r="E30" s="14"/>
    </row>
    <row r="31" spans="1:5" x14ac:dyDescent="0.25">
      <c r="A31" s="23" t="s">
        <v>54</v>
      </c>
      <c r="B31" s="130" t="s">
        <v>55</v>
      </c>
      <c r="C31" s="130"/>
      <c r="D31" s="16">
        <f>SUM(D26:D30)</f>
        <v>1102525257.1400008</v>
      </c>
      <c r="E31" s="16">
        <f>SUM(E26:E30)</f>
        <v>3868257248.9199977</v>
      </c>
    </row>
    <row r="32" spans="1:5" x14ac:dyDescent="0.25">
      <c r="A32" s="23" t="s">
        <v>56</v>
      </c>
      <c r="B32" s="132" t="s">
        <v>57</v>
      </c>
      <c r="C32" s="132"/>
      <c r="D32" s="15"/>
      <c r="E32" s="15"/>
    </row>
    <row r="33" spans="1:5" x14ac:dyDescent="0.25">
      <c r="A33" s="1"/>
      <c r="B33" s="126" t="s">
        <v>140</v>
      </c>
      <c r="C33" s="127"/>
      <c r="D33" s="15"/>
      <c r="E33" s="15"/>
    </row>
    <row r="34" spans="1:5" x14ac:dyDescent="0.25">
      <c r="D34" s="29"/>
      <c r="E34" s="29"/>
    </row>
  </sheetData>
  <mergeCells count="31">
    <mergeCell ref="B6:C6"/>
    <mergeCell ref="B7:C7"/>
    <mergeCell ref="B8:C8"/>
    <mergeCell ref="B9:C9"/>
    <mergeCell ref="B32:C32"/>
    <mergeCell ref="B29:C29"/>
    <mergeCell ref="B13:C13"/>
    <mergeCell ref="B14:C14"/>
    <mergeCell ref="B31:C31"/>
    <mergeCell ref="B28:C28"/>
    <mergeCell ref="B23:C23"/>
    <mergeCell ref="B24:C24"/>
    <mergeCell ref="B25:C25"/>
    <mergeCell ref="B26:C26"/>
    <mergeCell ref="B27:C27"/>
    <mergeCell ref="A2:C2"/>
    <mergeCell ref="B33:C33"/>
    <mergeCell ref="B4:C4"/>
    <mergeCell ref="B20:C20"/>
    <mergeCell ref="B21:C21"/>
    <mergeCell ref="B22:C22"/>
    <mergeCell ref="B15:C15"/>
    <mergeCell ref="B16:C16"/>
    <mergeCell ref="B17:C17"/>
    <mergeCell ref="B18:C18"/>
    <mergeCell ref="B19:C19"/>
    <mergeCell ref="B10:C10"/>
    <mergeCell ref="B11:C11"/>
    <mergeCell ref="B5:C5"/>
    <mergeCell ref="B30:C30"/>
    <mergeCell ref="B12:C12"/>
  </mergeCells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sqref="A1:K24"/>
    </sheetView>
  </sheetViews>
  <sheetFormatPr defaultRowHeight="15" x14ac:dyDescent="0.25"/>
  <cols>
    <col min="1" max="1" width="4.5703125" customWidth="1"/>
    <col min="2" max="2" width="50.7109375" customWidth="1"/>
    <col min="3" max="3" width="16.85546875" customWidth="1"/>
    <col min="4" max="4" width="16.7109375" customWidth="1"/>
    <col min="5" max="5" width="14.5703125" customWidth="1"/>
    <col min="6" max="9" width="13.140625" customWidth="1"/>
    <col min="10" max="10" width="16" customWidth="1"/>
    <col min="11" max="11" width="16.42578125" customWidth="1"/>
  </cols>
  <sheetData>
    <row r="1" spans="1:11" ht="31.5" customHeight="1" x14ac:dyDescent="0.25">
      <c r="A1" s="31"/>
      <c r="B1" s="32"/>
      <c r="C1" s="32"/>
      <c r="D1" s="33"/>
      <c r="E1" s="34"/>
      <c r="F1" s="34"/>
      <c r="G1" s="33"/>
      <c r="H1" s="133" t="s">
        <v>147</v>
      </c>
      <c r="I1" s="133"/>
      <c r="J1" s="133"/>
      <c r="K1" s="133"/>
    </row>
    <row r="2" spans="1:11" x14ac:dyDescent="0.25">
      <c r="A2" s="134" t="s">
        <v>171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x14ac:dyDescent="0.25">
      <c r="A3" s="135"/>
      <c r="B3" s="135"/>
      <c r="C3" s="135"/>
      <c r="D3" s="135"/>
      <c r="E3" s="37"/>
      <c r="F3" s="37"/>
      <c r="G3" s="37"/>
      <c r="H3" s="37"/>
      <c r="I3" s="38"/>
      <c r="J3" s="37"/>
      <c r="K3" s="37"/>
    </row>
    <row r="4" spans="1:11" x14ac:dyDescent="0.25">
      <c r="A4" s="39"/>
      <c r="B4" s="37"/>
      <c r="C4" s="37"/>
      <c r="D4" s="40"/>
      <c r="E4" s="36"/>
      <c r="F4" s="37"/>
      <c r="G4" s="37"/>
      <c r="H4" s="37"/>
      <c r="I4" s="37"/>
      <c r="J4" s="37"/>
      <c r="K4" s="41" t="s">
        <v>148</v>
      </c>
    </row>
    <row r="5" spans="1:11" ht="48" x14ac:dyDescent="0.25">
      <c r="A5" s="42" t="s">
        <v>149</v>
      </c>
      <c r="B5" s="42" t="s">
        <v>150</v>
      </c>
      <c r="C5" s="43" t="s">
        <v>151</v>
      </c>
      <c r="D5" s="43" t="s">
        <v>152</v>
      </c>
      <c r="E5" s="43" t="s">
        <v>153</v>
      </c>
      <c r="F5" s="43" t="s">
        <v>154</v>
      </c>
      <c r="G5" s="43" t="s">
        <v>155</v>
      </c>
      <c r="H5" s="43" t="s">
        <v>156</v>
      </c>
      <c r="I5" s="43" t="s">
        <v>157</v>
      </c>
      <c r="J5" s="43" t="s">
        <v>158</v>
      </c>
      <c r="K5" s="43" t="s">
        <v>159</v>
      </c>
    </row>
    <row r="6" spans="1:11" x14ac:dyDescent="0.25">
      <c r="A6" s="44" t="s">
        <v>160</v>
      </c>
      <c r="B6" s="44" t="s">
        <v>161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</row>
    <row r="7" spans="1:11" x14ac:dyDescent="0.25">
      <c r="A7" s="42">
        <v>1</v>
      </c>
      <c r="B7" s="46" t="s">
        <v>162</v>
      </c>
      <c r="C7" s="47">
        <v>6243016000</v>
      </c>
      <c r="D7" s="48">
        <v>-1243016000</v>
      </c>
      <c r="E7" s="48"/>
      <c r="F7" s="48"/>
      <c r="G7" s="48"/>
      <c r="H7" s="48"/>
      <c r="I7" s="48"/>
      <c r="J7" s="48">
        <v>-101633621.59</v>
      </c>
      <c r="K7" s="48">
        <f>SUM(C7:J7)</f>
        <v>4898366378.4099998</v>
      </c>
    </row>
    <row r="8" spans="1:11" ht="24" x14ac:dyDescent="0.25">
      <c r="A8" s="44">
        <v>2</v>
      </c>
      <c r="B8" s="49" t="s">
        <v>163</v>
      </c>
      <c r="C8" s="50"/>
      <c r="D8" s="51"/>
      <c r="E8" s="51"/>
      <c r="F8" s="51"/>
      <c r="G8" s="51"/>
      <c r="H8" s="51"/>
      <c r="I8" s="51"/>
      <c r="J8" s="51"/>
      <c r="K8" s="48">
        <f t="shared" ref="K8:K22" si="0">SUM(C8:J8)</f>
        <v>0</v>
      </c>
    </row>
    <row r="9" spans="1:11" x14ac:dyDescent="0.25">
      <c r="A9" s="44">
        <v>3</v>
      </c>
      <c r="B9" s="49" t="s">
        <v>164</v>
      </c>
      <c r="C9" s="50"/>
      <c r="D9" s="51"/>
      <c r="E9" s="51"/>
      <c r="F9" s="51"/>
      <c r="G9" s="51"/>
      <c r="H9" s="51"/>
      <c r="I9" s="51"/>
      <c r="J9" s="51"/>
      <c r="K9" s="48">
        <f t="shared" si="0"/>
        <v>0</v>
      </c>
    </row>
    <row r="10" spans="1:11" x14ac:dyDescent="0.25">
      <c r="A10" s="44">
        <v>4</v>
      </c>
      <c r="B10" s="49" t="s">
        <v>165</v>
      </c>
      <c r="C10" s="50"/>
      <c r="D10" s="51"/>
      <c r="E10" s="51"/>
      <c r="F10" s="51"/>
      <c r="G10" s="51"/>
      <c r="H10" s="51"/>
      <c r="I10" s="51"/>
      <c r="J10" s="51">
        <f>+'[1]102'!E49</f>
        <v>1102525257.140002</v>
      </c>
      <c r="K10" s="48">
        <f t="shared" si="0"/>
        <v>1102525257.140002</v>
      </c>
    </row>
    <row r="11" spans="1:11" x14ac:dyDescent="0.25">
      <c r="A11" s="44">
        <v>5</v>
      </c>
      <c r="B11" s="49" t="s">
        <v>166</v>
      </c>
      <c r="C11" s="50"/>
      <c r="D11" s="51"/>
      <c r="E11" s="51"/>
      <c r="F11" s="51"/>
      <c r="G11" s="51"/>
      <c r="H11" s="51"/>
      <c r="I11" s="51"/>
      <c r="J11" s="51"/>
      <c r="K11" s="48">
        <f t="shared" si="0"/>
        <v>0</v>
      </c>
    </row>
    <row r="12" spans="1:11" x14ac:dyDescent="0.25">
      <c r="A12" s="44">
        <v>6</v>
      </c>
      <c r="B12" s="49" t="s">
        <v>167</v>
      </c>
      <c r="C12" s="50"/>
      <c r="D12" s="51"/>
      <c r="E12" s="51"/>
      <c r="F12" s="51"/>
      <c r="G12" s="51"/>
      <c r="H12" s="51"/>
      <c r="I12" s="51"/>
      <c r="J12" s="51"/>
      <c r="K12" s="48">
        <f t="shared" si="0"/>
        <v>0</v>
      </c>
    </row>
    <row r="13" spans="1:11" x14ac:dyDescent="0.25">
      <c r="A13" s="44">
        <v>7</v>
      </c>
      <c r="B13" s="49" t="s">
        <v>168</v>
      </c>
      <c r="C13" s="50"/>
      <c r="D13" s="51"/>
      <c r="E13" s="51"/>
      <c r="F13" s="51"/>
      <c r="G13" s="51"/>
      <c r="H13" s="51"/>
      <c r="I13" s="51"/>
      <c r="J13" s="51"/>
      <c r="K13" s="48">
        <f t="shared" si="0"/>
        <v>0</v>
      </c>
    </row>
    <row r="14" spans="1:11" x14ac:dyDescent="0.25">
      <c r="A14" s="44">
        <v>8</v>
      </c>
      <c r="B14" s="49" t="s">
        <v>169</v>
      </c>
      <c r="C14" s="50"/>
      <c r="D14" s="51"/>
      <c r="E14" s="51"/>
      <c r="F14" s="51"/>
      <c r="G14" s="51"/>
      <c r="H14" s="51"/>
      <c r="I14" s="51"/>
      <c r="J14" s="51"/>
      <c r="K14" s="48">
        <f t="shared" si="0"/>
        <v>0</v>
      </c>
    </row>
    <row r="15" spans="1:11" x14ac:dyDescent="0.25">
      <c r="A15" s="42">
        <v>9</v>
      </c>
      <c r="B15" s="52" t="s">
        <v>170</v>
      </c>
      <c r="C15" s="47">
        <f>SUM(C7:C14)</f>
        <v>6243016000</v>
      </c>
      <c r="D15" s="47">
        <f t="shared" ref="D15:J15" si="1">SUM(D7:D14)</f>
        <v>-1243016000</v>
      </c>
      <c r="E15" s="47">
        <f t="shared" si="1"/>
        <v>0</v>
      </c>
      <c r="F15" s="47">
        <f t="shared" si="1"/>
        <v>0</v>
      </c>
      <c r="G15" s="47">
        <f t="shared" si="1"/>
        <v>0</v>
      </c>
      <c r="H15" s="47">
        <f t="shared" si="1"/>
        <v>0</v>
      </c>
      <c r="I15" s="47">
        <f t="shared" si="1"/>
        <v>0</v>
      </c>
      <c r="J15" s="47">
        <f t="shared" si="1"/>
        <v>1000891635.550002</v>
      </c>
      <c r="K15" s="48">
        <f t="shared" si="0"/>
        <v>6000891635.5500021</v>
      </c>
    </row>
    <row r="16" spans="1:11" ht="24" x14ac:dyDescent="0.25">
      <c r="A16" s="44">
        <v>10</v>
      </c>
      <c r="B16" s="49" t="s">
        <v>163</v>
      </c>
      <c r="C16" s="50"/>
      <c r="D16" s="51"/>
      <c r="E16" s="51"/>
      <c r="F16" s="51"/>
      <c r="G16" s="51"/>
      <c r="H16" s="51"/>
      <c r="I16" s="51"/>
      <c r="J16" s="51"/>
      <c r="K16" s="48">
        <f t="shared" si="0"/>
        <v>0</v>
      </c>
    </row>
    <row r="17" spans="1:11" x14ac:dyDescent="0.25">
      <c r="A17" s="44">
        <v>11</v>
      </c>
      <c r="B17" s="49" t="s">
        <v>164</v>
      </c>
      <c r="C17" s="50"/>
      <c r="D17" s="51"/>
      <c r="E17" s="51"/>
      <c r="F17" s="51"/>
      <c r="G17" s="51"/>
      <c r="H17" s="51"/>
      <c r="I17" s="51"/>
      <c r="J17" s="51"/>
      <c r="K17" s="48">
        <f t="shared" si="0"/>
        <v>0</v>
      </c>
    </row>
    <row r="18" spans="1:11" x14ac:dyDescent="0.25">
      <c r="A18" s="44">
        <v>12</v>
      </c>
      <c r="B18" s="49" t="s">
        <v>165</v>
      </c>
      <c r="C18" s="50"/>
      <c r="D18" s="51"/>
      <c r="E18" s="51"/>
      <c r="F18" s="51"/>
      <c r="G18" s="51"/>
      <c r="H18" s="51"/>
      <c r="I18" s="51"/>
      <c r="J18" s="51">
        <f>+'[1]102'!F45</f>
        <v>3868257248.9171138</v>
      </c>
      <c r="K18" s="48">
        <f t="shared" si="0"/>
        <v>3868257248.9171138</v>
      </c>
    </row>
    <row r="19" spans="1:11" x14ac:dyDescent="0.25">
      <c r="A19" s="44">
        <v>13</v>
      </c>
      <c r="B19" s="49" t="s">
        <v>166</v>
      </c>
      <c r="C19" s="50"/>
      <c r="D19" s="51"/>
      <c r="E19" s="51"/>
      <c r="F19" s="51"/>
      <c r="G19" s="51"/>
      <c r="H19" s="51">
        <f>+'[1]101'!F93</f>
        <v>20490134.920000002</v>
      </c>
      <c r="I19" s="51"/>
      <c r="J19" s="51"/>
      <c r="K19" s="48">
        <f t="shared" si="0"/>
        <v>20490134.920000002</v>
      </c>
    </row>
    <row r="20" spans="1:11" x14ac:dyDescent="0.25">
      <c r="A20" s="44">
        <v>14</v>
      </c>
      <c r="B20" s="49" t="s">
        <v>167</v>
      </c>
      <c r="C20" s="50"/>
      <c r="D20" s="51">
        <v>1243016000</v>
      </c>
      <c r="E20" s="51">
        <f>+'[1]101'!F90</f>
        <v>4441895708.4700003</v>
      </c>
      <c r="F20" s="51"/>
      <c r="G20" s="51"/>
      <c r="H20" s="51"/>
      <c r="I20" s="51"/>
      <c r="J20" s="51"/>
      <c r="K20" s="48">
        <f>SUM(C20:J20)</f>
        <v>5684911708.4700003</v>
      </c>
    </row>
    <row r="21" spans="1:11" x14ac:dyDescent="0.25">
      <c r="A21" s="44">
        <v>15</v>
      </c>
      <c r="B21" s="49" t="s">
        <v>168</v>
      </c>
      <c r="C21" s="50"/>
      <c r="D21" s="51"/>
      <c r="E21" s="51"/>
      <c r="F21" s="51"/>
      <c r="G21" s="51"/>
      <c r="H21" s="51"/>
      <c r="I21" s="51"/>
      <c r="J21" s="51"/>
      <c r="K21" s="48">
        <f t="shared" si="0"/>
        <v>0</v>
      </c>
    </row>
    <row r="22" spans="1:11" x14ac:dyDescent="0.25">
      <c r="A22" s="44">
        <v>16</v>
      </c>
      <c r="B22" s="49" t="s">
        <v>169</v>
      </c>
      <c r="C22" s="50"/>
      <c r="D22" s="51"/>
      <c r="E22" s="51"/>
      <c r="F22" s="51"/>
      <c r="G22" s="51"/>
      <c r="H22" s="51"/>
      <c r="I22" s="51"/>
      <c r="J22" s="51"/>
      <c r="K22" s="48">
        <f t="shared" si="0"/>
        <v>0</v>
      </c>
    </row>
    <row r="23" spans="1:11" x14ac:dyDescent="0.25">
      <c r="A23" s="42">
        <v>17</v>
      </c>
      <c r="B23" s="52" t="s">
        <v>170</v>
      </c>
      <c r="C23" s="47">
        <f>SUM(C15:C22)</f>
        <v>6243016000</v>
      </c>
      <c r="D23" s="47">
        <f>SUM(D15:D22)</f>
        <v>0</v>
      </c>
      <c r="E23" s="47">
        <f t="shared" ref="E23:J23" si="2">SUM(E15:E22)</f>
        <v>4441895708.4700003</v>
      </c>
      <c r="F23" s="47">
        <f t="shared" si="2"/>
        <v>0</v>
      </c>
      <c r="G23" s="47">
        <f t="shared" si="2"/>
        <v>0</v>
      </c>
      <c r="H23" s="47">
        <f t="shared" si="2"/>
        <v>20490134.920000002</v>
      </c>
      <c r="I23" s="47">
        <f t="shared" si="2"/>
        <v>0</v>
      </c>
      <c r="J23" s="47">
        <f t="shared" si="2"/>
        <v>4869148884.4671154</v>
      </c>
      <c r="K23" s="48">
        <f>SUM(C23:J23)</f>
        <v>15574550727.857117</v>
      </c>
    </row>
    <row r="24" spans="1:11" x14ac:dyDescent="0.25">
      <c r="A24" s="53"/>
      <c r="B24" s="54"/>
      <c r="C24" s="54"/>
      <c r="D24" s="53"/>
      <c r="E24" s="53"/>
      <c r="F24" s="53"/>
      <c r="G24" s="53"/>
      <c r="H24" s="53"/>
      <c r="I24" s="53"/>
      <c r="J24" s="53"/>
      <c r="K24" s="55">
        <f>+K23-'[1]101'!F96</f>
        <v>-2.8839111328125E-3</v>
      </c>
    </row>
  </sheetData>
  <mergeCells count="3">
    <mergeCell ref="H1:K1"/>
    <mergeCell ref="A2:K2"/>
    <mergeCell ref="A3:D3"/>
  </mergeCells>
  <pageMargins left="0.7" right="0.7" top="0.75" bottom="0.75" header="0.3" footer="0.3"/>
  <pageSetup paperSize="9" scale="6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>
      <selection activeCell="I8" sqref="I8"/>
    </sheetView>
  </sheetViews>
  <sheetFormatPr defaultColWidth="9.140625" defaultRowHeight="12" x14ac:dyDescent="0.25"/>
  <cols>
    <col min="1" max="1" width="5.140625" style="93" customWidth="1"/>
    <col min="2" max="2" width="57.5703125" style="57" customWidth="1"/>
    <col min="3" max="3" width="8.7109375" style="56" customWidth="1"/>
    <col min="4" max="4" width="21.5703125" style="57" customWidth="1"/>
    <col min="5" max="5" width="22.28515625" style="57" customWidth="1"/>
    <col min="6" max="6" width="14.28515625" style="57" bestFit="1" customWidth="1"/>
    <col min="7" max="16384" width="9.140625" style="57"/>
  </cols>
  <sheetData>
    <row r="1" spans="1:5" s="34" customFormat="1" ht="39" customHeight="1" x14ac:dyDescent="0.25">
      <c r="A1" s="58"/>
      <c r="B1" s="32"/>
      <c r="C1" s="133" t="s">
        <v>172</v>
      </c>
      <c r="D1" s="133"/>
      <c r="E1" s="133"/>
    </row>
    <row r="2" spans="1:5" s="34" customFormat="1" ht="16.5" customHeight="1" x14ac:dyDescent="0.25">
      <c r="A2" s="58"/>
      <c r="B2" s="32"/>
      <c r="C2" s="59"/>
      <c r="D2" s="35"/>
      <c r="E2" s="35"/>
    </row>
    <row r="3" spans="1:5" x14ac:dyDescent="0.25">
      <c r="A3" s="134" t="s">
        <v>263</v>
      </c>
      <c r="B3" s="134"/>
      <c r="C3" s="134"/>
      <c r="D3" s="134"/>
      <c r="E3" s="134"/>
    </row>
    <row r="4" spans="1:5" s="37" customFormat="1" ht="12.75" customHeight="1" x14ac:dyDescent="0.25">
      <c r="A4" s="136"/>
      <c r="B4" s="136"/>
      <c r="C4" s="60"/>
      <c r="D4" s="137"/>
      <c r="E4" s="137"/>
    </row>
    <row r="5" spans="1:5" s="37" customFormat="1" ht="12.75" customHeight="1" x14ac:dyDescent="0.25">
      <c r="A5" s="39"/>
      <c r="C5" s="61"/>
      <c r="D5" s="40"/>
      <c r="E5" s="41" t="s">
        <v>148</v>
      </c>
    </row>
    <row r="6" spans="1:5" ht="24" x14ac:dyDescent="0.25">
      <c r="A6" s="62" t="s">
        <v>149</v>
      </c>
      <c r="B6" s="42" t="s">
        <v>173</v>
      </c>
      <c r="C6" s="43" t="s">
        <v>0</v>
      </c>
      <c r="D6" s="30" t="s">
        <v>145</v>
      </c>
      <c r="E6" s="30" t="s">
        <v>146</v>
      </c>
    </row>
    <row r="7" spans="1:5" s="56" customFormat="1" x14ac:dyDescent="0.25">
      <c r="A7" s="63" t="s">
        <v>160</v>
      </c>
      <c r="B7" s="44" t="s">
        <v>161</v>
      </c>
      <c r="C7" s="45" t="s">
        <v>174</v>
      </c>
      <c r="D7" s="44">
        <v>1</v>
      </c>
      <c r="E7" s="44">
        <v>2</v>
      </c>
    </row>
    <row r="8" spans="1:5" s="65" customFormat="1" x14ac:dyDescent="0.25">
      <c r="A8" s="64" t="s">
        <v>2</v>
      </c>
      <c r="B8" s="46" t="s">
        <v>175</v>
      </c>
      <c r="C8" s="44">
        <v>1</v>
      </c>
      <c r="D8" s="47"/>
      <c r="E8" s="47"/>
    </row>
    <row r="9" spans="1:5" s="65" customFormat="1" x14ac:dyDescent="0.25">
      <c r="A9" s="64" t="s">
        <v>60</v>
      </c>
      <c r="B9" s="46" t="s">
        <v>176</v>
      </c>
      <c r="C9" s="44">
        <f>+C8+1</f>
        <v>2</v>
      </c>
      <c r="D9" s="47">
        <f>SUM(D10:D16)</f>
        <v>19195233686.860001</v>
      </c>
      <c r="E9" s="47">
        <f>SUM(E10:E16)</f>
        <v>24488551597.489227</v>
      </c>
    </row>
    <row r="10" spans="1:5" x14ac:dyDescent="0.25">
      <c r="A10" s="66" t="s">
        <v>177</v>
      </c>
      <c r="B10" s="67" t="s">
        <v>178</v>
      </c>
      <c r="C10" s="44">
        <f t="shared" ref="C10:C66" si="0">+C9+1</f>
        <v>3</v>
      </c>
      <c r="D10" s="50">
        <v>19064202976.310001</v>
      </c>
      <c r="E10" s="50">
        <v>21581830710.060024</v>
      </c>
    </row>
    <row r="11" spans="1:5" x14ac:dyDescent="0.25">
      <c r="A11" s="66" t="s">
        <v>63</v>
      </c>
      <c r="B11" s="67" t="s">
        <v>179</v>
      </c>
      <c r="C11" s="44">
        <f t="shared" si="0"/>
        <v>4</v>
      </c>
      <c r="D11" s="50">
        <v>65638717.939999998</v>
      </c>
      <c r="E11" s="50">
        <v>243512771.45279998</v>
      </c>
    </row>
    <row r="12" spans="1:5" x14ac:dyDescent="0.25">
      <c r="A12" s="66" t="s">
        <v>65</v>
      </c>
      <c r="B12" s="67" t="s">
        <v>180</v>
      </c>
      <c r="C12" s="44">
        <f t="shared" si="0"/>
        <v>5</v>
      </c>
      <c r="D12" s="50">
        <v>0</v>
      </c>
      <c r="E12" s="50">
        <v>0</v>
      </c>
    </row>
    <row r="13" spans="1:5" x14ac:dyDescent="0.25">
      <c r="A13" s="66" t="s">
        <v>67</v>
      </c>
      <c r="B13" s="67" t="s">
        <v>181</v>
      </c>
      <c r="C13" s="44">
        <f t="shared" si="0"/>
        <v>6</v>
      </c>
      <c r="D13" s="50">
        <v>0</v>
      </c>
      <c r="E13" s="50">
        <v>0</v>
      </c>
    </row>
    <row r="14" spans="1:5" x14ac:dyDescent="0.25">
      <c r="A14" s="66" t="s">
        <v>69</v>
      </c>
      <c r="B14" s="67" t="s">
        <v>182</v>
      </c>
      <c r="C14" s="44">
        <f t="shared" si="0"/>
        <v>7</v>
      </c>
      <c r="D14" s="50">
        <v>0</v>
      </c>
      <c r="E14" s="50">
        <v>0</v>
      </c>
    </row>
    <row r="15" spans="1:5" x14ac:dyDescent="0.25">
      <c r="A15" s="66" t="s">
        <v>70</v>
      </c>
      <c r="B15" s="67" t="s">
        <v>183</v>
      </c>
      <c r="C15" s="44">
        <f t="shared" si="0"/>
        <v>8</v>
      </c>
      <c r="D15" s="50">
        <v>0</v>
      </c>
      <c r="E15" s="50">
        <v>0</v>
      </c>
    </row>
    <row r="16" spans="1:5" x14ac:dyDescent="0.25">
      <c r="A16" s="66" t="s">
        <v>72</v>
      </c>
      <c r="B16" s="67" t="s">
        <v>184</v>
      </c>
      <c r="C16" s="44">
        <f t="shared" si="0"/>
        <v>9</v>
      </c>
      <c r="D16" s="50">
        <v>65391992.609999999</v>
      </c>
      <c r="E16" s="50">
        <v>2663208115.9764013</v>
      </c>
    </row>
    <row r="17" spans="1:5" s="65" customFormat="1" x14ac:dyDescent="0.25">
      <c r="A17" s="64" t="s">
        <v>77</v>
      </c>
      <c r="B17" s="46" t="s">
        <v>185</v>
      </c>
      <c r="C17" s="44">
        <f t="shared" si="0"/>
        <v>10</v>
      </c>
      <c r="D17" s="47">
        <f>SUM(D18:D23,D26:D33)</f>
        <v>17836512949.419998</v>
      </c>
      <c r="E17" s="47">
        <f>SUM(E18:E23,E26:E33)</f>
        <v>21434995999.505753</v>
      </c>
    </row>
    <row r="18" spans="1:5" x14ac:dyDescent="0.25">
      <c r="A18" s="66" t="s">
        <v>79</v>
      </c>
      <c r="B18" s="67" t="s">
        <v>186</v>
      </c>
      <c r="C18" s="44">
        <f t="shared" si="0"/>
        <v>11</v>
      </c>
      <c r="D18" s="50">
        <v>1443129102.6199999</v>
      </c>
      <c r="E18" s="50">
        <v>2094710317.9800003</v>
      </c>
    </row>
    <row r="19" spans="1:5" x14ac:dyDescent="0.25">
      <c r="A19" s="66" t="s">
        <v>81</v>
      </c>
      <c r="B19" s="67" t="s">
        <v>187</v>
      </c>
      <c r="C19" s="44">
        <f t="shared" si="0"/>
        <v>12</v>
      </c>
      <c r="D19" s="50">
        <v>366875837.97000003</v>
      </c>
      <c r="E19" s="50">
        <v>465100000</v>
      </c>
    </row>
    <row r="20" spans="1:5" x14ac:dyDescent="0.25">
      <c r="A20" s="66" t="s">
        <v>188</v>
      </c>
      <c r="B20" s="67" t="s">
        <v>189</v>
      </c>
      <c r="C20" s="44">
        <f t="shared" si="0"/>
        <v>13</v>
      </c>
      <c r="D20" s="50">
        <v>15928287.880000001</v>
      </c>
      <c r="E20" s="50">
        <v>4152530</v>
      </c>
    </row>
    <row r="21" spans="1:5" x14ac:dyDescent="0.25">
      <c r="A21" s="66" t="s">
        <v>83</v>
      </c>
      <c r="B21" s="67" t="s">
        <v>190</v>
      </c>
      <c r="C21" s="44">
        <f t="shared" si="0"/>
        <v>14</v>
      </c>
      <c r="D21" s="50">
        <v>0</v>
      </c>
      <c r="E21" s="50">
        <v>0</v>
      </c>
    </row>
    <row r="22" spans="1:5" x14ac:dyDescent="0.25">
      <c r="A22" s="66" t="s">
        <v>191</v>
      </c>
      <c r="B22" s="67" t="s">
        <v>192</v>
      </c>
      <c r="C22" s="44">
        <f t="shared" si="0"/>
        <v>15</v>
      </c>
      <c r="D22" s="50">
        <v>9586829902.6700001</v>
      </c>
      <c r="E22" s="50">
        <v>10060110933.026253</v>
      </c>
    </row>
    <row r="23" spans="1:5" x14ac:dyDescent="0.25">
      <c r="A23" s="66" t="s">
        <v>85</v>
      </c>
      <c r="B23" s="67" t="s">
        <v>193</v>
      </c>
      <c r="C23" s="44">
        <f t="shared" si="0"/>
        <v>16</v>
      </c>
      <c r="D23" s="50">
        <v>3955258116.3000002</v>
      </c>
      <c r="E23" s="50">
        <v>4245307660.4499998</v>
      </c>
    </row>
    <row r="24" spans="1:5" x14ac:dyDescent="0.25">
      <c r="A24" s="66" t="s">
        <v>87</v>
      </c>
      <c r="B24" s="67" t="s">
        <v>194</v>
      </c>
      <c r="C24" s="44">
        <f t="shared" si="0"/>
        <v>17</v>
      </c>
      <c r="D24" s="50">
        <v>2496256259.2199998</v>
      </c>
      <c r="E24" s="50">
        <v>3501882191.96</v>
      </c>
    </row>
    <row r="25" spans="1:5" x14ac:dyDescent="0.25">
      <c r="A25" s="66" t="s">
        <v>89</v>
      </c>
      <c r="B25" s="67" t="s">
        <v>195</v>
      </c>
      <c r="C25" s="44">
        <f t="shared" si="0"/>
        <v>18</v>
      </c>
      <c r="D25" s="50">
        <v>1459001857.0799999</v>
      </c>
      <c r="E25" s="50">
        <v>743425468.49000001</v>
      </c>
    </row>
    <row r="26" spans="1:5" x14ac:dyDescent="0.25">
      <c r="A26" s="66" t="s">
        <v>196</v>
      </c>
      <c r="B26" s="67" t="s">
        <v>197</v>
      </c>
      <c r="C26" s="44">
        <f t="shared" si="0"/>
        <v>19</v>
      </c>
      <c r="D26" s="50">
        <v>80567272.459999993</v>
      </c>
      <c r="E26" s="50">
        <v>96164774.429999992</v>
      </c>
    </row>
    <row r="27" spans="1:5" x14ac:dyDescent="0.25">
      <c r="A27" s="66" t="s">
        <v>198</v>
      </c>
      <c r="B27" s="67" t="s">
        <v>199</v>
      </c>
      <c r="C27" s="44">
        <f t="shared" si="0"/>
        <v>20</v>
      </c>
      <c r="D27" s="50">
        <v>426212900.74000001</v>
      </c>
      <c r="E27" s="50">
        <v>496280930.64999998</v>
      </c>
    </row>
    <row r="28" spans="1:5" x14ac:dyDescent="0.25">
      <c r="A28" s="66" t="s">
        <v>200</v>
      </c>
      <c r="B28" s="67" t="s">
        <v>201</v>
      </c>
      <c r="C28" s="44">
        <f t="shared" si="0"/>
        <v>21</v>
      </c>
      <c r="D28" s="50">
        <v>0</v>
      </c>
      <c r="E28" s="50">
        <v>0</v>
      </c>
    </row>
    <row r="29" spans="1:5" x14ac:dyDescent="0.25">
      <c r="A29" s="66" t="s">
        <v>202</v>
      </c>
      <c r="B29" s="67" t="s">
        <v>203</v>
      </c>
      <c r="C29" s="44">
        <f t="shared" si="0"/>
        <v>22</v>
      </c>
      <c r="D29" s="50">
        <v>79496167.359999999</v>
      </c>
      <c r="E29" s="50">
        <v>69166761.920000002</v>
      </c>
    </row>
    <row r="30" spans="1:5" x14ac:dyDescent="0.25">
      <c r="A30" s="66" t="s">
        <v>204</v>
      </c>
      <c r="B30" s="67" t="s">
        <v>205</v>
      </c>
      <c r="C30" s="44">
        <f t="shared" si="0"/>
        <v>23</v>
      </c>
      <c r="D30" s="50">
        <v>0</v>
      </c>
      <c r="E30" s="50">
        <v>0</v>
      </c>
    </row>
    <row r="31" spans="1:5" x14ac:dyDescent="0.25">
      <c r="A31" s="66" t="s">
        <v>206</v>
      </c>
      <c r="B31" s="67" t="s">
        <v>207</v>
      </c>
      <c r="C31" s="44">
        <f t="shared" si="0"/>
        <v>24</v>
      </c>
      <c r="D31" s="50">
        <v>263285627.53999999</v>
      </c>
      <c r="E31" s="50">
        <v>865300000</v>
      </c>
    </row>
    <row r="32" spans="1:5" x14ac:dyDescent="0.25">
      <c r="A32" s="66" t="s">
        <v>208</v>
      </c>
      <c r="B32" s="67" t="s">
        <v>209</v>
      </c>
      <c r="C32" s="44">
        <f t="shared" si="0"/>
        <v>25</v>
      </c>
      <c r="D32" s="50">
        <v>954379.61</v>
      </c>
      <c r="E32" s="50">
        <v>1956660</v>
      </c>
    </row>
    <row r="33" spans="1:6" x14ac:dyDescent="0.25">
      <c r="A33" s="66" t="s">
        <v>210</v>
      </c>
      <c r="B33" s="67" t="s">
        <v>211</v>
      </c>
      <c r="C33" s="44">
        <f t="shared" si="0"/>
        <v>26</v>
      </c>
      <c r="D33" s="50">
        <v>1617975354.27</v>
      </c>
      <c r="E33" s="50">
        <v>3036745431.0494995</v>
      </c>
    </row>
    <row r="34" spans="1:6" s="65" customFormat="1" ht="12.75" thickBot="1" x14ac:dyDescent="0.3">
      <c r="A34" s="68" t="s">
        <v>91</v>
      </c>
      <c r="B34" s="69" t="s">
        <v>212</v>
      </c>
      <c r="C34" s="70">
        <f t="shared" si="0"/>
        <v>27</v>
      </c>
      <c r="D34" s="71">
        <f>+D9-D17</f>
        <v>1358720737.4400024</v>
      </c>
      <c r="E34" s="71">
        <f>+E9-E17</f>
        <v>3053555597.9834747</v>
      </c>
    </row>
    <row r="35" spans="1:6" s="65" customFormat="1" x14ac:dyDescent="0.25">
      <c r="A35" s="72" t="s">
        <v>4</v>
      </c>
      <c r="B35" s="73" t="s">
        <v>213</v>
      </c>
      <c r="C35" s="74">
        <f t="shared" si="0"/>
        <v>28</v>
      </c>
      <c r="D35" s="75"/>
      <c r="E35" s="75"/>
    </row>
    <row r="36" spans="1:6" s="65" customFormat="1" x14ac:dyDescent="0.25">
      <c r="A36" s="64" t="s">
        <v>214</v>
      </c>
      <c r="B36" s="46" t="s">
        <v>176</v>
      </c>
      <c r="C36" s="44">
        <f t="shared" si="0"/>
        <v>29</v>
      </c>
      <c r="D36" s="47">
        <f>SUM(D37:D43)</f>
        <v>4820884714.6099997</v>
      </c>
      <c r="E36" s="47">
        <f>SUM(E37:E43)</f>
        <v>8224781640.2671995</v>
      </c>
    </row>
    <row r="37" spans="1:6" x14ac:dyDescent="0.25">
      <c r="A37" s="66" t="s">
        <v>94</v>
      </c>
      <c r="B37" s="67" t="s">
        <v>215</v>
      </c>
      <c r="C37" s="44">
        <f t="shared" si="0"/>
        <v>30</v>
      </c>
      <c r="D37" s="50">
        <v>8620202.9600000009</v>
      </c>
      <c r="E37" s="50">
        <v>31365118.800000001</v>
      </c>
    </row>
    <row r="38" spans="1:6" x14ac:dyDescent="0.25">
      <c r="A38" s="66" t="s">
        <v>112</v>
      </c>
      <c r="B38" s="67" t="s">
        <v>216</v>
      </c>
      <c r="C38" s="44">
        <f t="shared" si="0"/>
        <v>31</v>
      </c>
      <c r="D38" s="50">
        <v>0</v>
      </c>
      <c r="E38" s="50">
        <v>0</v>
      </c>
    </row>
    <row r="39" spans="1:6" x14ac:dyDescent="0.25">
      <c r="A39" s="66" t="s">
        <v>217</v>
      </c>
      <c r="B39" s="67" t="s">
        <v>218</v>
      </c>
      <c r="C39" s="44">
        <f t="shared" si="0"/>
        <v>32</v>
      </c>
      <c r="D39" s="50">
        <v>4220949043.8299999</v>
      </c>
      <c r="E39" s="50">
        <v>6181039347.6499996</v>
      </c>
    </row>
    <row r="40" spans="1:6" x14ac:dyDescent="0.25">
      <c r="A40" s="66" t="s">
        <v>219</v>
      </c>
      <c r="B40" s="67" t="s">
        <v>220</v>
      </c>
      <c r="C40" s="44">
        <f t="shared" si="0"/>
        <v>33</v>
      </c>
      <c r="D40" s="50">
        <v>0</v>
      </c>
      <c r="E40" s="50">
        <v>0</v>
      </c>
    </row>
    <row r="41" spans="1:6" x14ac:dyDescent="0.25">
      <c r="A41" s="66" t="s">
        <v>221</v>
      </c>
      <c r="B41" s="67" t="s">
        <v>222</v>
      </c>
      <c r="C41" s="44">
        <f t="shared" si="0"/>
        <v>34</v>
      </c>
      <c r="D41" s="50">
        <v>0</v>
      </c>
      <c r="E41" s="50">
        <v>0</v>
      </c>
    </row>
    <row r="42" spans="1:6" x14ac:dyDescent="0.25">
      <c r="A42" s="66" t="s">
        <v>223</v>
      </c>
      <c r="B42" s="67" t="s">
        <v>224</v>
      </c>
      <c r="C42" s="44">
        <f t="shared" si="0"/>
        <v>35</v>
      </c>
      <c r="D42" s="50">
        <v>591315467.82000005</v>
      </c>
      <c r="E42" s="50">
        <v>2012377173.8171999</v>
      </c>
    </row>
    <row r="43" spans="1:6" x14ac:dyDescent="0.25">
      <c r="A43" s="66" t="s">
        <v>225</v>
      </c>
      <c r="B43" s="67" t="s">
        <v>226</v>
      </c>
      <c r="C43" s="44">
        <f t="shared" si="0"/>
        <v>36</v>
      </c>
      <c r="D43" s="50">
        <v>0</v>
      </c>
      <c r="E43" s="50">
        <v>0</v>
      </c>
    </row>
    <row r="44" spans="1:6" s="65" customFormat="1" x14ac:dyDescent="0.25">
      <c r="A44" s="64" t="s">
        <v>122</v>
      </c>
      <c r="B44" s="46" t="s">
        <v>185</v>
      </c>
      <c r="C44" s="44">
        <f t="shared" si="0"/>
        <v>37</v>
      </c>
      <c r="D44" s="47">
        <f>SUM(D45:D49)</f>
        <v>8093954261.4799995</v>
      </c>
      <c r="E44" s="47">
        <f>SUM(E45:E49)</f>
        <v>15978088090.18</v>
      </c>
    </row>
    <row r="45" spans="1:6" x14ac:dyDescent="0.25">
      <c r="A45" s="66" t="s">
        <v>227</v>
      </c>
      <c r="B45" s="67" t="s">
        <v>228</v>
      </c>
      <c r="C45" s="44">
        <f t="shared" si="0"/>
        <v>38</v>
      </c>
      <c r="D45" s="50">
        <v>54424700.369999997</v>
      </c>
      <c r="E45" s="50">
        <v>115760770</v>
      </c>
    </row>
    <row r="46" spans="1:6" x14ac:dyDescent="0.25">
      <c r="A46" s="66" t="s">
        <v>229</v>
      </c>
      <c r="B46" s="67" t="s">
        <v>230</v>
      </c>
      <c r="C46" s="44">
        <f t="shared" si="0"/>
        <v>39</v>
      </c>
      <c r="D46" s="50">
        <v>0</v>
      </c>
      <c r="E46" s="50">
        <v>0</v>
      </c>
    </row>
    <row r="47" spans="1:6" x14ac:dyDescent="0.25">
      <c r="A47" s="66" t="s">
        <v>231</v>
      </c>
      <c r="B47" s="67" t="s">
        <v>232</v>
      </c>
      <c r="C47" s="44">
        <f t="shared" si="0"/>
        <v>40</v>
      </c>
      <c r="D47" s="50">
        <v>8039529561.1099997</v>
      </c>
      <c r="E47" s="50">
        <v>15862327320.18</v>
      </c>
      <c r="F47" s="76"/>
    </row>
    <row r="48" spans="1:6" x14ac:dyDescent="0.25">
      <c r="A48" s="66" t="s">
        <v>233</v>
      </c>
      <c r="B48" s="67" t="s">
        <v>234</v>
      </c>
      <c r="C48" s="44">
        <f t="shared" si="0"/>
        <v>41</v>
      </c>
      <c r="D48" s="50">
        <v>0</v>
      </c>
      <c r="E48" s="50">
        <v>0</v>
      </c>
    </row>
    <row r="49" spans="1:5" x14ac:dyDescent="0.25">
      <c r="A49" s="66" t="s">
        <v>235</v>
      </c>
      <c r="B49" s="67" t="s">
        <v>236</v>
      </c>
      <c r="C49" s="44">
        <f t="shared" si="0"/>
        <v>42</v>
      </c>
      <c r="D49" s="50">
        <v>0</v>
      </c>
      <c r="E49" s="50">
        <v>0</v>
      </c>
    </row>
    <row r="50" spans="1:5" s="65" customFormat="1" ht="12.75" thickBot="1" x14ac:dyDescent="0.3">
      <c r="A50" s="68" t="s">
        <v>124</v>
      </c>
      <c r="B50" s="77" t="s">
        <v>237</v>
      </c>
      <c r="C50" s="70">
        <f t="shared" si="0"/>
        <v>43</v>
      </c>
      <c r="D50" s="71">
        <f>+D36-D44</f>
        <v>-3273069546.8699999</v>
      </c>
      <c r="E50" s="71">
        <f>+E36-E44</f>
        <v>-7753306449.9128008</v>
      </c>
    </row>
    <row r="51" spans="1:5" s="65" customFormat="1" x14ac:dyDescent="0.25">
      <c r="A51" s="72">
        <v>3</v>
      </c>
      <c r="B51" s="73" t="s">
        <v>238</v>
      </c>
      <c r="C51" s="74">
        <f t="shared" si="0"/>
        <v>44</v>
      </c>
      <c r="D51" s="75"/>
      <c r="E51" s="75"/>
    </row>
    <row r="52" spans="1:5" s="65" customFormat="1" x14ac:dyDescent="0.25">
      <c r="A52" s="64" t="s">
        <v>239</v>
      </c>
      <c r="B52" s="46" t="s">
        <v>176</v>
      </c>
      <c r="C52" s="44">
        <f t="shared" si="0"/>
        <v>45</v>
      </c>
      <c r="D52" s="47">
        <f>SUM(D53:D56)</f>
        <v>0</v>
      </c>
      <c r="E52" s="47">
        <f>SUM(E53:E56)</f>
        <v>5976847768.3199997</v>
      </c>
    </row>
    <row r="53" spans="1:5" x14ac:dyDescent="0.25">
      <c r="A53" s="66" t="s">
        <v>240</v>
      </c>
      <c r="B53" s="67" t="s">
        <v>241</v>
      </c>
      <c r="C53" s="44">
        <f t="shared" si="0"/>
        <v>46</v>
      </c>
      <c r="D53" s="50"/>
      <c r="E53" s="50"/>
    </row>
    <row r="54" spans="1:5" x14ac:dyDescent="0.25">
      <c r="A54" s="66" t="s">
        <v>242</v>
      </c>
      <c r="B54" s="67" t="s">
        <v>243</v>
      </c>
      <c r="C54" s="44">
        <f t="shared" si="0"/>
        <v>47</v>
      </c>
      <c r="D54" s="50"/>
      <c r="E54" s="50">
        <v>5976847768.3199997</v>
      </c>
    </row>
    <row r="55" spans="1:5" x14ac:dyDescent="0.25">
      <c r="A55" s="66" t="s">
        <v>244</v>
      </c>
      <c r="B55" s="67" t="s">
        <v>245</v>
      </c>
      <c r="C55" s="44">
        <f t="shared" si="0"/>
        <v>48</v>
      </c>
      <c r="D55" s="50"/>
      <c r="E55" s="50"/>
    </row>
    <row r="56" spans="1:5" x14ac:dyDescent="0.25">
      <c r="A56" s="66" t="s">
        <v>246</v>
      </c>
      <c r="B56" s="67" t="s">
        <v>247</v>
      </c>
      <c r="C56" s="44"/>
      <c r="D56" s="50"/>
      <c r="E56" s="50"/>
    </row>
    <row r="57" spans="1:5" s="65" customFormat="1" x14ac:dyDescent="0.25">
      <c r="A57" s="64" t="s">
        <v>248</v>
      </c>
      <c r="B57" s="46" t="s">
        <v>185</v>
      </c>
      <c r="C57" s="44">
        <f>+C55+1</f>
        <v>49</v>
      </c>
      <c r="D57" s="47">
        <f>SUM(D58:D61)</f>
        <v>0</v>
      </c>
      <c r="E57" s="47">
        <f>SUM(E58:E61)</f>
        <v>0</v>
      </c>
    </row>
    <row r="58" spans="1:5" x14ac:dyDescent="0.25">
      <c r="A58" s="66" t="s">
        <v>249</v>
      </c>
      <c r="B58" s="67" t="s">
        <v>250</v>
      </c>
      <c r="C58" s="44">
        <f t="shared" si="0"/>
        <v>50</v>
      </c>
      <c r="D58" s="50"/>
      <c r="E58" s="50"/>
    </row>
    <row r="59" spans="1:5" x14ac:dyDescent="0.25">
      <c r="A59" s="66" t="s">
        <v>251</v>
      </c>
      <c r="B59" s="67" t="s">
        <v>252</v>
      </c>
      <c r="C59" s="44">
        <f t="shared" si="0"/>
        <v>51</v>
      </c>
      <c r="D59" s="50"/>
      <c r="E59" s="50"/>
    </row>
    <row r="60" spans="1:5" x14ac:dyDescent="0.25">
      <c r="A60" s="66" t="s">
        <v>253</v>
      </c>
      <c r="B60" s="67" t="s">
        <v>254</v>
      </c>
      <c r="C60" s="44">
        <f t="shared" si="0"/>
        <v>52</v>
      </c>
      <c r="D60" s="50"/>
      <c r="E60" s="50"/>
    </row>
    <row r="61" spans="1:5" x14ac:dyDescent="0.25">
      <c r="A61" s="66" t="s">
        <v>255</v>
      </c>
      <c r="B61" s="67" t="s">
        <v>256</v>
      </c>
      <c r="C61" s="44">
        <f t="shared" si="0"/>
        <v>53</v>
      </c>
      <c r="D61" s="50"/>
      <c r="E61" s="50"/>
    </row>
    <row r="62" spans="1:5" x14ac:dyDescent="0.25">
      <c r="A62" s="66" t="s">
        <v>257</v>
      </c>
      <c r="B62" s="78" t="s">
        <v>247</v>
      </c>
      <c r="C62" s="79"/>
      <c r="D62" s="80"/>
      <c r="E62" s="80"/>
    </row>
    <row r="63" spans="1:5" s="65" customFormat="1" ht="12.75" thickBot="1" x14ac:dyDescent="0.3">
      <c r="A63" s="68" t="s">
        <v>258</v>
      </c>
      <c r="B63" s="81" t="s">
        <v>259</v>
      </c>
      <c r="C63" s="79">
        <f>+C61+1</f>
        <v>54</v>
      </c>
      <c r="D63" s="71">
        <f>+D52-D57</f>
        <v>0</v>
      </c>
      <c r="E63" s="71">
        <f>+E52-E57</f>
        <v>5976847768.3199997</v>
      </c>
    </row>
    <row r="64" spans="1:5" s="65" customFormat="1" ht="12.75" thickBot="1" x14ac:dyDescent="0.3">
      <c r="A64" s="82">
        <v>4</v>
      </c>
      <c r="B64" s="83" t="s">
        <v>260</v>
      </c>
      <c r="C64" s="84">
        <f t="shared" si="0"/>
        <v>55</v>
      </c>
      <c r="D64" s="85">
        <f>+D34+D50+D63</f>
        <v>-1914348809.4299974</v>
      </c>
      <c r="E64" s="85">
        <f>+E34+E50+E63</f>
        <v>1277096916.3906736</v>
      </c>
    </row>
    <row r="65" spans="1:5" s="65" customFormat="1" ht="12.75" thickBot="1" x14ac:dyDescent="0.3">
      <c r="A65" s="86">
        <v>5</v>
      </c>
      <c r="B65" s="83" t="s">
        <v>261</v>
      </c>
      <c r="C65" s="84">
        <f t="shared" si="0"/>
        <v>56</v>
      </c>
      <c r="D65" s="87">
        <v>3719555107.8000002</v>
      </c>
      <c r="E65" s="87">
        <f>+D66</f>
        <v>1805206298.3700027</v>
      </c>
    </row>
    <row r="66" spans="1:5" s="65" customFormat="1" ht="12.75" thickBot="1" x14ac:dyDescent="0.3">
      <c r="A66" s="86">
        <v>6</v>
      </c>
      <c r="B66" s="88" t="s">
        <v>262</v>
      </c>
      <c r="C66" s="89">
        <f t="shared" si="0"/>
        <v>57</v>
      </c>
      <c r="D66" s="90">
        <f>+D64+D65</f>
        <v>1805206298.3700027</v>
      </c>
      <c r="E66" s="90">
        <f>+E64+E65</f>
        <v>3082303214.7606764</v>
      </c>
    </row>
    <row r="67" spans="1:5" s="54" customFormat="1" x14ac:dyDescent="0.25">
      <c r="A67" s="91"/>
      <c r="C67" s="53"/>
      <c r="D67" s="92">
        <f>+D66-'[1]101'!E16</f>
        <v>2.86102294921875E-6</v>
      </c>
      <c r="E67" s="92">
        <f>+E66-'[1]101'!F16</f>
        <v>6.7615509033203125E-4</v>
      </c>
    </row>
  </sheetData>
  <mergeCells count="4">
    <mergeCell ref="C1:E1"/>
    <mergeCell ref="A3:E3"/>
    <mergeCell ref="A4:B4"/>
    <mergeCell ref="D4:E4"/>
  </mergeCells>
  <pageMargins left="0.7" right="0.7" top="0.75" bottom="0.75" header="0.3" footer="0.3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FS</vt:lpstr>
      <vt:lpstr>IS</vt:lpstr>
      <vt:lpstr>OE</vt:lpstr>
      <vt:lpstr>CF</vt:lpstr>
      <vt:lpstr>CF!Print_Area</vt:lpstr>
      <vt:lpstr>FS!Print_Area</vt:lpstr>
      <vt:lpstr>IS!Print_Area</vt:lpstr>
      <vt:lpstr>OE!Print_Area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Ганзул Лувсандорж</cp:lastModifiedBy>
  <cp:lastPrinted>2019-02-14T08:54:35Z</cp:lastPrinted>
  <dcterms:created xsi:type="dcterms:W3CDTF">2013-04-16T02:05:47Z</dcterms:created>
  <dcterms:modified xsi:type="dcterms:W3CDTF">2019-02-15T03:44:07Z</dcterms:modified>
</cp:coreProperties>
</file>