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dmin\Desktop\Даваасүрэн СБТайлангууд\"/>
    </mc:Choice>
  </mc:AlternateContent>
  <xr:revisionPtr revIDLastSave="0" documentId="8_{4D49C993-86CF-4858-915D-52C0F529BADE}" xr6:coauthVersionLast="47" xr6:coauthVersionMax="47" xr10:uidLastSave="{00000000-0000-0000-0000-000000000000}"/>
  <bookViews>
    <workbookView xWindow="-120" yWindow="-120" windowWidth="29040" windowHeight="15840" xr2:uid="{DEAC0F8F-2DDB-4EF9-9BB5-E1EC2F83309F}"/>
  </bookViews>
  <sheets>
    <sheet name="Nuur" sheetId="1" r:id="rId1"/>
    <sheet name="SBT" sheetId="3" r:id="rId2"/>
    <sheet name="OUDT" sheetId="4" r:id="rId3"/>
    <sheet name="UUT" sheetId="5" r:id="rId4"/>
    <sheet name="MGT"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 i="6" l="1"/>
  <c r="D48" i="6"/>
  <c r="C48" i="6"/>
  <c r="D43" i="6"/>
  <c r="C43" i="6"/>
  <c r="D36" i="6"/>
  <c r="D41" i="6" s="1"/>
  <c r="C36" i="6"/>
  <c r="C41" i="6" s="1"/>
  <c r="D31" i="6"/>
  <c r="C31" i="6"/>
  <c r="D17" i="6"/>
  <c r="D29" i="6" s="1"/>
  <c r="C17" i="6"/>
  <c r="C29" i="6" s="1"/>
  <c r="D7" i="6"/>
  <c r="C7" i="6"/>
  <c r="C22" i="5"/>
  <c r="K21" i="5"/>
  <c r="K20" i="5"/>
  <c r="K19" i="5"/>
  <c r="K18" i="5"/>
  <c r="K15" i="5"/>
  <c r="J14" i="5"/>
  <c r="I14" i="5"/>
  <c r="I22" i="5" s="1"/>
  <c r="H14" i="5"/>
  <c r="H22" i="5" s="1"/>
  <c r="G14" i="5"/>
  <c r="G22" i="5" s="1"/>
  <c r="F14" i="5"/>
  <c r="F22" i="5" s="1"/>
  <c r="E14" i="5"/>
  <c r="E22" i="5" s="1"/>
  <c r="D14" i="5"/>
  <c r="D22" i="5" s="1"/>
  <c r="C14" i="5"/>
  <c r="K13" i="5"/>
  <c r="K12" i="5"/>
  <c r="K11" i="5"/>
  <c r="K10" i="5"/>
  <c r="K9" i="5"/>
  <c r="K8" i="5"/>
  <c r="K7" i="5"/>
  <c r="K6" i="5"/>
  <c r="D74" i="4"/>
  <c r="C74" i="4"/>
  <c r="D63" i="4"/>
  <c r="C63" i="4"/>
  <c r="D56" i="4"/>
  <c r="C56" i="4"/>
  <c r="D52" i="4"/>
  <c r="C52" i="4"/>
  <c r="D49" i="4"/>
  <c r="C49" i="4"/>
  <c r="D26" i="4"/>
  <c r="C26" i="4"/>
  <c r="D22" i="4"/>
  <c r="C22" i="4"/>
  <c r="D16" i="4"/>
  <c r="C16" i="4"/>
  <c r="D6" i="4"/>
  <c r="C6" i="4"/>
  <c r="D116" i="3"/>
  <c r="C116" i="3"/>
  <c r="D111" i="3"/>
  <c r="C111" i="3"/>
  <c r="D108" i="3"/>
  <c r="C108" i="3"/>
  <c r="D101" i="3"/>
  <c r="C101" i="3"/>
  <c r="D93" i="3"/>
  <c r="D92" i="3" s="1"/>
  <c r="C93" i="3"/>
  <c r="C92" i="3" s="1"/>
  <c r="D83" i="3"/>
  <c r="C83" i="3"/>
  <c r="D76" i="3"/>
  <c r="C76" i="3"/>
  <c r="D72" i="3"/>
  <c r="C72" i="3"/>
  <c r="D56" i="3"/>
  <c r="D55" i="3" s="1"/>
  <c r="C56" i="3"/>
  <c r="C55" i="3" s="1"/>
  <c r="D46" i="3"/>
  <c r="C46" i="3"/>
  <c r="C45" i="3" s="1"/>
  <c r="D45" i="3"/>
  <c r="D38" i="3"/>
  <c r="C38" i="3"/>
  <c r="D30" i="3"/>
  <c r="C30" i="3"/>
  <c r="D23" i="3"/>
  <c r="C23" i="3"/>
  <c r="D19" i="3"/>
  <c r="C19" i="3"/>
  <c r="D16" i="3"/>
  <c r="C16" i="3"/>
  <c r="D12" i="3"/>
  <c r="C12" i="3"/>
  <c r="D9" i="3"/>
  <c r="C9" i="3"/>
  <c r="D54" i="6" l="1"/>
  <c r="D71" i="3"/>
  <c r="D70" i="3" s="1"/>
  <c r="C54" i="6"/>
  <c r="C56" i="6"/>
  <c r="D56" i="6"/>
  <c r="D58" i="6" s="1"/>
  <c r="K14" i="5"/>
  <c r="C21" i="4"/>
  <c r="C69" i="4" s="1"/>
  <c r="C71" i="4" s="1"/>
  <c r="C73" i="4" s="1"/>
  <c r="C78" i="4" s="1"/>
  <c r="D21" i="4"/>
  <c r="D69" i="4" s="1"/>
  <c r="D71" i="4" s="1"/>
  <c r="C100" i="3"/>
  <c r="D100" i="3"/>
  <c r="C71" i="3"/>
  <c r="C70" i="3" s="1"/>
  <c r="C44" i="3"/>
  <c r="C8" i="3"/>
  <c r="C7" i="3" s="1"/>
  <c r="D8" i="3"/>
  <c r="D7" i="3" s="1"/>
  <c r="K17" i="5"/>
  <c r="D44" i="3"/>
  <c r="D59" i="6" l="1"/>
  <c r="C69" i="3"/>
  <c r="D69" i="3"/>
  <c r="D73" i="4"/>
  <c r="D78" i="4" s="1"/>
  <c r="K16" i="5"/>
  <c r="K22" i="5" s="1"/>
  <c r="K23" i="5" s="1"/>
  <c r="D6" i="3"/>
  <c r="C6" i="3"/>
  <c r="J22" i="5" l="1"/>
</calcChain>
</file>

<file path=xl/sharedStrings.xml><?xml version="1.0" encoding="utf-8"?>
<sst xmlns="http://schemas.openxmlformats.org/spreadsheetml/2006/main" count="589" uniqueCount="496">
  <si>
    <t>Registration number:</t>
  </si>
  <si>
    <t>Address: Sukhbaatar district, 8th khoroo, Beijing street 27/1</t>
  </si>
  <si>
    <t xml:space="preserve">Postal address: </t>
  </si>
  <si>
    <t>Telephone: 313108            Fax: 323411</t>
  </si>
  <si>
    <t xml:space="preserve">Ownership type:                   Government………….. percentage </t>
  </si>
  <si>
    <t>"BDSEC"JSC</t>
  </si>
  <si>
    <t>FINANCIAL STATEMENT</t>
  </si>
  <si>
    <t>Authorized government office</t>
  </si>
  <si>
    <t>Date</t>
  </si>
  <si>
    <t>Signature</t>
  </si>
  <si>
    <t>Нөөц (өр төлбөр)</t>
  </si>
  <si>
    <t xml:space="preserve">Урт хугацаат зээл </t>
  </si>
  <si>
    <t>Хойшлогдсон татварын өр</t>
  </si>
  <si>
    <t>Бусад урт хугацаат өр төлбөр (гадаад, дотоодын зах зээлд гаргасан бонд, өрийн бичиг)</t>
  </si>
  <si>
    <t xml:space="preserve">Төрийн </t>
  </si>
  <si>
    <t>Хувийн</t>
  </si>
  <si>
    <t>Сангууд</t>
  </si>
  <si>
    <t>Гадаад валютын хөрвүүлэлтийн нөөц</t>
  </si>
  <si>
    <t>BALANCE SHEET</t>
  </si>
  <si>
    <t>Indicator</t>
  </si>
  <si>
    <t>Previous year</t>
  </si>
  <si>
    <t>Reporting year</t>
  </si>
  <si>
    <t>Assets</t>
  </si>
  <si>
    <t>Current assets</t>
  </si>
  <si>
    <t>Cash and cash equivalents</t>
  </si>
  <si>
    <t>Money in the cash register</t>
  </si>
  <si>
    <t>Money in the bank</t>
  </si>
  <si>
    <t>Assets equivalent to money</t>
  </si>
  <si>
    <t>Accounts receivable /net/</t>
  </si>
  <si>
    <t>Accounts receivable</t>
  </si>
  <si>
    <t>Taxes and VAT receivables</t>
  </si>
  <si>
    <t>CIT receivables</t>
  </si>
  <si>
    <t>VAT receivable</t>
  </si>
  <si>
    <t>Social security receivables</t>
  </si>
  <si>
    <t>Other receivable</t>
  </si>
  <si>
    <t>Receivables from related parties</t>
  </si>
  <si>
    <t>Receivables from employees</t>
  </si>
  <si>
    <t>Dividends Receivable</t>
  </si>
  <si>
    <t>Interest receivable</t>
  </si>
  <si>
    <t>Short term notes receivable</t>
  </si>
  <si>
    <t>Receivables from other parties</t>
  </si>
  <si>
    <t>Financial assets</t>
  </si>
  <si>
    <t>Commercial securities</t>
  </si>
  <si>
    <t>Securities held to maturity</t>
  </si>
  <si>
    <t>Securities classified as loans and receivables</t>
  </si>
  <si>
    <t>Securities available for sale</t>
  </si>
  <si>
    <t>Investments in Affiliates and Subsidiaries</t>
  </si>
  <si>
    <t>Derivative</t>
  </si>
  <si>
    <t>Inventory</t>
  </si>
  <si>
    <t>Prepaid expenses/bills</t>
  </si>
  <si>
    <t>Prepaid expenses</t>
  </si>
  <si>
    <t>Prepaid rent and insurance</t>
  </si>
  <si>
    <t>Advance payments to preparation suppliers</t>
  </si>
  <si>
    <t>Other working capital</t>
  </si>
  <si>
    <t>Non-current assets held for sale (assets held for sale)</t>
  </si>
  <si>
    <t>Non-current Assets</t>
  </si>
  <si>
    <t>Fixed assets /net/</t>
  </si>
  <si>
    <t>Fixed assets</t>
  </si>
  <si>
    <t>Land improvement</t>
  </si>
  <si>
    <t>Building</t>
  </si>
  <si>
    <t>Machinery and equipment</t>
  </si>
  <si>
    <t>Transportation vehicle</t>
  </si>
  <si>
    <t>Furniture</t>
  </si>
  <si>
    <t>Computers and other tools</t>
  </si>
  <si>
    <t>Other fixed assets</t>
  </si>
  <si>
    <t>Accumulated Depreciation (-)</t>
  </si>
  <si>
    <t>Intangible assets /net/</t>
  </si>
  <si>
    <t>Intangible assets</t>
  </si>
  <si>
    <t>Computer software</t>
  </si>
  <si>
    <t>Unfinished building</t>
  </si>
  <si>
    <t>Long term investment</t>
  </si>
  <si>
    <t>Deferred tax assets</t>
  </si>
  <si>
    <t>Real estate for investment</t>
  </si>
  <si>
    <t>LIABILITIES AND OWNERS' EQUITY</t>
  </si>
  <si>
    <t>Liabilities</t>
  </si>
  <si>
    <t>Short-term liabilities</t>
  </si>
  <si>
    <t>Accounts payable</t>
  </si>
  <si>
    <t>Expired</t>
  </si>
  <si>
    <t>Payment of wages</t>
  </si>
  <si>
    <t>Tax debt</t>
  </si>
  <si>
    <t>CIT debt</t>
  </si>
  <si>
    <t>VAT debt</t>
  </si>
  <si>
    <t>OAT debt</t>
  </si>
  <si>
    <t>Other tax liabilities</t>
  </si>
  <si>
    <t>Payment of Social Security</t>
  </si>
  <si>
    <t>Short term loan</t>
  </si>
  <si>
    <t>Dividend Payable</t>
  </si>
  <si>
    <t>Prepaid income</t>
  </si>
  <si>
    <t>Assets (Liabilities)</t>
  </si>
  <si>
    <t>Other short-term liabilities</t>
  </si>
  <si>
    <t>Liabilities related to non-current assets held for sale (assets for sale).</t>
  </si>
  <si>
    <t>Long-term liabilities</t>
  </si>
  <si>
    <t>Loans from domestic sources</t>
  </si>
  <si>
    <t>Owner's property</t>
  </si>
  <si>
    <t>Property</t>
  </si>
  <si>
    <t>Equity</t>
  </si>
  <si>
    <t>Pocket stock</t>
  </si>
  <si>
    <t>Additional paid-in capital</t>
  </si>
  <si>
    <t>Capital revaluation surplus</t>
  </si>
  <si>
    <t>Addition to revaluation of intangible assets</t>
  </si>
  <si>
    <t>Foreign currency translation reserve</t>
  </si>
  <si>
    <t>Other</t>
  </si>
  <si>
    <t>Other parts of the owner's property</t>
  </si>
  <si>
    <t>Retained earnings and losses</t>
  </si>
  <si>
    <t xml:space="preserve">Previous year </t>
  </si>
  <si>
    <t xml:space="preserve"> </t>
  </si>
  <si>
    <t>Interest payments</t>
  </si>
  <si>
    <t>/B.LKHAGVADORJ/</t>
  </si>
  <si>
    <t>/D.DAVAASUREN/</t>
  </si>
  <si>
    <t>Land ownership rights</t>
  </si>
  <si>
    <t>Хөрөнгийн дахин үнэлгээний нэмэгдлийн зөрүү</t>
  </si>
  <si>
    <t>Гадаад валютын хөрвүүлэлтийн зөрүү</t>
  </si>
  <si>
    <t>Бусад олз (гарз)</t>
  </si>
  <si>
    <t>Нэгж хувьцаанд ногдох суурь ашиг (алдагдал)</t>
  </si>
  <si>
    <t>Нийт гаргасан хувьцааны тоо</t>
  </si>
  <si>
    <t>INCOME STATEMENT</t>
  </si>
  <si>
    <t>INCOME FROM PRINCIPAL ACTIVITIES</t>
  </si>
  <si>
    <t>Income from brokerage operations</t>
  </si>
  <si>
    <t>Income from dealer operations</t>
  </si>
  <si>
    <t>Underwriting activities</t>
  </si>
  <si>
    <t>Income from investment advisory activities</t>
  </si>
  <si>
    <t>Net income from securities trading</t>
  </si>
  <si>
    <t>Income from other activities</t>
  </si>
  <si>
    <t>Net income from the securities valuation equation</t>
  </si>
  <si>
    <t>Rental income</t>
  </si>
  <si>
    <t>Interest income</t>
  </si>
  <si>
    <t>Dividend income</t>
  </si>
  <si>
    <t>Stock Dividends</t>
  </si>
  <si>
    <t>Profits from subsidiaries and joint ventures</t>
  </si>
  <si>
    <t>Royalty revenue</t>
  </si>
  <si>
    <t>Other income</t>
  </si>
  <si>
    <t>Sales, marketing and general and administrative expenses</t>
  </si>
  <si>
    <t>Employee salary costs</t>
  </si>
  <si>
    <t xml:space="preserve">    Management salary expenses</t>
  </si>
  <si>
    <t xml:space="preserve">    Other employee expenses</t>
  </si>
  <si>
    <t>Expenditure on social security and social security paid by the enterprise</t>
  </si>
  <si>
    <t>Cost of duties, fees and charges</t>
  </si>
  <si>
    <t xml:space="preserve">    Fees for regulatory services</t>
  </si>
  <si>
    <t xml:space="preserve">    Membership fees</t>
  </si>
  <si>
    <t xml:space="preserve">    Other</t>
  </si>
  <si>
    <t>Travel expenses</t>
  </si>
  <si>
    <t>Stationery costs</t>
  </si>
  <si>
    <t>Postal costs</t>
  </si>
  <si>
    <t>Cost of professional services</t>
  </si>
  <si>
    <t>Training costs</t>
  </si>
  <si>
    <t>Newspaper and magazine subscription costs</t>
  </si>
  <si>
    <t>Insurance costs</t>
  </si>
  <si>
    <t>Operating costs</t>
  </si>
  <si>
    <t>Repair costs</t>
  </si>
  <si>
    <t>Depreciation and amortization expense</t>
  </si>
  <si>
    <t>Rental costs</t>
  </si>
  <si>
    <t>Cost of guard protection</t>
  </si>
  <si>
    <t>Cleaning service costs</t>
  </si>
  <si>
    <t>Transportation costs</t>
  </si>
  <si>
    <t>Fuel costs</t>
  </si>
  <si>
    <t>Reception expenses</t>
  </si>
  <si>
    <t>Advertising costs</t>
  </si>
  <si>
    <t>Financial costs</t>
  </si>
  <si>
    <t xml:space="preserve">    Interest expense</t>
  </si>
  <si>
    <t xml:space="preserve">    Other financial expenses</t>
  </si>
  <si>
    <t>Other cost</t>
  </si>
  <si>
    <t>Costs and fines</t>
  </si>
  <si>
    <t>Donation costs</t>
  </si>
  <si>
    <t>Bad debt expense</t>
  </si>
  <si>
    <t>Foreign exchange gain (loss)</t>
  </si>
  <si>
    <t>Exchange rate differentials for exchange rate adjustments made to cash balances</t>
  </si>
  <si>
    <t>Exchange rate differences arising in relation to receivables and payables</t>
  </si>
  <si>
    <t>Exchange rate differences arising in relation to non-current receivables and payables</t>
  </si>
  <si>
    <t>Gain (loss) on capital asset write-off</t>
  </si>
  <si>
    <t>Gain (loss) on derecognition of intangible assets</t>
  </si>
  <si>
    <t>Other Profit (Loss)</t>
  </si>
  <si>
    <t>Impairment losses on assets</t>
  </si>
  <si>
    <t>Gain (loss) on revaluation of assets</t>
  </si>
  <si>
    <t>Impairment losses (reversal of losses)</t>
  </si>
  <si>
    <t>Profit (loss) before tax</t>
  </si>
  <si>
    <t>Income tax expense</t>
  </si>
  <si>
    <t>Profit (loss) after tax</t>
  </si>
  <si>
    <t>Profit (loss) after tax from discontinued operations</t>
  </si>
  <si>
    <t>Net profit (loss) for the reporting period</t>
  </si>
  <si>
    <t>Other comprehensive income</t>
  </si>
  <si>
    <t>Total income</t>
  </si>
  <si>
    <t xml:space="preserve">    Trading fees /MSE/</t>
  </si>
  <si>
    <t xml:space="preserve">    Trading fees /MCSD/</t>
  </si>
  <si>
    <t xml:space="preserve">                    Executive Director: </t>
  </si>
  <si>
    <t xml:space="preserve">                     Accountant:</t>
  </si>
  <si>
    <t>Unrealized exchange rate gains and losses</t>
  </si>
  <si>
    <t>Gains and losses on real exchange rate differences</t>
  </si>
  <si>
    <t>Equity Valuation Equation Gains and Losses</t>
  </si>
  <si>
    <t>STATEMENT OF STOCKHOLDERS' EQUITY</t>
  </si>
  <si>
    <t>Total</t>
  </si>
  <si>
    <t>Effect of changes in accounting policies and correction of errors</t>
  </si>
  <si>
    <t>Corrected Balance</t>
  </si>
  <si>
    <t>Changes in ownership</t>
  </si>
  <si>
    <t>Dividend declared</t>
  </si>
  <si>
    <t>Realized amount of revaluation increment</t>
  </si>
  <si>
    <t>Balance as of December 31, 2022</t>
  </si>
  <si>
    <t>Balance as of December 31, 2023</t>
  </si>
  <si>
    <t>Эрхийн шимтгэл, хураамж, төлбөрийн орлого</t>
  </si>
  <si>
    <t>Буцаан авсан албан татвар</t>
  </si>
  <si>
    <t>Хөрөнгө оруулалт борлуулсны орлого</t>
  </si>
  <si>
    <t>Хүлээн авсан хүүний орлого</t>
  </si>
  <si>
    <t>Хүлээн авсан ногдол ашиг</t>
  </si>
  <si>
    <t>Зохицуулалтын хөлс, шимтгэл, хураамжинд төлсөн</t>
  </si>
  <si>
    <t>Cash flow from operating activities</t>
  </si>
  <si>
    <t>Amount of cash income (+)</t>
  </si>
  <si>
    <t>Income from the sale of goods and services</t>
  </si>
  <si>
    <t>Money received from the insurance spouse</t>
  </si>
  <si>
    <t>Subsidy and financing income</t>
  </si>
  <si>
    <t>Other cash income</t>
  </si>
  <si>
    <t>Amount of money spent (-)</t>
  </si>
  <si>
    <t>Paid to acquire investment</t>
  </si>
  <si>
    <t>Paid to employees</t>
  </si>
  <si>
    <t>Paid to Social Security</t>
  </si>
  <si>
    <t>Paid for the purchase of inventory</t>
  </si>
  <si>
    <t>Paid for operating expenses</t>
  </si>
  <si>
    <t>Paid for fuel, transportation and spare parts</t>
  </si>
  <si>
    <t>Paid for interest</t>
  </si>
  <si>
    <t>Paid to the tax authorities</t>
  </si>
  <si>
    <t>Paid for insurance</t>
  </si>
  <si>
    <t>Other monetary expenses</t>
  </si>
  <si>
    <t>Amount of net cash flow from operating activities</t>
  </si>
  <si>
    <t>Cash flows from investing activities</t>
  </si>
  <si>
    <t>Income from sale of fixed assets</t>
  </si>
  <si>
    <t>Income from the sale of intangible assets</t>
  </si>
  <si>
    <t>Income from sale of other long-term assets</t>
  </si>
  <si>
    <t>Repayment of loans and cash advances to others</t>
  </si>
  <si>
    <t>Paid for acquiring fixed assets</t>
  </si>
  <si>
    <t>Paid to acquire intangible assets</t>
  </si>
  <si>
    <t>Paid to acquire and hold other long-term assets</t>
  </si>
  <si>
    <t>Loans and advances to others</t>
  </si>
  <si>
    <t>Amount of net cash flow from investing activities</t>
  </si>
  <si>
    <t>Cash flow from financing activities</t>
  </si>
  <si>
    <t>Received from loans and debt securities</t>
  </si>
  <si>
    <t>Received from the issuance of shares and other equity securities</t>
  </si>
  <si>
    <t>Various donations</t>
  </si>
  <si>
    <t>Money paid for loans and debt securities</t>
  </si>
  <si>
    <t>Paid for finance leases</t>
  </si>
  <si>
    <t>Paid to buy back shares</t>
  </si>
  <si>
    <t>Dividends paid</t>
  </si>
  <si>
    <t>Amount of net cash flow from financing activities</t>
  </si>
  <si>
    <t>Exchange rate difference</t>
  </si>
  <si>
    <t>All net cash flows</t>
  </si>
  <si>
    <t>Initial balance of cash and cash equivalents</t>
  </si>
  <si>
    <t>Closing balance of cash and cash equivalents</t>
  </si>
  <si>
    <t>/MNT/</t>
  </si>
  <si>
    <t>Under due date</t>
  </si>
  <si>
    <t>Appendix No. 3 of Order No. 386</t>
  </si>
  <si>
    <t>of the Minister of Finance dated December 28, 2017</t>
  </si>
  <si>
    <t>PIT debt</t>
  </si>
  <si>
    <t xml:space="preserve">              /B.LKHAGVADORJ/</t>
  </si>
  <si>
    <t xml:space="preserve">              /D.DAVAASUREN/</t>
  </si>
  <si>
    <t xml:space="preserve"> Үзүүлэлт</t>
  </si>
  <si>
    <t>ХӨРӨНГӨ</t>
  </si>
  <si>
    <t>Эргэлтийн хөрөнгө</t>
  </si>
  <si>
    <t>Мөнгө, түүнтэй адилтгах хөрөнгө</t>
  </si>
  <si>
    <t>Касс дахь мөнгө</t>
  </si>
  <si>
    <t xml:space="preserve">    Валютаар</t>
  </si>
  <si>
    <t>Банкин дахь мөнгө</t>
  </si>
  <si>
    <t>Мөнгөтэй адилтгах хөрөнгө</t>
  </si>
  <si>
    <t>Дансны авлага /цэврээр/</t>
  </si>
  <si>
    <t>Дансны авлага</t>
  </si>
  <si>
    <t>Найдваргүй авлагын хасагдуулга</t>
  </si>
  <si>
    <t xml:space="preserve">Татвар, НДШ-ийн авлага </t>
  </si>
  <si>
    <t>ААНОАТ-ын авлага</t>
  </si>
  <si>
    <t>НӨАТ-ын авлага</t>
  </si>
  <si>
    <t>НДШ-ийн авлага</t>
  </si>
  <si>
    <t>Бусад авлага</t>
  </si>
  <si>
    <t>Холбоотой талаас авах авлага</t>
  </si>
  <si>
    <t>Ажиллагчдаас авах авлага</t>
  </si>
  <si>
    <t>Ногдол ашгийн авлага</t>
  </si>
  <si>
    <t>Хүүний авлага</t>
  </si>
  <si>
    <t>Богино хугацаат авлагын бичиг</t>
  </si>
  <si>
    <t>Бусад талуудаас авах авлага</t>
  </si>
  <si>
    <t>Санхүүгийн хөрөнгө</t>
  </si>
  <si>
    <t>Арилжааны үнэт цаас</t>
  </si>
  <si>
    <t>Хугацааны эцэс хүртэл эзэмших үнэт цаас</t>
  </si>
  <si>
    <t>Зээл ба авлага гэж ангилсан үнэт цаас</t>
  </si>
  <si>
    <t>Борлуулахад бэлэн үнэт цаас</t>
  </si>
  <si>
    <t>Хараат болон охин компанид оруулсан хөрөнгө оруулалт</t>
  </si>
  <si>
    <t>Дериватив</t>
  </si>
  <si>
    <t>Бараа материал</t>
  </si>
  <si>
    <t>Урьдчилж төлсөн зардал/тооцоо</t>
  </si>
  <si>
    <t>Урьдчилж төлсөн зардал</t>
  </si>
  <si>
    <t>Урьдчилж төлсөн түрээс, даатгал</t>
  </si>
  <si>
    <t>Бэлтгэн нийлүүлэгчдэд төлсөн урьдчилгаа төлбөр</t>
  </si>
  <si>
    <t>Бусад эргэлтийн хөрөнгө</t>
  </si>
  <si>
    <t>Борлуулах зорилгоор эзэмшиж буй эргэлтийн бус хөрөнгө (борлуулах бүлэг хөрөнгө)</t>
  </si>
  <si>
    <t>Эргэлтийн бус хөрөнгө</t>
  </si>
  <si>
    <t>Үндсэн хөрөнгө /цэврээр/</t>
  </si>
  <si>
    <t xml:space="preserve">  Үндсэн хөрөнгө </t>
  </si>
  <si>
    <t>Газрын сайжруулалт</t>
  </si>
  <si>
    <t>Барилга, байгууламж</t>
  </si>
  <si>
    <t>Машин, тоног төхөөрөмж</t>
  </si>
  <si>
    <t>Тээврийн хэрэгсэл</t>
  </si>
  <si>
    <t>Тавилга эд хогшил</t>
  </si>
  <si>
    <t>Комьпютер, бусад хэрэгсэл</t>
  </si>
  <si>
    <t>Бусад үндсэн хөрөнгө</t>
  </si>
  <si>
    <t>Хуримтлагдсан элэгдэл (-)</t>
  </si>
  <si>
    <t>Биет бус хөрөнгө /цэврээр/</t>
  </si>
  <si>
    <t xml:space="preserve">  Биет бус хөрөнгө</t>
  </si>
  <si>
    <t>Зохиогчийн эрх</t>
  </si>
  <si>
    <t>Комьпютерийн програм хангамж</t>
  </si>
  <si>
    <t>Патент</t>
  </si>
  <si>
    <t>Барааны тэмдэг</t>
  </si>
  <si>
    <t>Тусгай зөвшөөрөл</t>
  </si>
  <si>
    <t>Газар эзэмших эрх</t>
  </si>
  <si>
    <t>Бусад биет бус хөрөнгө</t>
  </si>
  <si>
    <t>Дуусаагүй барилга</t>
  </si>
  <si>
    <t>Урт хугацаат хөрөнгө оруулалт</t>
  </si>
  <si>
    <t>Хойшлогдсон татварын хөрөнгө</t>
  </si>
  <si>
    <t>Хөрөнгө оруулалтын зориулалттай үл хөдлөх хөрөнгө</t>
  </si>
  <si>
    <t>ӨР ТӨЛБӨР БА ЭЗДИЙН ӨМЧ</t>
  </si>
  <si>
    <t>Өр төлбөр</t>
  </si>
  <si>
    <t>Богино хугацаат өр төлбөр</t>
  </si>
  <si>
    <t>Дансны өглөг</t>
  </si>
  <si>
    <t>Төлөгдөх хугацаандаа байгаа</t>
  </si>
  <si>
    <t>Хугацаа хэтэрсэн</t>
  </si>
  <si>
    <t>Цалингийн өглөг</t>
  </si>
  <si>
    <t>Татварын өр</t>
  </si>
  <si>
    <t>ААНОАТ өр</t>
  </si>
  <si>
    <t>НӨАТ-ын өр</t>
  </si>
  <si>
    <t>ХХОАТ-ын өр</t>
  </si>
  <si>
    <t>ОАТ-ын өр</t>
  </si>
  <si>
    <t>Бусад татварын өр</t>
  </si>
  <si>
    <t>НДШ-ийн өглөг</t>
  </si>
  <si>
    <t>Богино хугацаат зээл</t>
  </si>
  <si>
    <t>Хүүний өглөг</t>
  </si>
  <si>
    <t>Ногдол ашгийн өглөг</t>
  </si>
  <si>
    <t>Урьдчилж орсон орлого</t>
  </si>
  <si>
    <t>Бусад богино хугацаат өр төлбөр</t>
  </si>
  <si>
    <t>Борлуулах зорилгоор эзэмшиж буй эргэлтийн бус хөрөнгө (борлуулах бүлэг хөрөнгө)-нд хамаарах өр төлбөр</t>
  </si>
  <si>
    <t>Урт хугацаат өр төлбөр</t>
  </si>
  <si>
    <t>Гадаадын байгууллагаас шууд авсан зээл</t>
  </si>
  <si>
    <t>Гадаадын байгууллагаас дамжуулан авсан зээл</t>
  </si>
  <si>
    <t>Дотоодын эх үүсвэрээс авсан зээл</t>
  </si>
  <si>
    <t>Эздийн өмч</t>
  </si>
  <si>
    <t>Өмч</t>
  </si>
  <si>
    <t>Хувьцаат</t>
  </si>
  <si>
    <t>Халаасны хувьцаа</t>
  </si>
  <si>
    <t>Нэмж төлөгдсөн капитал</t>
  </si>
  <si>
    <t>Хөрөнгийн дахин үнэлгээний нэмэгдэл</t>
  </si>
  <si>
    <t>Үндсэн хөрөнгийн дахин үнэлгээний нэмэгдэл</t>
  </si>
  <si>
    <t>Биет бус хөрөнгийн дахин үнэлгээний нэмэгдэл</t>
  </si>
  <si>
    <t>Гадаад үйл ажиллагааны хөрвүүлэлтээс үүссэн зөрүү</t>
  </si>
  <si>
    <t>Бүртгэлийн валютыг толилуулгын валют руу хөрвүүлснээс үүссэн зөрүү</t>
  </si>
  <si>
    <t>Бусад</t>
  </si>
  <si>
    <t>Эздийн өмчийн бусад хэсэг</t>
  </si>
  <si>
    <t>Хуримтлагдсан ашиг, алдагдал</t>
  </si>
  <si>
    <t>Тайлангийн үеийн</t>
  </si>
  <si>
    <t>Өмнөх үеийн</t>
  </si>
  <si>
    <t>Long term loan</t>
  </si>
  <si>
    <t xml:space="preserve">   In currency</t>
  </si>
  <si>
    <t>Bad debt deduction</t>
  </si>
  <si>
    <t xml:space="preserve">  Copyright</t>
  </si>
  <si>
    <t>Patent</t>
  </si>
  <si>
    <t>Trademark</t>
  </si>
  <si>
    <t>License</t>
  </si>
  <si>
    <t>Other intangible assets</t>
  </si>
  <si>
    <t>Loans through foreign institutions</t>
  </si>
  <si>
    <t>Differences arising from the translation of foreign operations</t>
  </si>
  <si>
    <t>Differences resulting from the conversion of the accounting currency to the presentation currency</t>
  </si>
  <si>
    <t>Funds</t>
  </si>
  <si>
    <t>Government</t>
  </si>
  <si>
    <t>Private</t>
  </si>
  <si>
    <t>Үзүүлэлт</t>
  </si>
  <si>
    <t>Үйл ажиллагааны орлого</t>
  </si>
  <si>
    <t>Брокерын үйл ажиллагааны орлого</t>
  </si>
  <si>
    <t>Дилерийн үйл ажиллагааны орлого</t>
  </si>
  <si>
    <t>Андеррайтерийн үйл ажиллагааны орлого</t>
  </si>
  <si>
    <t>Хөрөнгө оруулалтын зөвлөхийн үйл ажиллагааны орлого</t>
  </si>
  <si>
    <t>Үнэт цаасны арилжааны цэвэр орлого</t>
  </si>
  <si>
    <t>Бусад үйл ажиллагааны орлого</t>
  </si>
  <si>
    <t>Үнэт цаасны үнэлгээний тэгшитгэлийн цэвэр орлого</t>
  </si>
  <si>
    <t>Түрээсийн орлого</t>
  </si>
  <si>
    <t>Хүүний орлого</t>
  </si>
  <si>
    <t>Ногдол ашгийн орлого</t>
  </si>
  <si>
    <t>Хувьцааны ногдол ашиг</t>
  </si>
  <si>
    <t>Хараат болон хамтарсан компаниас олсон ашиг</t>
  </si>
  <si>
    <t>Эрхийн шимтгэлийн орлого</t>
  </si>
  <si>
    <t>Бусад орлого</t>
  </si>
  <si>
    <t>Борлуулалт маркетингийн болон ерөнхий ба удирдлагын зардал</t>
  </si>
  <si>
    <t>Ажиллагчдын цалингийн зардал</t>
  </si>
  <si>
    <t xml:space="preserve">    Удирдлагын цалингийн зардал</t>
  </si>
  <si>
    <t xml:space="preserve">    Бусад ажиллагчдын зардал</t>
  </si>
  <si>
    <t>Аж ахуйн нэгжээс төлсөн НДШ, ЭМД-ын зардал</t>
  </si>
  <si>
    <t>Албан татвар, төлбөр, хураамжийн зардал</t>
  </si>
  <si>
    <t xml:space="preserve">    Зохицуулалтын үйлчилгээний хөлс</t>
  </si>
  <si>
    <t xml:space="preserve">    Гишүүнчлэлийн хураамж</t>
  </si>
  <si>
    <t xml:space="preserve">    Арилжааны шимтгэл /МХБ/</t>
  </si>
  <si>
    <t xml:space="preserve">    Арилжааны шимтгэл /ҮЦТТТХТ/</t>
  </si>
  <si>
    <t xml:space="preserve">    Бусад</t>
  </si>
  <si>
    <t>Томилолтын зардал</t>
  </si>
  <si>
    <t>Бичиг хэргийн зардал</t>
  </si>
  <si>
    <t>Шуудан холбооны зардал</t>
  </si>
  <si>
    <t>Мэргэжлийн үйлчилгээний зардал</t>
  </si>
  <si>
    <t>Сургалтын зардал</t>
  </si>
  <si>
    <t>Сонин сэтгүүл захиалгын зардал</t>
  </si>
  <si>
    <t>Даатгалын зардал</t>
  </si>
  <si>
    <t>Ашиглалтын зардал</t>
  </si>
  <si>
    <t>Засварын зардал</t>
  </si>
  <si>
    <t>Элэгдэл, хорогдлын зардал</t>
  </si>
  <si>
    <t>Түрээсийн зардал</t>
  </si>
  <si>
    <t>Харуул хамгааллын зардал</t>
  </si>
  <si>
    <t>Цэвэрлэгээ үйлчилгээний зардал</t>
  </si>
  <si>
    <t>Тээврийн зардал</t>
  </si>
  <si>
    <t>Шатахууны зардал</t>
  </si>
  <si>
    <t>Хүлээн авалтын зардал</t>
  </si>
  <si>
    <t>Зар сурталчилгааны зардал</t>
  </si>
  <si>
    <t>Санхүүгийн зардал</t>
  </si>
  <si>
    <t xml:space="preserve">    Зээлийн хүүгийн зардал</t>
  </si>
  <si>
    <t xml:space="preserve">   Бусад санхүүгийн зардал</t>
  </si>
  <si>
    <t>Бусад зардал</t>
  </si>
  <si>
    <t>Алданги, торгуулийн зардал</t>
  </si>
  <si>
    <t>Хандивын зардал</t>
  </si>
  <si>
    <t>Найдваргүй авлагын зардал</t>
  </si>
  <si>
    <t>Гадаад валютын ханшийн зөрүүний олз (гарз)</t>
  </si>
  <si>
    <t>Мөнгөн хөрөнгийн үлдэгдэлд хийсэн ханшийн тэгшитгэлийн ханшийн зөрүү</t>
  </si>
  <si>
    <t>Эргэлтийн авлага, өр төлбөртэй холбоотой үүссэн ханшийн зөрүү</t>
  </si>
  <si>
    <t>Эргэлтийн бус авлага, өр төлбөртэй холбоотой үүссэн ханшийн зөрүү</t>
  </si>
  <si>
    <t>Валютын арилжаанаас үүссэн олз/гарз</t>
  </si>
  <si>
    <t>Үндсэн хөрөнгө данснаас хассаны олз (гарз)</t>
  </si>
  <si>
    <t>Биет бус хөрөнгө данснаас хассаны олз (гарз)</t>
  </si>
  <si>
    <t>Бусад ашиг (алдагдал)</t>
  </si>
  <si>
    <t>Хөрөнгийн үнэ цэнийн бууралтын гарз</t>
  </si>
  <si>
    <t>ХОЗҮХХ-ийн бодит үнэ цэнийн өөрчлөлтийн олз (гарз)</t>
  </si>
  <si>
    <t>ХОЗҮХХ данснаас хассаны олз (гарз)</t>
  </si>
  <si>
    <t>Хөрөнгийн дахин үнэлгээний олз (гарз)</t>
  </si>
  <si>
    <t>Хөрөнгийн үнэ цэнийн бууралтын гарз (гарзын буцаалт)</t>
  </si>
  <si>
    <t>Татвар төлөхийн өмнөх ашиг (алдагдал)</t>
  </si>
  <si>
    <t>Орлогын татварын зардал</t>
  </si>
  <si>
    <t>Татварын дараах ашиг (алдагдал)</t>
  </si>
  <si>
    <t>Зогсоосон үйл ажиллагааны татварын дараах ашиг (алдагдал)</t>
  </si>
  <si>
    <t>Тайлант үеийн цэвэр ашиг (алдагдал)</t>
  </si>
  <si>
    <t>Бусад дэлгэрэнгүй орлого</t>
  </si>
  <si>
    <t>Орлогын нийт дүн</t>
  </si>
  <si>
    <t>Difference in capital revaluation increments</t>
  </si>
  <si>
    <t>Foreign currency conversion differences</t>
  </si>
  <si>
    <t>Other gains (losses)</t>
  </si>
  <si>
    <t>Basic earnings (loss) per share</t>
  </si>
  <si>
    <t>Total number of issued shares</t>
  </si>
  <si>
    <t>..... оны ..... -р сарын ...... -ний үлдэгдэл</t>
  </si>
  <si>
    <t>Нягтлан бодох бүртгэлийн бодлогын өөрчлөлтийн нөлөө, алдааны залруулга</t>
  </si>
  <si>
    <t>Залруулсан үлдэгдэл</t>
  </si>
  <si>
    <t>Өмчид гарсан өөрчлөлт</t>
  </si>
  <si>
    <t>Зарласан ногдол ашиг</t>
  </si>
  <si>
    <t>Дахин үнэлгээний нэмэгдлийн хэрэгжсэн дүн</t>
  </si>
  <si>
    <t>Үндсэн үйл ажиллагааны мөнгөн гүйлгээ</t>
  </si>
  <si>
    <t>Мөнгөн орлогын дүн (+)</t>
  </si>
  <si>
    <t>Бараа борлуулсан, үйлчилгээ үзүүлсний орлого</t>
  </si>
  <si>
    <t>Даатгалын нөхвөрөөс хүлээн авсан мөнгө</t>
  </si>
  <si>
    <t>Татаас, санхүүжилтийн орлого</t>
  </si>
  <si>
    <t>Бусад мөнгөн орлого</t>
  </si>
  <si>
    <t>Мөнгөн зарлагын дүн (-)</t>
  </si>
  <si>
    <t xml:space="preserve">Хөрөнгө оруулалт олж эзэмшихэд төлсөн </t>
  </si>
  <si>
    <t xml:space="preserve">Ажиллагчдад төлсөн </t>
  </si>
  <si>
    <t>Нийгмийн даатгалын байгууллагад төлсөн</t>
  </si>
  <si>
    <t>Бараа материал худалдан авахад төлсөн</t>
  </si>
  <si>
    <t xml:space="preserve">Ашиглалтын зардалд төлсөн </t>
  </si>
  <si>
    <t>Түлш шатахуун, тээврийн хөлс, сэлбэг хэрэгсэлд төлсөн</t>
  </si>
  <si>
    <t xml:space="preserve">Хүүний төлбөрт төлсөн </t>
  </si>
  <si>
    <t xml:space="preserve">Татварын байгууллагад төлсөн </t>
  </si>
  <si>
    <t xml:space="preserve">Даатгалын төлбөрт төлсөн </t>
  </si>
  <si>
    <t>Бусад мөнгөн зарлага</t>
  </si>
  <si>
    <t>Үндсэн үйл ажиллагааны цэвэр мөнгөн гүйлгээний дүн</t>
  </si>
  <si>
    <t>Хөрөнгө оруулалтын үйл ажиллагааны мөнгөн гүйлгээ</t>
  </si>
  <si>
    <t>Үндсэн хөрөнгө борлуулсны орлого</t>
  </si>
  <si>
    <t>Биет бус хөрөнгө борлуулсны орлого</t>
  </si>
  <si>
    <t>Бусад урт хугацаат хөрөнгө борлуулсны орлого</t>
  </si>
  <si>
    <t>Бусдад олгосон зээл, мөнгөн урьдчилгааны буцаан төлөлт</t>
  </si>
  <si>
    <t xml:space="preserve">Үндсэн хөрөнгө олж эзэмшихэд төлсөн </t>
  </si>
  <si>
    <t xml:space="preserve">Биет бус хөрөнгө олж эзэмшихэд төлсөн </t>
  </si>
  <si>
    <t xml:space="preserve">Бусад урт хугацаат хөрөнгө олж эзэмшихэд төлсөн   </t>
  </si>
  <si>
    <t>Бусдад олгосон зээл болон урьдчилгаа</t>
  </si>
  <si>
    <t>Хөрөнгө оруулалтын үйл ажиллагааны цэвэр мөнгөн гүйлгээний дүн</t>
  </si>
  <si>
    <t>Санхүүгийн үйл ажиллагааны мөнгөн гүйлгээ</t>
  </si>
  <si>
    <t xml:space="preserve">Зээл авсан, өрийн үнэт цаас гаргаснаас хүлээн авсан </t>
  </si>
  <si>
    <t>Хувьцаа болон өмчийн бусад үнэт цаас гаргаснаас хүлээн авсан</t>
  </si>
  <si>
    <t>Төрөл бүрийн хандив</t>
  </si>
  <si>
    <t>Зээл, өрийн үнэт цаасны төлбөрт төлсөн мөнгө</t>
  </si>
  <si>
    <t xml:space="preserve">Санхүүгийн түрээсийн өглөгт төлсөн </t>
  </si>
  <si>
    <t>Хувьцаа буцаан худалдаж авахад төлсөн</t>
  </si>
  <si>
    <t>Төлсөн ногдол ашиг</t>
  </si>
  <si>
    <t>Санхүүгийн үйл ажиллагааны цэвэр мөнгөн гүйлгээний дүн</t>
  </si>
  <si>
    <t>Валютын ханшийн зөрүү</t>
  </si>
  <si>
    <t>Бүх цэвэр мөнгөн гүйлгээ</t>
  </si>
  <si>
    <t>Мөнгө, түүнтэй адилтгах хөрөнгийн эхний үлдэгдэл</t>
  </si>
  <si>
    <t>Мөнгө, түүнтэй адилтгах хөрөнгийн эцсийн үлдэгдэл</t>
  </si>
  <si>
    <t>Paid for regulatory fees, commissions and fees</t>
  </si>
  <si>
    <t>A</t>
  </si>
  <si>
    <r>
      <t xml:space="preserve">   </t>
    </r>
    <r>
      <rPr>
        <i/>
        <sz val="10"/>
        <rFont val="Times New Roman"/>
        <family val="1"/>
      </rPr>
      <t xml:space="preserve"> Төгрөгөөр</t>
    </r>
  </si>
  <si>
    <r>
      <t xml:space="preserve">   </t>
    </r>
    <r>
      <rPr>
        <i/>
        <sz val="10"/>
        <rFont val="Times New Roman"/>
        <family val="1"/>
      </rPr>
      <t xml:space="preserve"> MNT</t>
    </r>
  </si>
  <si>
    <t>2024Q2</t>
  </si>
  <si>
    <t>(Organization name)</t>
  </si>
  <si>
    <t>Statement of Financial Statements for the Second Quarter of 2024</t>
  </si>
  <si>
    <t>Balance as of June 30, 2024</t>
  </si>
  <si>
    <t>STATEMENT OF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</si>
</sst>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_);\(#,##0.000\)"/>
    <numFmt numFmtId="165" formatCode="[$-409]mmmm\ d\,\ yyyy;@"/>
  </numFmts>
  <fonts count="21" x14ac:knownFonts="1">
    <font>
      <sz val="11"/>
      <color theme="1"/>
      <name val="Calibri"/>
      <family val="2"/>
      <scheme val="minor"/>
    </font>
    <font>
      <sz val="11"/>
      <color theme="1"/>
      <name val="Calibri"/>
      <family val="2"/>
      <scheme val="minor"/>
    </font>
    <font>
      <sz val="10"/>
      <name val="Times New Roman"/>
      <family val="1"/>
    </font>
    <font>
      <sz val="9"/>
      <name val="Times New Roman"/>
      <family val="1"/>
    </font>
    <font>
      <sz val="12"/>
      <name val="Times New Roman"/>
      <family val="1"/>
    </font>
    <font>
      <b/>
      <sz val="10"/>
      <name val="Times New Roman"/>
      <family val="1"/>
    </font>
    <font>
      <b/>
      <sz val="9"/>
      <name val="Times New Roman"/>
      <family val="1"/>
    </font>
    <font>
      <sz val="42"/>
      <color indexed="9"/>
      <name val="Times New Roman"/>
      <family val="1"/>
    </font>
    <font>
      <b/>
      <sz val="16"/>
      <name val="Times New Roman"/>
      <family val="1"/>
    </font>
    <font>
      <b/>
      <sz val="13"/>
      <name val="Times New Roman"/>
      <family val="1"/>
    </font>
    <font>
      <b/>
      <sz val="12"/>
      <name val="Times New Roman"/>
      <family val="1"/>
    </font>
    <font>
      <sz val="10"/>
      <color theme="1"/>
      <name val="Times New Roman"/>
      <family val="1"/>
    </font>
    <font>
      <b/>
      <sz val="10"/>
      <color rgb="FFFF0000"/>
      <name val="Times New Roman"/>
      <family val="1"/>
    </font>
    <font>
      <sz val="11"/>
      <color theme="1"/>
      <name val="Times New Roman"/>
      <family val="1"/>
      <charset val="204"/>
    </font>
    <font>
      <i/>
      <sz val="10"/>
      <name val="Times New Roman"/>
      <family val="1"/>
    </font>
    <font>
      <b/>
      <sz val="10"/>
      <color theme="1"/>
      <name val="Times New Roman"/>
      <family val="1"/>
    </font>
    <font>
      <sz val="10"/>
      <color indexed="8"/>
      <name val="Times New Roman"/>
      <family val="1"/>
    </font>
    <font>
      <sz val="10"/>
      <color theme="1"/>
      <name val="Times New Roman"/>
      <family val="1"/>
      <charset val="204"/>
    </font>
    <font>
      <b/>
      <sz val="14"/>
      <color rgb="FF000000"/>
      <name val="Times New Roman"/>
      <family val="1"/>
      <charset val="204"/>
    </font>
    <font>
      <b/>
      <sz val="10"/>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8"/>
        <bgColor indexed="64"/>
      </patternFill>
    </fill>
    <fill>
      <patternFill patternType="solid">
        <fgColor rgb="FFFFFFFF"/>
        <bgColor indexed="64"/>
      </patternFill>
    </fill>
    <fill>
      <patternFill patternType="solid">
        <fgColor theme="3" tint="0.79998168889431442"/>
        <bgColor indexed="27"/>
      </patternFill>
    </fill>
    <fill>
      <patternFill patternType="solid">
        <fgColor theme="3" tint="0.7999816888943144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vertical="center" wrapText="1"/>
    </xf>
    <xf numFmtId="0" fontId="11" fillId="0" borderId="0" xfId="0" applyFont="1"/>
    <xf numFmtId="0" fontId="12" fillId="0" borderId="0" xfId="0" applyFont="1"/>
    <xf numFmtId="0" fontId="13" fillId="0" borderId="0" xfId="0" applyFont="1"/>
    <xf numFmtId="0" fontId="2" fillId="0" borderId="0" xfId="0" applyFont="1" applyAlignment="1">
      <alignment vertical="center"/>
    </xf>
    <xf numFmtId="0" fontId="2" fillId="0" borderId="0" xfId="0" applyFont="1" applyAlignment="1" applyProtection="1">
      <alignment horizontal="left" vertical="center"/>
      <protection locked="0"/>
    </xf>
    <xf numFmtId="4" fontId="11" fillId="0" borderId="0" xfId="0" applyNumberFormat="1" applyFont="1"/>
    <xf numFmtId="43" fontId="11" fillId="0" borderId="0" xfId="1" applyFont="1"/>
    <xf numFmtId="0" fontId="13" fillId="0" borderId="0" xfId="0" applyFont="1" applyAlignment="1">
      <alignment vertical="center"/>
    </xf>
    <xf numFmtId="0" fontId="2" fillId="0" borderId="0" xfId="0" applyFont="1" applyAlignment="1">
      <alignment vertical="top"/>
    </xf>
    <xf numFmtId="0" fontId="5" fillId="0" borderId="2" xfId="0" applyFont="1" applyBorder="1" applyAlignment="1">
      <alignment horizontal="center"/>
    </xf>
    <xf numFmtId="0" fontId="5" fillId="0" borderId="2" xfId="0" applyFont="1" applyBorder="1" applyAlignment="1">
      <alignment horizontal="left" wrapText="1" indent="2"/>
    </xf>
    <xf numFmtId="0" fontId="2" fillId="0" borderId="2" xfId="0" applyFont="1" applyBorder="1" applyAlignment="1">
      <alignment horizontal="left" wrapText="1" indent="3"/>
    </xf>
    <xf numFmtId="0" fontId="5" fillId="0" borderId="2" xfId="0" applyFont="1" applyBorder="1" applyAlignment="1">
      <alignment horizontal="left" indent="2"/>
    </xf>
    <xf numFmtId="0" fontId="14" fillId="0" borderId="2" xfId="0" applyFont="1" applyBorder="1" applyAlignment="1">
      <alignment horizontal="left" wrapText="1" indent="3"/>
    </xf>
    <xf numFmtId="0" fontId="2" fillId="0" borderId="2" xfId="0" applyFont="1" applyBorder="1" applyAlignment="1">
      <alignment horizontal="left" indent="2"/>
    </xf>
    <xf numFmtId="0" fontId="2" fillId="0" borderId="2" xfId="0" applyFont="1" applyBorder="1" applyAlignment="1">
      <alignment horizontal="left" indent="3"/>
    </xf>
    <xf numFmtId="0" fontId="2" fillId="0" borderId="2" xfId="0" applyFont="1" applyBorder="1" applyAlignment="1">
      <alignment horizontal="left" vertical="center" wrapText="1" indent="3"/>
    </xf>
    <xf numFmtId="0" fontId="5" fillId="0" borderId="2" xfId="0" applyFont="1" applyBorder="1" applyAlignment="1">
      <alignment horizontal="left" vertical="center" wrapText="1" indent="2"/>
    </xf>
    <xf numFmtId="0" fontId="5" fillId="0" borderId="6" xfId="0" applyFont="1" applyBorder="1" applyAlignment="1">
      <alignment horizontal="center" vertical="center" wrapText="1"/>
    </xf>
    <xf numFmtId="0" fontId="5" fillId="0" borderId="6" xfId="0" applyFont="1" applyBorder="1"/>
    <xf numFmtId="0" fontId="2" fillId="0" borderId="6" xfId="0" applyFont="1" applyBorder="1" applyAlignment="1">
      <alignment wrapText="1"/>
    </xf>
    <xf numFmtId="0" fontId="2" fillId="0" borderId="6" xfId="0" applyFont="1" applyBorder="1"/>
    <xf numFmtId="0" fontId="15" fillId="0" borderId="0" xfId="0" applyFont="1"/>
    <xf numFmtId="0" fontId="2" fillId="0" borderId="2" xfId="0" applyFont="1" applyBorder="1"/>
    <xf numFmtId="0" fontId="15" fillId="0" borderId="2" xfId="0" applyFont="1" applyBorder="1"/>
    <xf numFmtId="0" fontId="11" fillId="0" borderId="2" xfId="0" applyFont="1" applyBorder="1"/>
    <xf numFmtId="0" fontId="15" fillId="3" borderId="2" xfId="0" applyFont="1" applyFill="1" applyBorder="1"/>
    <xf numFmtId="0" fontId="15" fillId="0" borderId="3" xfId="0" applyFont="1" applyBorder="1"/>
    <xf numFmtId="0" fontId="11" fillId="0" borderId="2" xfId="0" applyFont="1" applyBorder="1" applyAlignment="1">
      <alignment vertical="center"/>
    </xf>
    <xf numFmtId="39" fontId="2" fillId="4" borderId="2" xfId="0" applyNumberFormat="1" applyFont="1" applyFill="1" applyBorder="1"/>
    <xf numFmtId="4" fontId="2" fillId="4" borderId="2" xfId="0" applyNumberFormat="1" applyFont="1" applyFill="1" applyBorder="1"/>
    <xf numFmtId="39" fontId="11" fillId="0" borderId="0" xfId="0" applyNumberFormat="1" applyFont="1"/>
    <xf numFmtId="164" fontId="11" fillId="0" borderId="0" xfId="0" applyNumberFormat="1" applyFont="1"/>
    <xf numFmtId="0" fontId="15" fillId="0" borderId="0" xfId="0" applyFont="1" applyAlignment="1">
      <alignment horizontal="right"/>
    </xf>
    <xf numFmtId="0" fontId="5" fillId="0" borderId="0" xfId="0" applyFont="1" applyAlignment="1">
      <alignment horizontal="left" vertical="center" wrapText="1"/>
    </xf>
    <xf numFmtId="0" fontId="5" fillId="0" borderId="2" xfId="0" applyFont="1" applyBorder="1" applyAlignment="1">
      <alignment horizontal="left" indent="10"/>
    </xf>
    <xf numFmtId="0" fontId="5" fillId="0" borderId="2" xfId="0" applyFont="1" applyBorder="1" applyAlignment="1">
      <alignment horizontal="left" indent="1"/>
    </xf>
    <xf numFmtId="0" fontId="14" fillId="0" borderId="2" xfId="0" applyFont="1" applyBorder="1" applyAlignment="1">
      <alignment horizontal="left" indent="3"/>
    </xf>
    <xf numFmtId="0" fontId="5" fillId="0" borderId="2" xfId="0" applyFont="1" applyBorder="1" applyAlignment="1">
      <alignment horizontal="left" indent="5"/>
    </xf>
    <xf numFmtId="0" fontId="5" fillId="0" borderId="2" xfId="0" applyFont="1" applyBorder="1" applyAlignment="1">
      <alignment horizontal="left" indent="3"/>
    </xf>
    <xf numFmtId="0" fontId="2" fillId="0" borderId="2" xfId="0" applyFont="1" applyBorder="1" applyAlignment="1">
      <alignment horizontal="left" indent="4"/>
    </xf>
    <xf numFmtId="0" fontId="15" fillId="0" borderId="0" xfId="0" applyFont="1" applyAlignment="1">
      <alignment horizontal="center"/>
    </xf>
    <xf numFmtId="43" fontId="5" fillId="0" borderId="2" xfId="1" applyFont="1" applyFill="1" applyBorder="1" applyAlignment="1" applyProtection="1">
      <alignment horizontal="center" vertical="center" wrapText="1"/>
      <protection locked="0"/>
    </xf>
    <xf numFmtId="43" fontId="16" fillId="0" borderId="0" xfId="1" applyFont="1" applyFill="1" applyAlignment="1">
      <alignment horizontal="left" vertical="center"/>
    </xf>
    <xf numFmtId="43" fontId="11" fillId="0" borderId="0" xfId="1" applyFont="1" applyFill="1"/>
    <xf numFmtId="43" fontId="16" fillId="0" borderId="0" xfId="1" applyFont="1" applyAlignment="1">
      <alignment horizontal="left" vertical="center"/>
    </xf>
    <xf numFmtId="14" fontId="2" fillId="0" borderId="0" xfId="1" applyNumberFormat="1" applyFont="1" applyFill="1" applyAlignment="1"/>
    <xf numFmtId="14" fontId="2" fillId="0" borderId="0" xfId="1" applyNumberFormat="1" applyFont="1" applyFill="1" applyAlignment="1">
      <alignment horizontal="right"/>
    </xf>
    <xf numFmtId="0" fontId="5" fillId="0" borderId="2" xfId="0" applyFont="1" applyBorder="1" applyAlignment="1">
      <alignment horizontal="left" wrapText="1" indent="3"/>
    </xf>
    <xf numFmtId="0" fontId="5" fillId="0" borderId="2" xfId="0" applyFont="1" applyBorder="1"/>
    <xf numFmtId="0" fontId="2" fillId="0" borderId="2" xfId="0" applyFont="1" applyBorder="1" applyAlignment="1">
      <alignment wrapText="1"/>
    </xf>
    <xf numFmtId="14" fontId="15" fillId="0" borderId="0" xfId="0" applyNumberFormat="1" applyFont="1" applyAlignment="1">
      <alignment horizontal="right"/>
    </xf>
    <xf numFmtId="0" fontId="11" fillId="0" borderId="2" xfId="0" applyFont="1" applyBorder="1" applyAlignment="1">
      <alignment vertical="center" wrapText="1"/>
    </xf>
    <xf numFmtId="0" fontId="18" fillId="0" borderId="0" xfId="0" applyFont="1" applyAlignment="1">
      <alignment vertical="center"/>
    </xf>
    <xf numFmtId="0" fontId="13" fillId="0" borderId="0" xfId="0" applyFont="1" applyAlignment="1">
      <alignment vertical="top" wrapText="1"/>
    </xf>
    <xf numFmtId="43" fontId="16" fillId="0" borderId="0" xfId="1" applyFont="1" applyFill="1" applyAlignment="1">
      <alignment horizontal="center" vertical="center"/>
    </xf>
    <xf numFmtId="43" fontId="16" fillId="0" borderId="0" xfId="1" applyFont="1" applyAlignment="1">
      <alignment horizontal="center" vertical="center"/>
    </xf>
    <xf numFmtId="14" fontId="17" fillId="0" borderId="0" xfId="0" applyNumberFormat="1" applyFont="1" applyAlignment="1">
      <alignment horizontal="right"/>
    </xf>
    <xf numFmtId="4" fontId="11" fillId="0" borderId="2" xfId="0" applyNumberFormat="1" applyFont="1" applyBorder="1" applyProtection="1">
      <protection locked="0"/>
    </xf>
    <xf numFmtId="4" fontId="2" fillId="5" borderId="2" xfId="0" applyNumberFormat="1" applyFont="1" applyFill="1" applyBorder="1"/>
    <xf numFmtId="0" fontId="8" fillId="0" borderId="0" xfId="0" applyFont="1" applyAlignment="1">
      <alignment horizontal="center"/>
    </xf>
    <xf numFmtId="0" fontId="19" fillId="0" borderId="0" xfId="0" applyFont="1" applyAlignment="1">
      <alignment horizontal="center" vertical="top"/>
    </xf>
    <xf numFmtId="0" fontId="18" fillId="0" borderId="0" xfId="0" applyFont="1" applyAlignment="1">
      <alignment horizontal="center" vertical="center"/>
    </xf>
    <xf numFmtId="165" fontId="20" fillId="0" borderId="0" xfId="0" applyNumberFormat="1" applyFont="1" applyAlignment="1">
      <alignment horizontal="center" vertical="center"/>
    </xf>
    <xf numFmtId="0" fontId="13" fillId="0" borderId="0" xfId="0" applyFont="1" applyAlignment="1">
      <alignment horizontal="center" vertic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right"/>
    </xf>
    <xf numFmtId="0" fontId="7" fillId="2" borderId="0" xfId="0" applyFont="1" applyFill="1" applyAlignment="1">
      <alignment horizontal="center" vertical="center" wrapText="1"/>
    </xf>
    <xf numFmtId="0" fontId="2"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horizontal="left"/>
    </xf>
    <xf numFmtId="0" fontId="4" fillId="0" borderId="1" xfId="0" applyFont="1" applyBorder="1" applyAlignment="1">
      <alignment horizontal="left"/>
    </xf>
    <xf numFmtId="0" fontId="15" fillId="0" borderId="0" xfId="0" applyFont="1" applyAlignment="1">
      <alignment horizontal="center"/>
    </xf>
    <xf numFmtId="43" fontId="11" fillId="0" borderId="0" xfId="1" applyFont="1" applyFill="1" applyAlignment="1">
      <alignment horizontal="center"/>
    </xf>
    <xf numFmtId="43" fontId="11" fillId="0" borderId="0" xfId="1" applyFont="1" applyAlignment="1">
      <alignment horizontal="center"/>
    </xf>
    <xf numFmtId="0" fontId="15" fillId="0" borderId="2"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62</xdr:row>
      <xdr:rowOff>95250</xdr:rowOff>
    </xdr:from>
    <xdr:to>
      <xdr:col>14</xdr:col>
      <xdr:colOff>1047750</xdr:colOff>
      <xdr:row>81</xdr:row>
      <xdr:rowOff>19050</xdr:rowOff>
    </xdr:to>
    <xdr:sp macro="" textlink="">
      <xdr:nvSpPr>
        <xdr:cNvPr id="2" name="Text Box 1">
          <a:extLst>
            <a:ext uri="{FF2B5EF4-FFF2-40B4-BE49-F238E27FC236}">
              <a16:creationId xmlns:a16="http://schemas.microsoft.com/office/drawing/2014/main" id="{B2F15976-FD49-4D79-B1ED-C080390410A8}"/>
            </a:ext>
          </a:extLst>
        </xdr:cNvPr>
        <xdr:cNvSpPr txBox="1">
          <a:spLocks noChangeArrowheads="1"/>
        </xdr:cNvSpPr>
      </xdr:nvSpPr>
      <xdr:spPr bwMode="auto">
        <a:xfrm>
          <a:off x="381000" y="13011150"/>
          <a:ext cx="6477000" cy="3867150"/>
        </a:xfrm>
        <a:prstGeom prst="rect">
          <a:avLst/>
        </a:prstGeom>
        <a:noFill/>
        <a:ln w="9525">
          <a:no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Times New Roman"/>
              <a:ea typeface="+mn-ea"/>
              <a:cs typeface="Times New Roman"/>
            </a:rPr>
            <a:t>Executive Director B. Lkhagvadorj Chief Accountant Davaadorj We, Davaasuren with last name Davaadorj, confirm that the financial report of our organization issued as a ticket on June 30, 2024, wholly and accurately reflects the results of operations and economic status of the reporting period. It includes:</a:t>
          </a:r>
          <a:endParaRPr kumimoji="0" lang="az-Cyrl-AZ" sz="11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Times New Roman"/>
              <a:ea typeface="+mn-ea"/>
              <a:cs typeface="Times New Roman"/>
            </a:rPr>
            <a:t>1. All transactions have occurred and are accurately reflected in the accounting and financial statements based on relevant primary facts;</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Times New Roman"/>
              <a:ea typeface="+mn-ea"/>
              <a:cs typeface="Times New Roman"/>
            </a:rPr>
            <a:t>2. All calculations included in the financial statements are accurate;</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Times New Roman"/>
              <a:ea typeface="+mn-ea"/>
              <a:cs typeface="Times New Roman"/>
            </a:rPr>
            <a:t>3. All financial processes of the organization are comprehensively covered, ensuring the reliability of the report.                                                                                                                                                                           </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Times New Roman"/>
              <a:ea typeface="+mn-ea"/>
              <a:cs typeface="Times New Roman"/>
            </a:rPr>
            <a:t>4. In the results of the reporting period, there are no items that were not transferred from the transactions of the previous year, and there are no items omitted from the transactions of the reporting year;</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Times New Roman"/>
              <a:ea typeface="+mn-ea"/>
              <a:cs typeface="Times New Roman"/>
            </a:rPr>
            <a:t>5. All assets, receivables, and liabilities are valued at fair value</a:t>
          </a:r>
        </a:p>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Times New Roman"/>
              <a:ea typeface="+mn-ea"/>
              <a:cs typeface="Times New Roman"/>
            </a:rPr>
            <a:t>6. Everything in this report is the official property of our organization, and any omissions will be deleted.</a:t>
          </a:r>
        </a:p>
        <a:p>
          <a:pPr algn="l" rtl="1">
            <a:defRPr sz="1000"/>
          </a:pPr>
          <a:endParaRPr lang="az-Cyrl-AZ" sz="11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CF94-B41B-4778-B1CC-6F82427F1F82}">
  <dimension ref="A1:AA142"/>
  <sheetViews>
    <sheetView tabSelected="1" topLeftCell="A25" workbookViewId="0">
      <selection activeCell="A55" sqref="A55:O55"/>
    </sheetView>
  </sheetViews>
  <sheetFormatPr defaultRowHeight="12.75" x14ac:dyDescent="0.2"/>
  <cols>
    <col min="1" max="1" width="4.42578125" style="1" customWidth="1"/>
    <col min="2" max="2" width="8.140625" style="1" customWidth="1"/>
    <col min="3" max="3" width="9.7109375" style="1" customWidth="1"/>
    <col min="4" max="5" width="3.7109375" style="1" customWidth="1"/>
    <col min="6" max="10" width="3.7109375" style="2" customWidth="1"/>
    <col min="11" max="14" width="9.7109375" style="2" customWidth="1"/>
    <col min="15" max="15" width="19.140625" style="2" customWidth="1"/>
    <col min="16" max="16" width="8.28515625" style="2" customWidth="1"/>
    <col min="17" max="17" width="10.7109375" style="2" customWidth="1"/>
    <col min="18" max="18" width="16" style="1" customWidth="1"/>
    <col min="19" max="19" width="10.140625" style="1" bestFit="1" customWidth="1"/>
    <col min="20" max="16384" width="9.140625" style="1"/>
  </cols>
  <sheetData>
    <row r="1" spans="1:16" ht="15" customHeight="1" x14ac:dyDescent="0.25">
      <c r="G1" s="3"/>
      <c r="H1" s="3"/>
      <c r="I1" s="3"/>
      <c r="J1" s="3"/>
      <c r="K1" s="3"/>
      <c r="L1" s="88" t="s">
        <v>246</v>
      </c>
      <c r="M1" s="88"/>
      <c r="N1" s="88"/>
      <c r="O1" s="88"/>
      <c r="P1" s="4"/>
    </row>
    <row r="2" spans="1:16" ht="15" customHeight="1" x14ac:dyDescent="0.25">
      <c r="G2" s="3"/>
      <c r="H2" s="3"/>
      <c r="I2" s="3"/>
      <c r="J2" s="3"/>
      <c r="K2" s="3"/>
      <c r="L2" s="88" t="s">
        <v>247</v>
      </c>
      <c r="M2" s="88"/>
      <c r="N2" s="88"/>
      <c r="O2" s="88"/>
      <c r="P2" s="4"/>
    </row>
    <row r="3" spans="1:16" ht="12" customHeight="1" x14ac:dyDescent="0.2">
      <c r="G3" s="3"/>
      <c r="H3" s="3"/>
      <c r="I3" s="3"/>
      <c r="J3" s="3"/>
      <c r="K3" s="3"/>
      <c r="L3" s="3"/>
      <c r="M3" s="3"/>
      <c r="N3" s="3"/>
      <c r="O3" s="3"/>
      <c r="P3" s="3"/>
    </row>
    <row r="4" spans="1:16" ht="12" customHeight="1" x14ac:dyDescent="0.2">
      <c r="G4" s="3"/>
      <c r="H4" s="3"/>
      <c r="I4" s="3"/>
      <c r="J4" s="3"/>
      <c r="K4" s="3"/>
      <c r="L4" s="3"/>
      <c r="M4" s="3"/>
      <c r="N4" s="3"/>
      <c r="O4" s="3"/>
      <c r="P4" s="3"/>
    </row>
    <row r="6" spans="1:16" ht="15.75" x14ac:dyDescent="0.25">
      <c r="A6" s="89" t="s">
        <v>0</v>
      </c>
      <c r="B6" s="89"/>
      <c r="C6" s="90"/>
      <c r="D6" s="5">
        <v>2</v>
      </c>
      <c r="E6" s="5">
        <v>0</v>
      </c>
      <c r="F6" s="6">
        <v>5</v>
      </c>
      <c r="G6" s="6">
        <v>2</v>
      </c>
      <c r="H6" s="6">
        <v>4</v>
      </c>
      <c r="I6" s="6">
        <v>8</v>
      </c>
      <c r="J6" s="6">
        <v>2</v>
      </c>
    </row>
    <row r="7" spans="1:16" x14ac:dyDescent="0.2">
      <c r="A7" s="7"/>
      <c r="B7" s="7"/>
      <c r="C7" s="7"/>
    </row>
    <row r="8" spans="1:16" x14ac:dyDescent="0.2">
      <c r="A8" s="87" t="s">
        <v>1</v>
      </c>
      <c r="B8" s="87"/>
      <c r="C8" s="87"/>
      <c r="D8" s="87"/>
      <c r="E8" s="87"/>
      <c r="F8" s="87"/>
      <c r="G8" s="87"/>
      <c r="H8" s="87"/>
      <c r="I8" s="87"/>
      <c r="J8" s="87"/>
      <c r="K8" s="87"/>
      <c r="L8" s="87"/>
    </row>
    <row r="9" spans="1:16" x14ac:dyDescent="0.2">
      <c r="A9" s="87" t="s">
        <v>2</v>
      </c>
      <c r="B9" s="87"/>
      <c r="C9" s="87"/>
      <c r="D9" s="87"/>
      <c r="E9" s="87"/>
      <c r="F9" s="87"/>
      <c r="G9" s="87"/>
      <c r="H9" s="87"/>
      <c r="I9" s="87"/>
      <c r="J9" s="87"/>
    </row>
    <row r="10" spans="1:16" x14ac:dyDescent="0.2">
      <c r="A10" s="87" t="s">
        <v>3</v>
      </c>
      <c r="B10" s="87"/>
      <c r="C10" s="87"/>
      <c r="D10" s="87"/>
      <c r="E10" s="87"/>
      <c r="F10" s="87"/>
      <c r="G10" s="87"/>
      <c r="H10" s="87"/>
      <c r="I10" s="87"/>
      <c r="J10" s="87"/>
    </row>
    <row r="11" spans="1:16" x14ac:dyDescent="0.2">
      <c r="A11" s="19" t="s">
        <v>4</v>
      </c>
      <c r="B11" s="19"/>
      <c r="C11" s="19"/>
      <c r="D11" s="19"/>
      <c r="E11" s="19"/>
      <c r="F11" s="19"/>
      <c r="G11" s="19"/>
      <c r="H11" s="19"/>
      <c r="I11" s="19"/>
      <c r="J11" s="8"/>
      <c r="L11" s="85"/>
      <c r="M11" s="85"/>
      <c r="N11" s="85"/>
      <c r="O11" s="85"/>
    </row>
    <row r="12" spans="1:16" x14ac:dyDescent="0.2">
      <c r="A12" s="8"/>
      <c r="B12" s="8"/>
      <c r="C12" s="8"/>
      <c r="D12" s="8"/>
      <c r="E12" s="8"/>
      <c r="F12" s="8"/>
      <c r="G12" s="8"/>
      <c r="H12" s="8"/>
      <c r="I12" s="8"/>
      <c r="J12" s="8"/>
    </row>
    <row r="13" spans="1:16" x14ac:dyDescent="0.2">
      <c r="A13" s="7"/>
      <c r="B13" s="7"/>
      <c r="C13" s="7"/>
    </row>
    <row r="14" spans="1:16" x14ac:dyDescent="0.2">
      <c r="A14" s="7"/>
      <c r="B14" s="7"/>
      <c r="C14" s="7"/>
      <c r="D14" s="8"/>
      <c r="E14" s="8"/>
      <c r="F14" s="8"/>
    </row>
    <row r="15" spans="1:16" x14ac:dyDescent="0.2">
      <c r="A15" s="7"/>
      <c r="C15" s="86" t="s">
        <v>488</v>
      </c>
      <c r="D15" s="86"/>
      <c r="E15" s="86"/>
      <c r="F15" s="86"/>
      <c r="G15" s="86"/>
      <c r="H15" s="86"/>
    </row>
    <row r="16" spans="1:16" x14ac:dyDescent="0.2">
      <c r="A16" s="7"/>
      <c r="B16" s="7"/>
      <c r="C16" s="86"/>
      <c r="D16" s="86"/>
      <c r="E16" s="86"/>
      <c r="F16" s="86"/>
      <c r="G16" s="86"/>
      <c r="H16" s="86"/>
    </row>
    <row r="17" spans="1:16" x14ac:dyDescent="0.2">
      <c r="A17" s="7"/>
      <c r="B17" s="7"/>
      <c r="C17" s="86"/>
      <c r="D17" s="86"/>
      <c r="E17" s="86"/>
      <c r="F17" s="86"/>
      <c r="G17" s="86"/>
      <c r="H17" s="86"/>
    </row>
    <row r="18" spans="1:16" x14ac:dyDescent="0.2">
      <c r="A18" s="7"/>
      <c r="B18" s="7"/>
      <c r="C18" s="86"/>
      <c r="D18" s="86"/>
      <c r="E18" s="86"/>
      <c r="F18" s="86"/>
      <c r="G18" s="86"/>
      <c r="H18" s="86"/>
    </row>
    <row r="19" spans="1:16" x14ac:dyDescent="0.2">
      <c r="A19" s="7"/>
      <c r="B19" s="7"/>
      <c r="C19" s="7"/>
    </row>
    <row r="20" spans="1:16" x14ac:dyDescent="0.2">
      <c r="A20" s="7"/>
      <c r="B20" s="7"/>
      <c r="C20" s="7"/>
    </row>
    <row r="21" spans="1:16" x14ac:dyDescent="0.2">
      <c r="A21" s="7"/>
      <c r="B21" s="7"/>
      <c r="C21" s="7"/>
    </row>
    <row r="26" spans="1:16" ht="24.95" customHeight="1" x14ac:dyDescent="0.3">
      <c r="A26" s="71" t="s">
        <v>5</v>
      </c>
      <c r="B26" s="71"/>
      <c r="C26" s="71"/>
      <c r="D26" s="71"/>
      <c r="E26" s="71"/>
      <c r="F26" s="71"/>
      <c r="G26" s="71"/>
      <c r="H26" s="71"/>
      <c r="I26" s="71"/>
      <c r="J26" s="71"/>
      <c r="K26" s="71"/>
      <c r="L26" s="71"/>
      <c r="M26" s="71"/>
      <c r="N26" s="71"/>
      <c r="O26" s="71"/>
    </row>
    <row r="27" spans="1:16" ht="24.95" customHeight="1" x14ac:dyDescent="0.3">
      <c r="A27" s="71" t="s">
        <v>491</v>
      </c>
      <c r="B27" s="71"/>
      <c r="C27" s="71"/>
      <c r="D27" s="71"/>
      <c r="E27" s="71"/>
      <c r="F27" s="71"/>
      <c r="G27" s="71"/>
      <c r="H27" s="71"/>
      <c r="I27" s="71"/>
      <c r="J27" s="71"/>
      <c r="K27" s="71"/>
      <c r="L27" s="71"/>
      <c r="M27" s="71"/>
      <c r="N27" s="71"/>
      <c r="O27" s="71"/>
    </row>
    <row r="28" spans="1:16" ht="24.95" customHeight="1" x14ac:dyDescent="0.3">
      <c r="A28" s="71" t="s">
        <v>6</v>
      </c>
      <c r="B28" s="71"/>
      <c r="C28" s="71"/>
      <c r="D28" s="71"/>
      <c r="E28" s="71"/>
      <c r="F28" s="71"/>
      <c r="G28" s="71"/>
      <c r="H28" s="71"/>
      <c r="I28" s="71"/>
      <c r="J28" s="71"/>
      <c r="K28" s="71"/>
      <c r="L28" s="71"/>
      <c r="M28" s="71"/>
      <c r="N28" s="71"/>
      <c r="O28" s="71"/>
      <c r="P28" s="9"/>
    </row>
    <row r="29" spans="1:16" ht="24.95" customHeight="1" x14ac:dyDescent="0.3">
      <c r="P29" s="9"/>
    </row>
    <row r="30" spans="1:16" ht="24.95" customHeight="1" x14ac:dyDescent="0.3">
      <c r="P30" s="9"/>
    </row>
    <row r="31" spans="1:16" ht="12" customHeight="1" x14ac:dyDescent="0.2"/>
    <row r="39" spans="1:16" ht="24.95" customHeight="1" x14ac:dyDescent="0.2">
      <c r="A39" s="82" t="s">
        <v>7</v>
      </c>
      <c r="B39" s="82"/>
      <c r="C39" s="82"/>
      <c r="D39" s="82"/>
      <c r="E39" s="82"/>
      <c r="F39" s="82"/>
      <c r="G39" s="82"/>
      <c r="H39" s="82"/>
      <c r="I39" s="82"/>
      <c r="J39" s="82"/>
      <c r="K39" s="83" t="s">
        <v>8</v>
      </c>
      <c r="L39" s="84"/>
      <c r="M39" s="82" t="s">
        <v>9</v>
      </c>
      <c r="N39" s="82"/>
      <c r="O39" s="82"/>
    </row>
    <row r="40" spans="1:16" ht="24.95" customHeight="1" x14ac:dyDescent="0.2">
      <c r="A40" s="76"/>
      <c r="B40" s="77"/>
      <c r="C40" s="77"/>
      <c r="D40" s="77"/>
      <c r="E40" s="77"/>
      <c r="F40" s="77"/>
      <c r="G40" s="77"/>
      <c r="H40" s="77"/>
      <c r="I40" s="77"/>
      <c r="J40" s="78"/>
      <c r="K40" s="79"/>
      <c r="L40" s="80"/>
      <c r="M40" s="81"/>
      <c r="N40" s="81"/>
      <c r="O40" s="81"/>
    </row>
    <row r="41" spans="1:16" ht="24.95" customHeight="1" x14ac:dyDescent="0.2">
      <c r="A41" s="76"/>
      <c r="B41" s="77"/>
      <c r="C41" s="77"/>
      <c r="D41" s="77"/>
      <c r="E41" s="77"/>
      <c r="F41" s="77"/>
      <c r="G41" s="77"/>
      <c r="H41" s="77"/>
      <c r="I41" s="77"/>
      <c r="J41" s="78"/>
      <c r="K41" s="79"/>
      <c r="L41" s="80"/>
      <c r="M41" s="81"/>
      <c r="N41" s="81"/>
      <c r="O41" s="81"/>
    </row>
    <row r="42" spans="1:16" ht="24.95" customHeight="1" x14ac:dyDescent="0.2">
      <c r="A42" s="76"/>
      <c r="B42" s="77"/>
      <c r="C42" s="77"/>
      <c r="D42" s="77"/>
      <c r="E42" s="77"/>
      <c r="F42" s="77"/>
      <c r="G42" s="77"/>
      <c r="H42" s="77"/>
      <c r="I42" s="77"/>
      <c r="J42" s="78"/>
      <c r="K42" s="79"/>
      <c r="L42" s="80"/>
      <c r="M42" s="81"/>
      <c r="N42" s="81"/>
      <c r="O42" s="81"/>
    </row>
    <row r="43" spans="1:16" ht="24.95" customHeight="1" x14ac:dyDescent="0.2">
      <c r="A43" s="76"/>
      <c r="B43" s="77"/>
      <c r="C43" s="77"/>
      <c r="D43" s="77"/>
      <c r="E43" s="77"/>
      <c r="F43" s="77"/>
      <c r="G43" s="77"/>
      <c r="H43" s="77"/>
      <c r="I43" s="77"/>
      <c r="J43" s="78"/>
      <c r="K43" s="79"/>
      <c r="L43" s="80"/>
      <c r="M43" s="81"/>
      <c r="N43" s="81"/>
      <c r="O43" s="81"/>
      <c r="P43" s="1"/>
    </row>
    <row r="44" spans="1:16" ht="20.100000000000001" customHeight="1" x14ac:dyDescent="0.2">
      <c r="P44" s="1"/>
    </row>
    <row r="45" spans="1:16" ht="20.100000000000001" customHeight="1" x14ac:dyDescent="0.2"/>
    <row r="46" spans="1:16" ht="20.100000000000001" customHeight="1" x14ac:dyDescent="0.2">
      <c r="P46" s="10"/>
    </row>
    <row r="47" spans="1:16" ht="20.100000000000001" customHeight="1" x14ac:dyDescent="0.2">
      <c r="P47" s="3"/>
    </row>
    <row r="48" spans="1:16" ht="20.100000000000001" customHeight="1" x14ac:dyDescent="0.2">
      <c r="P48" s="3"/>
    </row>
    <row r="49" spans="1:16" ht="20.100000000000001" customHeight="1" x14ac:dyDescent="0.2">
      <c r="P49" s="3"/>
    </row>
    <row r="50" spans="1:16" ht="20.100000000000001" customHeight="1" x14ac:dyDescent="0.2">
      <c r="P50" s="3"/>
    </row>
    <row r="51" spans="1:16" ht="20.100000000000001" customHeight="1" x14ac:dyDescent="0.2"/>
    <row r="52" spans="1:16" ht="20.100000000000001" customHeight="1" x14ac:dyDescent="0.2"/>
    <row r="53" spans="1:16" ht="20.100000000000001" customHeight="1" x14ac:dyDescent="0.2"/>
    <row r="54" spans="1:16" ht="16.5" customHeight="1" x14ac:dyDescent="0.25">
      <c r="A54" s="18"/>
      <c r="B54" s="13"/>
      <c r="C54" s="13"/>
      <c r="D54" s="13"/>
      <c r="E54" s="13"/>
      <c r="F54" s="13"/>
      <c r="G54" s="13"/>
      <c r="H54" s="13"/>
      <c r="I54" s="13"/>
    </row>
    <row r="55" spans="1:16" ht="16.5" customHeight="1" x14ac:dyDescent="0.3">
      <c r="A55" s="71" t="s">
        <v>5</v>
      </c>
      <c r="B55" s="71"/>
      <c r="C55" s="71"/>
      <c r="D55" s="71"/>
      <c r="E55" s="71"/>
      <c r="F55" s="71"/>
      <c r="G55" s="71"/>
      <c r="H55" s="71"/>
      <c r="I55" s="71"/>
      <c r="J55" s="71"/>
      <c r="K55" s="71"/>
      <c r="L55" s="71"/>
      <c r="M55" s="71"/>
      <c r="N55" s="71"/>
      <c r="O55" s="71"/>
    </row>
    <row r="56" spans="1:16" ht="16.5" customHeight="1" x14ac:dyDescent="0.2">
      <c r="A56" s="72" t="s">
        <v>492</v>
      </c>
      <c r="B56" s="72"/>
      <c r="C56" s="72"/>
      <c r="D56" s="72"/>
      <c r="E56" s="72"/>
      <c r="F56" s="72"/>
      <c r="G56" s="72"/>
      <c r="H56" s="72"/>
      <c r="I56" s="72"/>
      <c r="J56" s="72"/>
      <c r="K56" s="72"/>
      <c r="L56" s="72"/>
      <c r="M56" s="72"/>
      <c r="N56" s="72"/>
      <c r="O56" s="72"/>
    </row>
    <row r="57" spans="1:16" ht="16.5" customHeight="1" x14ac:dyDescent="0.25">
      <c r="A57" s="64"/>
      <c r="B57" s="64"/>
      <c r="C57" s="64"/>
      <c r="D57" s="64"/>
      <c r="E57" s="64"/>
      <c r="F57" s="64"/>
      <c r="G57" s="64"/>
      <c r="H57" s="64"/>
      <c r="I57" s="13"/>
    </row>
    <row r="58" spans="1:16" ht="16.5" customHeight="1" x14ac:dyDescent="0.2">
      <c r="A58" s="73" t="s">
        <v>493</v>
      </c>
      <c r="B58" s="73"/>
      <c r="C58" s="73"/>
      <c r="D58" s="73"/>
      <c r="E58" s="73"/>
      <c r="F58" s="73"/>
      <c r="G58" s="73"/>
      <c r="H58" s="73"/>
      <c r="I58" s="73"/>
      <c r="J58" s="73"/>
      <c r="K58" s="73"/>
      <c r="L58" s="73"/>
      <c r="M58" s="73"/>
      <c r="N58" s="73"/>
      <c r="O58" s="73"/>
    </row>
    <row r="59" spans="1:16" ht="16.5" customHeight="1" x14ac:dyDescent="0.2">
      <c r="A59" s="73"/>
      <c r="B59" s="73"/>
      <c r="C59" s="73"/>
      <c r="D59" s="73"/>
      <c r="E59" s="73"/>
      <c r="F59" s="73"/>
      <c r="G59" s="73"/>
      <c r="H59" s="73"/>
      <c r="I59" s="73"/>
      <c r="J59" s="73"/>
      <c r="K59" s="73"/>
      <c r="L59" s="73"/>
      <c r="M59" s="73"/>
      <c r="N59" s="73"/>
      <c r="O59" s="73"/>
    </row>
    <row r="60" spans="1:16" ht="16.5" customHeight="1" x14ac:dyDescent="0.25">
      <c r="A60" s="13"/>
      <c r="B60" s="13"/>
      <c r="C60" s="13"/>
      <c r="D60" s="13"/>
      <c r="E60" s="13"/>
      <c r="F60" s="13"/>
      <c r="G60" s="13"/>
      <c r="H60" s="13"/>
      <c r="I60" s="13"/>
    </row>
    <row r="61" spans="1:16" ht="16.5" customHeight="1" x14ac:dyDescent="0.2">
      <c r="A61" s="74">
        <v>45473</v>
      </c>
      <c r="B61" s="74"/>
      <c r="C61" s="74"/>
      <c r="D61" s="74"/>
      <c r="E61" s="74"/>
      <c r="F61" s="74"/>
      <c r="G61" s="74"/>
      <c r="H61" s="74"/>
      <c r="I61" s="74"/>
      <c r="J61" s="74"/>
      <c r="K61" s="74"/>
      <c r="L61" s="74"/>
      <c r="M61" s="74"/>
      <c r="N61" s="74"/>
      <c r="O61" s="74"/>
    </row>
    <row r="62" spans="1:16" ht="16.5" customHeight="1" x14ac:dyDescent="0.25">
      <c r="A62" s="13"/>
      <c r="B62" s="13"/>
      <c r="C62" s="13"/>
      <c r="D62" s="13"/>
      <c r="E62" s="13"/>
      <c r="F62" s="13"/>
      <c r="G62" s="13"/>
      <c r="H62" s="13"/>
      <c r="I62" s="13"/>
    </row>
    <row r="63" spans="1:16" ht="16.5" customHeight="1" x14ac:dyDescent="0.25">
      <c r="A63" s="13"/>
      <c r="B63" s="13"/>
      <c r="C63" s="13"/>
      <c r="D63" s="13"/>
      <c r="E63" s="13"/>
      <c r="F63" s="13"/>
      <c r="G63" s="13"/>
      <c r="H63" s="13"/>
      <c r="I63" s="13"/>
    </row>
    <row r="64" spans="1:16" ht="16.5" customHeight="1" x14ac:dyDescent="0.25">
      <c r="A64" s="13"/>
      <c r="B64" s="13"/>
      <c r="C64" s="13"/>
      <c r="D64" s="13"/>
      <c r="E64" s="13"/>
      <c r="F64" s="13"/>
      <c r="G64" s="13"/>
      <c r="H64" s="13"/>
      <c r="I64" s="13"/>
    </row>
    <row r="65" spans="1:9" ht="16.5" customHeight="1" x14ac:dyDescent="0.25">
      <c r="A65" s="13"/>
      <c r="B65" s="13"/>
      <c r="C65" s="13"/>
      <c r="D65" s="13"/>
      <c r="E65" s="13"/>
      <c r="F65" s="13"/>
      <c r="G65" s="13"/>
      <c r="H65" s="13"/>
      <c r="I65" s="13"/>
    </row>
    <row r="66" spans="1:9" ht="16.5" customHeight="1" x14ac:dyDescent="0.25">
      <c r="A66" s="13"/>
      <c r="B66" s="13"/>
      <c r="C66" s="13"/>
      <c r="D66" s="13"/>
      <c r="E66" s="13"/>
      <c r="F66" s="13"/>
      <c r="G66" s="13"/>
      <c r="H66" s="13"/>
      <c r="I66" s="13"/>
    </row>
    <row r="67" spans="1:9" ht="16.5" customHeight="1" x14ac:dyDescent="0.25">
      <c r="A67" s="65"/>
      <c r="B67" s="65"/>
      <c r="C67" s="65"/>
      <c r="D67" s="65"/>
      <c r="E67" s="65"/>
      <c r="F67" s="65"/>
      <c r="G67" s="65"/>
      <c r="H67" s="65"/>
      <c r="I67" s="13"/>
    </row>
    <row r="68" spans="1:9" ht="16.5" customHeight="1" x14ac:dyDescent="0.25">
      <c r="A68" s="65"/>
      <c r="B68" s="65"/>
      <c r="C68" s="65"/>
      <c r="D68" s="65"/>
      <c r="E68" s="65"/>
      <c r="F68" s="65"/>
      <c r="G68" s="65"/>
      <c r="H68" s="65"/>
      <c r="I68" s="13"/>
    </row>
    <row r="69" spans="1:9" ht="16.5" customHeight="1" x14ac:dyDescent="0.25">
      <c r="A69" s="65"/>
      <c r="B69" s="65"/>
      <c r="C69" s="65"/>
      <c r="D69" s="65"/>
      <c r="E69" s="65"/>
      <c r="F69" s="65"/>
      <c r="G69" s="65"/>
      <c r="H69" s="65"/>
      <c r="I69" s="13"/>
    </row>
    <row r="70" spans="1:9" ht="16.5" customHeight="1" x14ac:dyDescent="0.25">
      <c r="A70" s="65"/>
      <c r="B70" s="65"/>
      <c r="C70" s="65"/>
      <c r="D70" s="65"/>
      <c r="E70" s="65"/>
      <c r="F70" s="65"/>
      <c r="G70" s="65"/>
      <c r="H70" s="65"/>
      <c r="I70" s="13"/>
    </row>
    <row r="71" spans="1:9" ht="16.5" customHeight="1" x14ac:dyDescent="0.25">
      <c r="A71" s="65"/>
      <c r="B71" s="65"/>
      <c r="C71" s="65"/>
      <c r="D71" s="65"/>
      <c r="E71" s="65"/>
      <c r="F71" s="65"/>
      <c r="G71" s="65"/>
      <c r="H71" s="65"/>
      <c r="I71" s="13"/>
    </row>
    <row r="72" spans="1:9" ht="16.5" customHeight="1" x14ac:dyDescent="0.25">
      <c r="A72" s="65"/>
      <c r="B72" s="65"/>
      <c r="C72" s="65"/>
      <c r="D72" s="65"/>
      <c r="E72" s="65"/>
      <c r="F72" s="65"/>
      <c r="G72" s="65"/>
      <c r="H72" s="65"/>
      <c r="I72" s="13"/>
    </row>
    <row r="73" spans="1:9" ht="16.5" customHeight="1" x14ac:dyDescent="0.25">
      <c r="A73" s="65"/>
      <c r="B73" s="65"/>
      <c r="C73" s="65"/>
      <c r="D73" s="65"/>
      <c r="E73" s="65"/>
      <c r="F73" s="65"/>
      <c r="G73" s="65"/>
      <c r="H73" s="65"/>
      <c r="I73" s="13"/>
    </row>
    <row r="74" spans="1:9" ht="16.5" customHeight="1" x14ac:dyDescent="0.25">
      <c r="A74" s="13"/>
      <c r="B74" s="13"/>
      <c r="C74" s="13"/>
      <c r="D74" s="13"/>
      <c r="E74" s="13"/>
      <c r="F74" s="13"/>
      <c r="G74" s="13"/>
      <c r="H74" s="13"/>
      <c r="I74" s="13"/>
    </row>
    <row r="75" spans="1:9" ht="16.5" customHeight="1" x14ac:dyDescent="0.25">
      <c r="A75" s="13"/>
      <c r="B75" s="13"/>
      <c r="C75" s="13"/>
      <c r="D75" s="13"/>
      <c r="E75" s="13"/>
      <c r="F75" s="13"/>
      <c r="G75" s="13"/>
      <c r="H75" s="13"/>
      <c r="I75" s="13"/>
    </row>
    <row r="76" spans="1:9" ht="16.5" customHeight="1" x14ac:dyDescent="0.25">
      <c r="A76" s="13"/>
      <c r="B76" s="13"/>
      <c r="C76" s="13"/>
      <c r="D76" s="13"/>
      <c r="E76" s="13"/>
      <c r="F76" s="13"/>
      <c r="G76" s="13"/>
      <c r="H76" s="13"/>
      <c r="I76" s="13"/>
    </row>
    <row r="77" spans="1:9" ht="16.5" customHeight="1" x14ac:dyDescent="0.25">
      <c r="A77" s="13"/>
      <c r="B77" s="13"/>
      <c r="C77" s="13"/>
      <c r="D77" s="13"/>
      <c r="E77" s="13"/>
      <c r="F77" s="13"/>
      <c r="G77" s="13"/>
      <c r="H77" s="13"/>
      <c r="I77" s="13"/>
    </row>
    <row r="78" spans="1:9" ht="16.5" customHeight="1" x14ac:dyDescent="0.25">
      <c r="A78" s="13"/>
      <c r="B78" s="13"/>
      <c r="C78" s="13"/>
      <c r="D78" s="13"/>
      <c r="E78" s="13"/>
      <c r="F78" s="13"/>
      <c r="G78" s="13"/>
      <c r="H78" s="13"/>
      <c r="I78" s="13"/>
    </row>
    <row r="79" spans="1:9" ht="15" x14ac:dyDescent="0.25">
      <c r="A79" s="13"/>
      <c r="B79" s="13"/>
      <c r="C79" s="13"/>
      <c r="D79" s="13"/>
      <c r="E79" s="13"/>
      <c r="F79" s="13"/>
      <c r="G79" s="13"/>
      <c r="H79" s="13"/>
      <c r="I79" s="13"/>
    </row>
    <row r="80" spans="1:9" ht="15" x14ac:dyDescent="0.25">
      <c r="A80" s="13"/>
      <c r="B80" s="13"/>
      <c r="C80" s="13"/>
      <c r="D80" s="13"/>
      <c r="E80" s="13"/>
      <c r="F80" s="13"/>
      <c r="G80" s="13"/>
      <c r="H80" s="13"/>
      <c r="I80" s="13"/>
    </row>
    <row r="81" spans="1:13" ht="16.5" customHeight="1" x14ac:dyDescent="0.25">
      <c r="A81" s="13"/>
      <c r="B81" s="13"/>
      <c r="C81" s="13"/>
      <c r="D81" s="13"/>
      <c r="E81" s="13"/>
      <c r="F81" s="13"/>
      <c r="G81" s="13"/>
      <c r="H81" s="13"/>
      <c r="I81" s="13"/>
    </row>
    <row r="82" spans="1:13" ht="16.5" customHeight="1" x14ac:dyDescent="0.25">
      <c r="A82" s="13"/>
      <c r="B82" s="13"/>
      <c r="C82" s="13"/>
      <c r="D82" s="13"/>
      <c r="E82" s="13"/>
      <c r="F82" s="13"/>
      <c r="G82" s="13"/>
      <c r="H82" s="13"/>
      <c r="I82" s="13"/>
    </row>
    <row r="83" spans="1:13" ht="16.5" customHeight="1" x14ac:dyDescent="0.2">
      <c r="A83" s="18"/>
      <c r="B83" s="75" t="s">
        <v>183</v>
      </c>
      <c r="C83" s="75"/>
      <c r="D83" s="75"/>
      <c r="E83" s="75"/>
      <c r="F83" s="75"/>
      <c r="G83" s="75"/>
      <c r="H83" s="18"/>
      <c r="I83" s="18"/>
      <c r="L83" s="55"/>
      <c r="M83" s="55" t="s">
        <v>107</v>
      </c>
    </row>
    <row r="84" spans="1:13" ht="16.5" customHeight="1" x14ac:dyDescent="0.2">
      <c r="A84" s="18"/>
      <c r="B84" s="18"/>
      <c r="C84" s="18"/>
      <c r="D84" s="18"/>
      <c r="E84" s="18"/>
      <c r="F84" s="18"/>
      <c r="G84" s="18"/>
      <c r="H84" s="18"/>
      <c r="I84" s="18"/>
      <c r="L84" s="11"/>
    </row>
    <row r="85" spans="1:13" ht="16.5" customHeight="1" x14ac:dyDescent="0.25">
      <c r="A85" s="18"/>
      <c r="B85" s="13"/>
      <c r="C85" s="13"/>
      <c r="D85" s="13"/>
      <c r="E85" s="13"/>
      <c r="F85" s="13"/>
      <c r="G85" s="13"/>
      <c r="H85" s="13"/>
      <c r="I85" s="13"/>
      <c r="L85" s="11"/>
    </row>
    <row r="86" spans="1:13" ht="16.5" customHeight="1" x14ac:dyDescent="0.2">
      <c r="A86" s="18"/>
      <c r="B86" s="75" t="s">
        <v>184</v>
      </c>
      <c r="C86" s="75"/>
      <c r="D86" s="75"/>
      <c r="E86" s="75"/>
      <c r="F86" s="75"/>
      <c r="G86" s="75"/>
      <c r="H86" s="18"/>
      <c r="I86" s="18"/>
      <c r="L86" s="17"/>
      <c r="M86" s="17" t="s">
        <v>108</v>
      </c>
    </row>
    <row r="87" spans="1:13" ht="16.5" customHeight="1" x14ac:dyDescent="0.2"/>
    <row r="88" spans="1:13" ht="16.5" customHeight="1" x14ac:dyDescent="0.2"/>
    <row r="89" spans="1:13" ht="16.5" customHeight="1" x14ac:dyDescent="0.2"/>
    <row r="90" spans="1:13" ht="16.5" customHeight="1" x14ac:dyDescent="0.2"/>
    <row r="91" spans="1:13" ht="16.5" customHeight="1" x14ac:dyDescent="0.2"/>
    <row r="92" spans="1:13" ht="16.5" customHeight="1" x14ac:dyDescent="0.2"/>
    <row r="93" spans="1:13" ht="16.5" customHeight="1" x14ac:dyDescent="0.2"/>
    <row r="94" spans="1:13" ht="16.5" customHeight="1" x14ac:dyDescent="0.2"/>
    <row r="95" spans="1:13" ht="16.5" customHeight="1" x14ac:dyDescent="0.2"/>
    <row r="96" spans="1:13" ht="16.5" customHeight="1" x14ac:dyDescent="0.2"/>
    <row r="97" spans="24:27" ht="16.5" customHeight="1" x14ac:dyDescent="0.2">
      <c r="X97" s="2"/>
      <c r="Y97" s="2"/>
      <c r="Z97" s="2"/>
      <c r="AA97" s="2"/>
    </row>
    <row r="98" spans="24:27" ht="16.5" customHeight="1" x14ac:dyDescent="0.2">
      <c r="X98" s="2"/>
      <c r="Y98" s="2"/>
      <c r="Z98" s="2"/>
      <c r="AA98" s="2"/>
    </row>
    <row r="99" spans="24:27" ht="16.5" customHeight="1" x14ac:dyDescent="0.2">
      <c r="X99" s="2"/>
      <c r="Y99" s="2"/>
      <c r="Z99" s="2"/>
      <c r="AA99" s="2"/>
    </row>
    <row r="100" spans="24:27" ht="16.5" customHeight="1" x14ac:dyDescent="0.2">
      <c r="X100" s="2"/>
      <c r="Y100" s="2"/>
      <c r="Z100" s="2"/>
      <c r="AA100" s="2"/>
    </row>
    <row r="101" spans="24:27" ht="16.5" customHeight="1" x14ac:dyDescent="0.2">
      <c r="X101" s="2"/>
      <c r="Y101" s="2"/>
      <c r="Z101" s="2"/>
      <c r="AA101" s="2"/>
    </row>
    <row r="102" spans="24:27" ht="16.5" customHeight="1" x14ac:dyDescent="0.2">
      <c r="X102" s="2"/>
      <c r="Y102" s="2"/>
      <c r="Z102" s="2"/>
      <c r="AA102" s="2"/>
    </row>
    <row r="103" spans="24:27" ht="16.5" customHeight="1" x14ac:dyDescent="0.2">
      <c r="X103" s="2"/>
      <c r="Y103" s="2"/>
      <c r="Z103" s="2"/>
      <c r="AA103" s="2"/>
    </row>
    <row r="104" spans="24:27" ht="16.5" customHeight="1" x14ac:dyDescent="0.2">
      <c r="X104" s="2"/>
      <c r="Y104" s="2"/>
      <c r="Z104" s="2"/>
      <c r="AA104" s="2"/>
    </row>
    <row r="105" spans="24:27" ht="16.5" customHeight="1" x14ac:dyDescent="0.2">
      <c r="X105" s="2"/>
      <c r="Y105" s="2"/>
      <c r="Z105" s="2"/>
      <c r="AA105" s="2"/>
    </row>
    <row r="106" spans="24:27" ht="16.5" customHeight="1" x14ac:dyDescent="0.2">
      <c r="X106" s="2"/>
      <c r="Y106" s="2"/>
      <c r="Z106" s="2"/>
      <c r="AA106" s="2"/>
    </row>
    <row r="107" spans="24:27" ht="16.5" customHeight="1" x14ac:dyDescent="0.2"/>
    <row r="108" spans="24:27" ht="16.5" customHeight="1" x14ac:dyDescent="0.2"/>
    <row r="109" spans="24:27" ht="16.5" customHeight="1" x14ac:dyDescent="0.2"/>
    <row r="110" spans="24:27" ht="16.5" customHeight="1" x14ac:dyDescent="0.2"/>
    <row r="111" spans="24:27" ht="16.5" customHeight="1" x14ac:dyDescent="0.2"/>
    <row r="112" spans="24:27"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33" ht="21.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21.75" customHeight="1" x14ac:dyDescent="0.2"/>
    <row r="140" ht="21.75" customHeight="1" x14ac:dyDescent="0.2"/>
    <row r="141" ht="21.75" customHeight="1" x14ac:dyDescent="0.2"/>
    <row r="142" ht="21.75" customHeight="1" x14ac:dyDescent="0.2"/>
  </sheetData>
  <mergeCells count="32">
    <mergeCell ref="A10:J10"/>
    <mergeCell ref="L1:O1"/>
    <mergeCell ref="L2:O2"/>
    <mergeCell ref="A6:C6"/>
    <mergeCell ref="A8:L8"/>
    <mergeCell ref="A9:J9"/>
    <mergeCell ref="L11:O11"/>
    <mergeCell ref="C15:H18"/>
    <mergeCell ref="A26:O26"/>
    <mergeCell ref="A27:O27"/>
    <mergeCell ref="A28:O28"/>
    <mergeCell ref="A39:J39"/>
    <mergeCell ref="K39:L39"/>
    <mergeCell ref="M39:O39"/>
    <mergeCell ref="A40:J40"/>
    <mergeCell ref="K40:L40"/>
    <mergeCell ref="M40:O40"/>
    <mergeCell ref="B86:G86"/>
    <mergeCell ref="A43:J43"/>
    <mergeCell ref="K43:L43"/>
    <mergeCell ref="M43:O43"/>
    <mergeCell ref="A41:J41"/>
    <mergeCell ref="K41:L41"/>
    <mergeCell ref="M41:O41"/>
    <mergeCell ref="A42:J42"/>
    <mergeCell ref="K42:L42"/>
    <mergeCell ref="M42:O42"/>
    <mergeCell ref="A55:O55"/>
    <mergeCell ref="A56:O56"/>
    <mergeCell ref="A58:O59"/>
    <mergeCell ref="A61:O61"/>
    <mergeCell ref="B83:G83"/>
  </mergeCells>
  <pageMargins left="0.25" right="0.2"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7353-AA8F-4183-A3C0-EB2B63B9D46B}">
  <dimension ref="A1:E124"/>
  <sheetViews>
    <sheetView topLeftCell="B102" workbookViewId="0">
      <selection activeCell="E12" sqref="E12"/>
    </sheetView>
  </sheetViews>
  <sheetFormatPr defaultRowHeight="12.75" x14ac:dyDescent="0.2"/>
  <cols>
    <col min="1" max="1" width="46.28515625" style="11" hidden="1" customWidth="1"/>
    <col min="2" max="2" width="55.85546875" style="11" customWidth="1"/>
    <col min="3" max="4" width="16.5703125" style="11" customWidth="1"/>
    <col min="5" max="16384" width="9.140625" style="11"/>
  </cols>
  <sheetData>
    <row r="1" spans="1:4" x14ac:dyDescent="0.2">
      <c r="A1" s="44"/>
      <c r="B1" s="91" t="s">
        <v>5</v>
      </c>
      <c r="C1" s="91"/>
      <c r="D1" s="91"/>
    </row>
    <row r="2" spans="1:4" x14ac:dyDescent="0.2">
      <c r="A2" s="44"/>
      <c r="B2" s="91" t="s">
        <v>18</v>
      </c>
      <c r="C2" s="91"/>
      <c r="D2" s="91"/>
    </row>
    <row r="3" spans="1:4" x14ac:dyDescent="0.2">
      <c r="A3" s="44"/>
      <c r="B3" s="52"/>
      <c r="C3" s="52"/>
      <c r="D3" s="57">
        <v>45473</v>
      </c>
    </row>
    <row r="4" spans="1:4" x14ac:dyDescent="0.2">
      <c r="A4" s="45"/>
      <c r="B4" s="45"/>
      <c r="C4" s="12"/>
      <c r="D4" s="58" t="s">
        <v>244</v>
      </c>
    </row>
    <row r="5" spans="1:4" x14ac:dyDescent="0.2">
      <c r="A5" s="5" t="s">
        <v>251</v>
      </c>
      <c r="B5" s="5" t="s">
        <v>19</v>
      </c>
      <c r="C5" s="53" t="s">
        <v>20</v>
      </c>
      <c r="D5" s="53" t="s">
        <v>21</v>
      </c>
    </row>
    <row r="6" spans="1:4" x14ac:dyDescent="0.2">
      <c r="A6" s="46" t="s">
        <v>252</v>
      </c>
      <c r="B6" s="46" t="s">
        <v>22</v>
      </c>
      <c r="C6" s="40">
        <f>+C7+C44</f>
        <v>45027297443.925995</v>
      </c>
      <c r="D6" s="40">
        <f>+D7+D44</f>
        <v>37194052547.080704</v>
      </c>
    </row>
    <row r="7" spans="1:4" x14ac:dyDescent="0.2">
      <c r="A7" s="47" t="s">
        <v>253</v>
      </c>
      <c r="B7" s="47" t="s">
        <v>23</v>
      </c>
      <c r="C7" s="40">
        <f>C8+C16+C19+C23+C30+C37+C38+C42+C43</f>
        <v>40653032653.339996</v>
      </c>
      <c r="D7" s="40">
        <f>D8+D16+D19+D23+D30+D37+D38+D42+D43</f>
        <v>32582098260.82</v>
      </c>
    </row>
    <row r="8" spans="1:4" x14ac:dyDescent="0.2">
      <c r="A8" s="23" t="s">
        <v>254</v>
      </c>
      <c r="B8" s="23" t="s">
        <v>24</v>
      </c>
      <c r="C8" s="40">
        <f>C9+C12+C15</f>
        <v>2898220700.29</v>
      </c>
      <c r="D8" s="40">
        <f>D9+D12+D15</f>
        <v>2260014949.9900002</v>
      </c>
    </row>
    <row r="9" spans="1:4" x14ac:dyDescent="0.2">
      <c r="A9" s="26" t="s">
        <v>255</v>
      </c>
      <c r="B9" s="26" t="s">
        <v>25</v>
      </c>
      <c r="C9" s="40">
        <f>SUM(C10:C11)</f>
        <v>6617664.3100000005</v>
      </c>
      <c r="D9" s="40">
        <f>SUM(D10:D11)</f>
        <v>4502756.9400000004</v>
      </c>
    </row>
    <row r="10" spans="1:4" x14ac:dyDescent="0.2">
      <c r="A10" s="26" t="s">
        <v>489</v>
      </c>
      <c r="B10" s="26" t="s">
        <v>490</v>
      </c>
      <c r="C10" s="69">
        <v>6617664.3100000005</v>
      </c>
      <c r="D10" s="69">
        <v>4502756.9400000004</v>
      </c>
    </row>
    <row r="11" spans="1:4" x14ac:dyDescent="0.2">
      <c r="A11" s="48" t="s">
        <v>256</v>
      </c>
      <c r="B11" s="48" t="s">
        <v>351</v>
      </c>
      <c r="C11" s="69">
        <v>0</v>
      </c>
      <c r="D11" s="69">
        <v>0</v>
      </c>
    </row>
    <row r="12" spans="1:4" x14ac:dyDescent="0.2">
      <c r="A12" s="26" t="s">
        <v>257</v>
      </c>
      <c r="B12" s="26" t="s">
        <v>26</v>
      </c>
      <c r="C12" s="40">
        <f>SUM(C13:C14)</f>
        <v>2891603035.98</v>
      </c>
      <c r="D12" s="40">
        <f>SUM(D13:D14)</f>
        <v>2255250173.0500002</v>
      </c>
    </row>
    <row r="13" spans="1:4" x14ac:dyDescent="0.2">
      <c r="A13" s="26" t="s">
        <v>489</v>
      </c>
      <c r="B13" s="26" t="s">
        <v>490</v>
      </c>
      <c r="C13" s="69">
        <v>2891603035.98</v>
      </c>
      <c r="D13" s="69">
        <v>2255250173.0500002</v>
      </c>
    </row>
    <row r="14" spans="1:4" x14ac:dyDescent="0.2">
      <c r="A14" s="48" t="s">
        <v>256</v>
      </c>
      <c r="B14" s="48" t="s">
        <v>351</v>
      </c>
      <c r="C14" s="69">
        <v>0</v>
      </c>
      <c r="D14" s="69">
        <v>0</v>
      </c>
    </row>
    <row r="15" spans="1:4" x14ac:dyDescent="0.2">
      <c r="A15" s="26" t="s">
        <v>258</v>
      </c>
      <c r="B15" s="26" t="s">
        <v>27</v>
      </c>
      <c r="C15" s="69">
        <v>0</v>
      </c>
      <c r="D15" s="69">
        <v>262020</v>
      </c>
    </row>
    <row r="16" spans="1:4" x14ac:dyDescent="0.2">
      <c r="A16" s="23" t="s">
        <v>259</v>
      </c>
      <c r="B16" s="23" t="s">
        <v>28</v>
      </c>
      <c r="C16" s="40">
        <f>SUM(C17:C18)</f>
        <v>2480091489.2299995</v>
      </c>
      <c r="D16" s="40">
        <f>SUM(D17:D18)</f>
        <v>1892125549.01</v>
      </c>
    </row>
    <row r="17" spans="1:4" x14ac:dyDescent="0.2">
      <c r="A17" s="26" t="s">
        <v>260</v>
      </c>
      <c r="B17" s="26" t="s">
        <v>29</v>
      </c>
      <c r="C17" s="69">
        <v>2480091489.2299995</v>
      </c>
      <c r="D17" s="69">
        <v>1892125549.01</v>
      </c>
    </row>
    <row r="18" spans="1:4" x14ac:dyDescent="0.2">
      <c r="A18" s="26" t="s">
        <v>261</v>
      </c>
      <c r="B18" s="26" t="s">
        <v>352</v>
      </c>
      <c r="C18" s="69">
        <v>0</v>
      </c>
      <c r="D18" s="69">
        <v>0</v>
      </c>
    </row>
    <row r="19" spans="1:4" x14ac:dyDescent="0.2">
      <c r="A19" s="23" t="s">
        <v>262</v>
      </c>
      <c r="B19" s="23" t="s">
        <v>30</v>
      </c>
      <c r="C19" s="40">
        <f>SUM(C20:C22)</f>
        <v>0</v>
      </c>
      <c r="D19" s="40">
        <f>SUM(D20:D22)</f>
        <v>0</v>
      </c>
    </row>
    <row r="20" spans="1:4" x14ac:dyDescent="0.2">
      <c r="A20" s="26" t="s">
        <v>263</v>
      </c>
      <c r="B20" s="26" t="s">
        <v>31</v>
      </c>
      <c r="C20" s="69">
        <v>0</v>
      </c>
      <c r="D20" s="69">
        <v>0</v>
      </c>
    </row>
    <row r="21" spans="1:4" x14ac:dyDescent="0.2">
      <c r="A21" s="26" t="s">
        <v>264</v>
      </c>
      <c r="B21" s="26" t="s">
        <v>32</v>
      </c>
      <c r="C21" s="69">
        <v>0</v>
      </c>
      <c r="D21" s="69">
        <v>0</v>
      </c>
    </row>
    <row r="22" spans="1:4" x14ac:dyDescent="0.2">
      <c r="A22" s="26" t="s">
        <v>265</v>
      </c>
      <c r="B22" s="26" t="s">
        <v>33</v>
      </c>
      <c r="C22" s="69">
        <v>0</v>
      </c>
      <c r="D22" s="69">
        <v>0</v>
      </c>
    </row>
    <row r="23" spans="1:4" x14ac:dyDescent="0.2">
      <c r="A23" s="23" t="s">
        <v>266</v>
      </c>
      <c r="B23" s="23" t="s">
        <v>34</v>
      </c>
      <c r="C23" s="40">
        <f>SUM(C24:C29)</f>
        <v>788293917.10000193</v>
      </c>
      <c r="D23" s="40">
        <f>SUM(D24:D29)</f>
        <v>773131838.81999993</v>
      </c>
    </row>
    <row r="24" spans="1:4" x14ac:dyDescent="0.2">
      <c r="A24" s="26" t="s">
        <v>267</v>
      </c>
      <c r="B24" s="26" t="s">
        <v>35</v>
      </c>
      <c r="C24" s="69">
        <v>124707512.67</v>
      </c>
      <c r="D24" s="69">
        <v>244047512.66999999</v>
      </c>
    </row>
    <row r="25" spans="1:4" x14ac:dyDescent="0.2">
      <c r="A25" s="26" t="s">
        <v>268</v>
      </c>
      <c r="B25" s="26" t="s">
        <v>36</v>
      </c>
      <c r="C25" s="69">
        <v>662159151.900002</v>
      </c>
      <c r="D25" s="69">
        <v>527657073.62</v>
      </c>
    </row>
    <row r="26" spans="1:4" x14ac:dyDescent="0.2">
      <c r="A26" s="26" t="s">
        <v>269</v>
      </c>
      <c r="B26" s="26" t="s">
        <v>37</v>
      </c>
      <c r="C26" s="69">
        <v>0</v>
      </c>
      <c r="D26" s="69">
        <v>0</v>
      </c>
    </row>
    <row r="27" spans="1:4" x14ac:dyDescent="0.2">
      <c r="A27" s="26" t="s">
        <v>270</v>
      </c>
      <c r="B27" s="26" t="s">
        <v>38</v>
      </c>
      <c r="C27" s="69">
        <v>0</v>
      </c>
      <c r="D27" s="69">
        <v>0</v>
      </c>
    </row>
    <row r="28" spans="1:4" x14ac:dyDescent="0.2">
      <c r="A28" s="26" t="s">
        <v>271</v>
      </c>
      <c r="B28" s="26" t="s">
        <v>39</v>
      </c>
      <c r="C28" s="69">
        <v>0</v>
      </c>
      <c r="D28" s="69">
        <v>0</v>
      </c>
    </row>
    <row r="29" spans="1:4" x14ac:dyDescent="0.2">
      <c r="A29" s="26" t="s">
        <v>272</v>
      </c>
      <c r="B29" s="26" t="s">
        <v>40</v>
      </c>
      <c r="C29" s="69">
        <v>1427252.53</v>
      </c>
      <c r="D29" s="69">
        <v>1427252.53</v>
      </c>
    </row>
    <row r="30" spans="1:4" x14ac:dyDescent="0.2">
      <c r="A30" s="23" t="s">
        <v>273</v>
      </c>
      <c r="B30" s="23" t="s">
        <v>41</v>
      </c>
      <c r="C30" s="40">
        <f>SUM(C31:C36)</f>
        <v>34042464947.259998</v>
      </c>
      <c r="D30" s="40">
        <f>SUM(D31:D36)</f>
        <v>27294403175.540001</v>
      </c>
    </row>
    <row r="31" spans="1:4" x14ac:dyDescent="0.2">
      <c r="A31" s="26" t="s">
        <v>274</v>
      </c>
      <c r="B31" s="26" t="s">
        <v>42</v>
      </c>
      <c r="C31" s="69">
        <v>34042464947.259998</v>
      </c>
      <c r="D31" s="69">
        <v>27294403175.540001</v>
      </c>
    </row>
    <row r="32" spans="1:4" x14ac:dyDescent="0.2">
      <c r="A32" s="26" t="s">
        <v>275</v>
      </c>
      <c r="B32" s="26" t="s">
        <v>43</v>
      </c>
      <c r="C32" s="69">
        <v>0</v>
      </c>
      <c r="D32" s="69">
        <v>0</v>
      </c>
    </row>
    <row r="33" spans="1:4" x14ac:dyDescent="0.2">
      <c r="A33" s="26" t="s">
        <v>276</v>
      </c>
      <c r="B33" s="26" t="s">
        <v>44</v>
      </c>
      <c r="C33" s="69">
        <v>0</v>
      </c>
      <c r="D33" s="69">
        <v>0</v>
      </c>
    </row>
    <row r="34" spans="1:4" x14ac:dyDescent="0.2">
      <c r="A34" s="26" t="s">
        <v>277</v>
      </c>
      <c r="B34" s="26" t="s">
        <v>45</v>
      </c>
      <c r="C34" s="69">
        <v>0</v>
      </c>
      <c r="D34" s="69">
        <v>0</v>
      </c>
    </row>
    <row r="35" spans="1:4" ht="25.5" x14ac:dyDescent="0.2">
      <c r="A35" s="22" t="s">
        <v>278</v>
      </c>
      <c r="B35" s="27" t="s">
        <v>46</v>
      </c>
      <c r="C35" s="69">
        <v>0</v>
      </c>
      <c r="D35" s="69">
        <v>0</v>
      </c>
    </row>
    <row r="36" spans="1:4" x14ac:dyDescent="0.2">
      <c r="A36" s="26" t="s">
        <v>279</v>
      </c>
      <c r="B36" s="26" t="s">
        <v>47</v>
      </c>
      <c r="C36" s="69">
        <v>0</v>
      </c>
      <c r="D36" s="69">
        <v>0</v>
      </c>
    </row>
    <row r="37" spans="1:4" x14ac:dyDescent="0.2">
      <c r="A37" s="23" t="s">
        <v>280</v>
      </c>
      <c r="B37" s="23" t="s">
        <v>48</v>
      </c>
      <c r="C37" s="69">
        <v>0</v>
      </c>
      <c r="D37" s="69">
        <v>0</v>
      </c>
    </row>
    <row r="38" spans="1:4" x14ac:dyDescent="0.2">
      <c r="A38" s="23" t="s">
        <v>281</v>
      </c>
      <c r="B38" s="23" t="s">
        <v>49</v>
      </c>
      <c r="C38" s="40">
        <f>SUM(C39:C41)</f>
        <v>443961599.45999998</v>
      </c>
      <c r="D38" s="40">
        <f>SUM(D39:D41)</f>
        <v>362422747.45999998</v>
      </c>
    </row>
    <row r="39" spans="1:4" x14ac:dyDescent="0.2">
      <c r="A39" s="22" t="s">
        <v>282</v>
      </c>
      <c r="B39" s="22" t="s">
        <v>50</v>
      </c>
      <c r="C39" s="69">
        <v>443961599.45999998</v>
      </c>
      <c r="D39" s="69">
        <v>362422747.45999998</v>
      </c>
    </row>
    <row r="40" spans="1:4" x14ac:dyDescent="0.2">
      <c r="A40" s="22" t="s">
        <v>283</v>
      </c>
      <c r="B40" s="22" t="s">
        <v>51</v>
      </c>
      <c r="C40" s="69">
        <v>0</v>
      </c>
      <c r="D40" s="69">
        <v>0</v>
      </c>
    </row>
    <row r="41" spans="1:4" x14ac:dyDescent="0.2">
      <c r="A41" s="22" t="s">
        <v>284</v>
      </c>
      <c r="B41" s="22" t="s">
        <v>52</v>
      </c>
      <c r="C41" s="69">
        <v>0</v>
      </c>
      <c r="D41" s="69">
        <v>0</v>
      </c>
    </row>
    <row r="42" spans="1:4" x14ac:dyDescent="0.2">
      <c r="A42" s="23" t="s">
        <v>285</v>
      </c>
      <c r="B42" s="23" t="s">
        <v>53</v>
      </c>
      <c r="C42" s="69">
        <v>0</v>
      </c>
      <c r="D42" s="69">
        <v>0</v>
      </c>
    </row>
    <row r="43" spans="1:4" ht="25.5" x14ac:dyDescent="0.2">
      <c r="A43" s="21" t="s">
        <v>286</v>
      </c>
      <c r="B43" s="28" t="s">
        <v>54</v>
      </c>
      <c r="C43" s="69">
        <v>0</v>
      </c>
      <c r="D43" s="69">
        <v>0</v>
      </c>
    </row>
    <row r="44" spans="1:4" x14ac:dyDescent="0.2">
      <c r="A44" s="47" t="s">
        <v>287</v>
      </c>
      <c r="B44" s="47" t="s">
        <v>55</v>
      </c>
      <c r="C44" s="40">
        <f>C45+C55+C65+C66+C67+C68</f>
        <v>4374264790.5859995</v>
      </c>
      <c r="D44" s="40">
        <f>D45+D55+D65+D66+D67+D68</f>
        <v>4611954286.2607002</v>
      </c>
    </row>
    <row r="45" spans="1:4" x14ac:dyDescent="0.2">
      <c r="A45" s="23" t="s">
        <v>288</v>
      </c>
      <c r="B45" s="23" t="s">
        <v>56</v>
      </c>
      <c r="C45" s="40">
        <f>C46+C54</f>
        <v>4286593093.3759999</v>
      </c>
      <c r="D45" s="40">
        <f>D46+D54</f>
        <v>4523368740.5107002</v>
      </c>
    </row>
    <row r="46" spans="1:4" x14ac:dyDescent="0.2">
      <c r="A46" s="23" t="s">
        <v>289</v>
      </c>
      <c r="B46" s="23" t="s">
        <v>57</v>
      </c>
      <c r="C46" s="40">
        <f>SUM(C47:C53)</f>
        <v>6719093177.8959999</v>
      </c>
      <c r="D46" s="40">
        <f>SUM(D47:D53)</f>
        <v>7025508764.6260004</v>
      </c>
    </row>
    <row r="47" spans="1:4" x14ac:dyDescent="0.2">
      <c r="A47" s="26" t="s">
        <v>290</v>
      </c>
      <c r="B47" s="26" t="s">
        <v>58</v>
      </c>
      <c r="C47" s="69">
        <v>14700000</v>
      </c>
      <c r="D47" s="69">
        <v>14700000</v>
      </c>
    </row>
    <row r="48" spans="1:4" x14ac:dyDescent="0.2">
      <c r="A48" s="26" t="s">
        <v>291</v>
      </c>
      <c r="B48" s="26" t="s">
        <v>59</v>
      </c>
      <c r="C48" s="69">
        <v>5726396061.6800003</v>
      </c>
      <c r="D48" s="69">
        <v>5726396061.6800003</v>
      </c>
    </row>
    <row r="49" spans="1:4" x14ac:dyDescent="0.2">
      <c r="A49" s="26" t="s">
        <v>292</v>
      </c>
      <c r="B49" s="26" t="s">
        <v>60</v>
      </c>
      <c r="C49" s="69">
        <v>148594773.43199998</v>
      </c>
      <c r="D49" s="69">
        <v>148594773.43199998</v>
      </c>
    </row>
    <row r="50" spans="1:4" x14ac:dyDescent="0.2">
      <c r="A50" s="26" t="s">
        <v>293</v>
      </c>
      <c r="B50" s="26" t="s">
        <v>61</v>
      </c>
      <c r="C50" s="69">
        <v>413434715</v>
      </c>
      <c r="D50" s="69">
        <v>663434715</v>
      </c>
    </row>
    <row r="51" spans="1:4" x14ac:dyDescent="0.2">
      <c r="A51" s="26" t="s">
        <v>294</v>
      </c>
      <c r="B51" s="26" t="s">
        <v>62</v>
      </c>
      <c r="C51" s="69">
        <v>138918145.30399999</v>
      </c>
      <c r="D51" s="69">
        <v>178583843.30400002</v>
      </c>
    </row>
    <row r="52" spans="1:4" x14ac:dyDescent="0.2">
      <c r="A52" s="26" t="s">
        <v>295</v>
      </c>
      <c r="B52" s="26" t="s">
        <v>63</v>
      </c>
      <c r="C52" s="69">
        <v>214901520.82000002</v>
      </c>
      <c r="D52" s="69">
        <v>220806631.82000002</v>
      </c>
    </row>
    <row r="53" spans="1:4" x14ac:dyDescent="0.2">
      <c r="A53" s="26" t="s">
        <v>296</v>
      </c>
      <c r="B53" s="26" t="s">
        <v>64</v>
      </c>
      <c r="C53" s="69">
        <v>62147961.659999996</v>
      </c>
      <c r="D53" s="69">
        <v>72992739.390000001</v>
      </c>
    </row>
    <row r="54" spans="1:4" x14ac:dyDescent="0.2">
      <c r="A54" s="48" t="s">
        <v>297</v>
      </c>
      <c r="B54" s="48" t="s">
        <v>65</v>
      </c>
      <c r="C54" s="69">
        <v>-2432500084.52</v>
      </c>
      <c r="D54" s="69">
        <v>-2502140024.1153002</v>
      </c>
    </row>
    <row r="55" spans="1:4" x14ac:dyDescent="0.2">
      <c r="A55" s="23" t="s">
        <v>298</v>
      </c>
      <c r="B55" s="23" t="s">
        <v>66</v>
      </c>
      <c r="C55" s="40">
        <f>C56+C64</f>
        <v>36671697.209999993</v>
      </c>
      <c r="D55" s="40">
        <f>D56+D64</f>
        <v>37585545.75</v>
      </c>
    </row>
    <row r="56" spans="1:4" x14ac:dyDescent="0.2">
      <c r="A56" s="23" t="s">
        <v>299</v>
      </c>
      <c r="B56" s="23" t="s">
        <v>67</v>
      </c>
      <c r="C56" s="40">
        <f>SUM(C57:C63)</f>
        <v>55673846.649999999</v>
      </c>
      <c r="D56" s="40">
        <f>SUM(D57:D63)</f>
        <v>56587695.189999998</v>
      </c>
    </row>
    <row r="57" spans="1:4" x14ac:dyDescent="0.2">
      <c r="A57" s="26" t="s">
        <v>300</v>
      </c>
      <c r="B57" s="25" t="s">
        <v>353</v>
      </c>
      <c r="C57" s="69">
        <v>0</v>
      </c>
      <c r="D57" s="69">
        <v>0</v>
      </c>
    </row>
    <row r="58" spans="1:4" x14ac:dyDescent="0.2">
      <c r="A58" s="26" t="s">
        <v>301</v>
      </c>
      <c r="B58" s="26" t="s">
        <v>68</v>
      </c>
      <c r="C58" s="69">
        <v>42473846.649999999</v>
      </c>
      <c r="D58" s="69">
        <v>43387695.189999998</v>
      </c>
    </row>
    <row r="59" spans="1:4" x14ac:dyDescent="0.2">
      <c r="A59" s="26" t="s">
        <v>302</v>
      </c>
      <c r="B59" s="26" t="s">
        <v>354</v>
      </c>
      <c r="C59" s="69">
        <v>0</v>
      </c>
      <c r="D59" s="69">
        <v>0</v>
      </c>
    </row>
    <row r="60" spans="1:4" x14ac:dyDescent="0.2">
      <c r="A60" s="26" t="s">
        <v>303</v>
      </c>
      <c r="B60" s="26" t="s">
        <v>355</v>
      </c>
      <c r="C60" s="69">
        <v>0</v>
      </c>
      <c r="D60" s="69">
        <v>0</v>
      </c>
    </row>
    <row r="61" spans="1:4" x14ac:dyDescent="0.2">
      <c r="A61" s="26" t="s">
        <v>304</v>
      </c>
      <c r="B61" s="26" t="s">
        <v>356</v>
      </c>
      <c r="C61" s="69">
        <v>0</v>
      </c>
      <c r="D61" s="69">
        <v>0</v>
      </c>
    </row>
    <row r="62" spans="1:4" x14ac:dyDescent="0.2">
      <c r="A62" s="26" t="s">
        <v>305</v>
      </c>
      <c r="B62" s="26" t="s">
        <v>109</v>
      </c>
      <c r="C62" s="69">
        <v>13200000</v>
      </c>
      <c r="D62" s="69">
        <v>13200000</v>
      </c>
    </row>
    <row r="63" spans="1:4" x14ac:dyDescent="0.2">
      <c r="A63" s="26" t="s">
        <v>306</v>
      </c>
      <c r="B63" s="26" t="s">
        <v>357</v>
      </c>
      <c r="C63" s="69">
        <v>0</v>
      </c>
      <c r="D63" s="69">
        <v>0</v>
      </c>
    </row>
    <row r="64" spans="1:4" x14ac:dyDescent="0.2">
      <c r="A64" s="48" t="s">
        <v>297</v>
      </c>
      <c r="B64" s="48" t="s">
        <v>65</v>
      </c>
      <c r="C64" s="69">
        <v>-19002149.440000001</v>
      </c>
      <c r="D64" s="69">
        <v>-19002149.440000001</v>
      </c>
    </row>
    <row r="65" spans="1:5" x14ac:dyDescent="0.2">
      <c r="A65" s="23" t="s">
        <v>307</v>
      </c>
      <c r="B65" s="23" t="s">
        <v>69</v>
      </c>
      <c r="C65" s="69">
        <v>0</v>
      </c>
      <c r="D65" s="69">
        <v>0</v>
      </c>
    </row>
    <row r="66" spans="1:5" x14ac:dyDescent="0.2">
      <c r="A66" s="23" t="s">
        <v>308</v>
      </c>
      <c r="B66" s="23" t="s">
        <v>70</v>
      </c>
      <c r="C66" s="69">
        <v>51000000</v>
      </c>
      <c r="D66" s="69">
        <v>51000000</v>
      </c>
    </row>
    <row r="67" spans="1:5" x14ac:dyDescent="0.2">
      <c r="A67" s="23" t="s">
        <v>309</v>
      </c>
      <c r="B67" s="23" t="s">
        <v>71</v>
      </c>
      <c r="C67" s="69">
        <v>0</v>
      </c>
      <c r="D67" s="69">
        <v>0</v>
      </c>
    </row>
    <row r="68" spans="1:5" x14ac:dyDescent="0.2">
      <c r="A68" s="23" t="s">
        <v>310</v>
      </c>
      <c r="B68" s="23" t="s">
        <v>72</v>
      </c>
      <c r="C68" s="69">
        <v>0</v>
      </c>
      <c r="D68" s="69">
        <v>0</v>
      </c>
    </row>
    <row r="69" spans="1:5" x14ac:dyDescent="0.2">
      <c r="A69" s="49" t="s">
        <v>311</v>
      </c>
      <c r="B69" s="49" t="s">
        <v>73</v>
      </c>
      <c r="C69" s="40">
        <f>C70+C100</f>
        <v>45027297443.925995</v>
      </c>
      <c r="D69" s="40">
        <f>D70+D100</f>
        <v>37194052547.080704</v>
      </c>
      <c r="E69" s="42"/>
    </row>
    <row r="70" spans="1:5" x14ac:dyDescent="0.2">
      <c r="A70" s="47" t="s">
        <v>312</v>
      </c>
      <c r="B70" s="47" t="s">
        <v>74</v>
      </c>
      <c r="C70" s="40">
        <f>C71+C92</f>
        <v>29723264383.189999</v>
      </c>
      <c r="D70" s="40">
        <f>D71+D92</f>
        <v>18419928008.850006</v>
      </c>
    </row>
    <row r="71" spans="1:5" x14ac:dyDescent="0.2">
      <c r="A71" s="23" t="s">
        <v>313</v>
      </c>
      <c r="B71" s="23" t="s">
        <v>75</v>
      </c>
      <c r="C71" s="40">
        <f>C72+C75+C76+C82+C83+C86+C87+C88+C89+C90+C91</f>
        <v>2395727960.73</v>
      </c>
      <c r="D71" s="40">
        <f>D72+D75+D76+D82+D83+D86+D87+D88+D89+D90+D91</f>
        <v>1721648152.9800038</v>
      </c>
    </row>
    <row r="72" spans="1:5" x14ac:dyDescent="0.2">
      <c r="A72" s="23" t="s">
        <v>314</v>
      </c>
      <c r="B72" s="23" t="s">
        <v>76</v>
      </c>
      <c r="C72" s="40">
        <f>SUM(C73:C74)</f>
        <v>1567061210.71</v>
      </c>
      <c r="D72" s="40">
        <f>SUM(D73:D74)</f>
        <v>1184358621.51</v>
      </c>
    </row>
    <row r="73" spans="1:5" x14ac:dyDescent="0.2">
      <c r="A73" s="26" t="s">
        <v>315</v>
      </c>
      <c r="B73" s="26" t="s">
        <v>245</v>
      </c>
      <c r="C73" s="69">
        <v>1567061210.71</v>
      </c>
      <c r="D73" s="69">
        <v>1184358621.51</v>
      </c>
    </row>
    <row r="74" spans="1:5" x14ac:dyDescent="0.2">
      <c r="A74" s="26" t="s">
        <v>316</v>
      </c>
      <c r="B74" s="26" t="s">
        <v>77</v>
      </c>
      <c r="C74" s="69">
        <v>0</v>
      </c>
      <c r="D74" s="69">
        <v>0</v>
      </c>
    </row>
    <row r="75" spans="1:5" x14ac:dyDescent="0.2">
      <c r="A75" s="23" t="s">
        <v>317</v>
      </c>
      <c r="B75" s="23" t="s">
        <v>78</v>
      </c>
      <c r="C75" s="69">
        <v>68449673.74000001</v>
      </c>
      <c r="D75" s="69">
        <v>65166976.93</v>
      </c>
    </row>
    <row r="76" spans="1:5" x14ac:dyDescent="0.2">
      <c r="A76" s="23" t="s">
        <v>318</v>
      </c>
      <c r="B76" s="23" t="s">
        <v>79</v>
      </c>
      <c r="C76" s="40">
        <f>SUM(C77:C81)</f>
        <v>66980076.270000011</v>
      </c>
      <c r="D76" s="40">
        <f>SUM(D77:D81)</f>
        <v>188021571.18000001</v>
      </c>
    </row>
    <row r="77" spans="1:5" x14ac:dyDescent="0.2">
      <c r="A77" s="26" t="s">
        <v>319</v>
      </c>
      <c r="B77" s="26" t="s">
        <v>80</v>
      </c>
      <c r="C77" s="69">
        <v>34545907.630000003</v>
      </c>
      <c r="D77" s="69">
        <v>99248833.170000002</v>
      </c>
    </row>
    <row r="78" spans="1:5" x14ac:dyDescent="0.2">
      <c r="A78" s="26" t="s">
        <v>320</v>
      </c>
      <c r="B78" s="26" t="s">
        <v>81</v>
      </c>
      <c r="C78" s="69">
        <v>1272238.52</v>
      </c>
      <c r="D78" s="69">
        <v>3176520.89</v>
      </c>
    </row>
    <row r="79" spans="1:5" x14ac:dyDescent="0.2">
      <c r="A79" s="26" t="s">
        <v>321</v>
      </c>
      <c r="B79" s="26" t="s">
        <v>248</v>
      </c>
      <c r="C79" s="69">
        <v>31161930.120000001</v>
      </c>
      <c r="D79" s="69">
        <v>33868745.090000004</v>
      </c>
    </row>
    <row r="80" spans="1:5" x14ac:dyDescent="0.2">
      <c r="A80" s="26" t="s">
        <v>322</v>
      </c>
      <c r="B80" s="26" t="s">
        <v>82</v>
      </c>
      <c r="C80" s="69">
        <v>0</v>
      </c>
      <c r="D80" s="69">
        <v>0</v>
      </c>
    </row>
    <row r="81" spans="1:4" x14ac:dyDescent="0.2">
      <c r="A81" s="26" t="s">
        <v>323</v>
      </c>
      <c r="B81" s="26" t="s">
        <v>83</v>
      </c>
      <c r="C81" s="69">
        <v>0</v>
      </c>
      <c r="D81" s="69">
        <v>51727472.030000001</v>
      </c>
    </row>
    <row r="82" spans="1:4" x14ac:dyDescent="0.2">
      <c r="A82" s="23" t="s">
        <v>324</v>
      </c>
      <c r="B82" s="23" t="s">
        <v>84</v>
      </c>
      <c r="C82" s="69">
        <v>33769802.93</v>
      </c>
      <c r="D82" s="69">
        <v>28437235.960000001</v>
      </c>
    </row>
    <row r="83" spans="1:4" x14ac:dyDescent="0.2">
      <c r="A83" s="23" t="s">
        <v>325</v>
      </c>
      <c r="B83" s="23" t="s">
        <v>85</v>
      </c>
      <c r="C83" s="40">
        <f>SUM(C84:C85)</f>
        <v>0.01</v>
      </c>
      <c r="D83" s="40">
        <f>SUM(D84:D85)</f>
        <v>0</v>
      </c>
    </row>
    <row r="84" spans="1:4" x14ac:dyDescent="0.2">
      <c r="A84" s="26" t="s">
        <v>315</v>
      </c>
      <c r="B84" s="26" t="s">
        <v>245</v>
      </c>
      <c r="C84" s="69">
        <v>0.01</v>
      </c>
      <c r="D84" s="69">
        <v>0</v>
      </c>
    </row>
    <row r="85" spans="1:4" x14ac:dyDescent="0.2">
      <c r="A85" s="26" t="s">
        <v>316</v>
      </c>
      <c r="B85" s="26" t="s">
        <v>77</v>
      </c>
      <c r="C85" s="69">
        <v>0</v>
      </c>
      <c r="D85" s="69">
        <v>0</v>
      </c>
    </row>
    <row r="86" spans="1:4" x14ac:dyDescent="0.2">
      <c r="A86" s="23" t="s">
        <v>326</v>
      </c>
      <c r="B86" s="23" t="s">
        <v>106</v>
      </c>
      <c r="C86" s="69">
        <v>2597980.7999999998</v>
      </c>
      <c r="D86" s="69">
        <v>2597980.7999999998</v>
      </c>
    </row>
    <row r="87" spans="1:4" hidden="1" x14ac:dyDescent="0.2">
      <c r="A87" s="23" t="s">
        <v>327</v>
      </c>
      <c r="B87" s="23" t="s">
        <v>86</v>
      </c>
      <c r="C87" s="69">
        <v>0</v>
      </c>
      <c r="D87" s="69">
        <v>0</v>
      </c>
    </row>
    <row r="88" spans="1:4" hidden="1" x14ac:dyDescent="0.2">
      <c r="A88" s="23" t="s">
        <v>328</v>
      </c>
      <c r="B88" s="23" t="s">
        <v>87</v>
      </c>
      <c r="C88" s="69">
        <v>477871.18</v>
      </c>
      <c r="D88" s="69">
        <v>477871.19</v>
      </c>
    </row>
    <row r="89" spans="1:4" hidden="1" x14ac:dyDescent="0.2">
      <c r="A89" s="23" t="s">
        <v>10</v>
      </c>
      <c r="B89" s="23" t="s">
        <v>88</v>
      </c>
      <c r="C89" s="69">
        <v>41084649</v>
      </c>
      <c r="D89" s="69">
        <v>41084649</v>
      </c>
    </row>
    <row r="90" spans="1:4" x14ac:dyDescent="0.2">
      <c r="A90" s="23" t="s">
        <v>329</v>
      </c>
      <c r="B90" s="23" t="s">
        <v>89</v>
      </c>
      <c r="C90" s="69">
        <v>615306696.08999991</v>
      </c>
      <c r="D90" s="69">
        <v>211503246.41000366</v>
      </c>
    </row>
    <row r="91" spans="1:4" ht="38.25" x14ac:dyDescent="0.2">
      <c r="A91" s="21" t="s">
        <v>330</v>
      </c>
      <c r="B91" s="28" t="s">
        <v>90</v>
      </c>
      <c r="C91" s="69">
        <v>0</v>
      </c>
      <c r="D91" s="69">
        <v>0</v>
      </c>
    </row>
    <row r="92" spans="1:4" x14ac:dyDescent="0.2">
      <c r="A92" s="23" t="s">
        <v>331</v>
      </c>
      <c r="B92" s="23" t="s">
        <v>91</v>
      </c>
      <c r="C92" s="40">
        <f>C93+C97+C98+C99</f>
        <v>27327536422.459999</v>
      </c>
      <c r="D92" s="40">
        <f>D93+D97+D98+D99</f>
        <v>16698279855.870001</v>
      </c>
    </row>
    <row r="93" spans="1:4" x14ac:dyDescent="0.2">
      <c r="A93" s="23" t="s">
        <v>11</v>
      </c>
      <c r="B93" s="23" t="s">
        <v>350</v>
      </c>
      <c r="C93" s="40">
        <f>SUM(C94:C96)</f>
        <v>27327536422.459999</v>
      </c>
      <c r="D93" s="40">
        <f>SUM(D94:D96)</f>
        <v>16698279855.870001</v>
      </c>
    </row>
    <row r="94" spans="1:4" x14ac:dyDescent="0.2">
      <c r="A94" s="26" t="s">
        <v>332</v>
      </c>
      <c r="B94" s="26" t="s">
        <v>92</v>
      </c>
      <c r="C94" s="69">
        <v>0</v>
      </c>
      <c r="D94" s="69">
        <v>0</v>
      </c>
    </row>
    <row r="95" spans="1:4" x14ac:dyDescent="0.2">
      <c r="A95" s="26" t="s">
        <v>333</v>
      </c>
      <c r="B95" s="26" t="s">
        <v>358</v>
      </c>
      <c r="C95" s="69">
        <v>0</v>
      </c>
      <c r="D95" s="69">
        <v>0</v>
      </c>
    </row>
    <row r="96" spans="1:4" x14ac:dyDescent="0.2">
      <c r="A96" s="26" t="s">
        <v>334</v>
      </c>
      <c r="B96" s="26" t="s">
        <v>92</v>
      </c>
      <c r="C96" s="69">
        <v>27327536422.459999</v>
      </c>
      <c r="D96" s="69">
        <v>16698279855.870001</v>
      </c>
    </row>
    <row r="97" spans="1:4" hidden="1" x14ac:dyDescent="0.2">
      <c r="A97" s="23" t="s">
        <v>10</v>
      </c>
      <c r="B97" s="23" t="s">
        <v>10</v>
      </c>
      <c r="C97" s="69">
        <v>0</v>
      </c>
      <c r="D97" s="69">
        <v>0</v>
      </c>
    </row>
    <row r="98" spans="1:4" x14ac:dyDescent="0.2">
      <c r="A98" s="23" t="s">
        <v>12</v>
      </c>
      <c r="B98" s="23" t="s">
        <v>12</v>
      </c>
      <c r="C98" s="69">
        <v>0</v>
      </c>
      <c r="D98" s="69">
        <v>0</v>
      </c>
    </row>
    <row r="99" spans="1:4" ht="25.5" x14ac:dyDescent="0.2">
      <c r="A99" s="21" t="s">
        <v>13</v>
      </c>
      <c r="B99" s="21" t="s">
        <v>13</v>
      </c>
      <c r="C99" s="69">
        <v>0</v>
      </c>
      <c r="D99" s="69">
        <v>0</v>
      </c>
    </row>
    <row r="100" spans="1:4" x14ac:dyDescent="0.2">
      <c r="A100" s="47" t="s">
        <v>335</v>
      </c>
      <c r="B100" s="47" t="s">
        <v>93</v>
      </c>
      <c r="C100" s="40">
        <f>C101+C105+C106+C108+C111+C115+C116+C107</f>
        <v>15304033060.735998</v>
      </c>
      <c r="D100" s="40">
        <f>D101+D105+D106+D108+D111+D115+D116+D107</f>
        <v>18774124538.230698</v>
      </c>
    </row>
    <row r="101" spans="1:4" x14ac:dyDescent="0.2">
      <c r="A101" s="23" t="s">
        <v>336</v>
      </c>
      <c r="B101" s="23" t="s">
        <v>94</v>
      </c>
      <c r="C101" s="40">
        <f>SUM(C102:C104)</f>
        <v>9326763118.3199997</v>
      </c>
      <c r="D101" s="40">
        <f>SUM(D102:D104)</f>
        <v>9326763118.3199997</v>
      </c>
    </row>
    <row r="102" spans="1:4" x14ac:dyDescent="0.2">
      <c r="A102" s="26" t="s">
        <v>14</v>
      </c>
      <c r="B102" s="26" t="s">
        <v>362</v>
      </c>
      <c r="C102" s="69">
        <v>0</v>
      </c>
      <c r="D102" s="69">
        <v>0</v>
      </c>
    </row>
    <row r="103" spans="1:4" x14ac:dyDescent="0.2">
      <c r="A103" s="26" t="s">
        <v>15</v>
      </c>
      <c r="B103" s="26" t="s">
        <v>363</v>
      </c>
      <c r="C103" s="69">
        <v>0</v>
      </c>
      <c r="D103" s="69">
        <v>0</v>
      </c>
    </row>
    <row r="104" spans="1:4" x14ac:dyDescent="0.2">
      <c r="A104" s="26" t="s">
        <v>337</v>
      </c>
      <c r="B104" s="26" t="s">
        <v>95</v>
      </c>
      <c r="C104" s="69">
        <v>9326763118.3199997</v>
      </c>
      <c r="D104" s="69">
        <v>9326763118.3199997</v>
      </c>
    </row>
    <row r="105" spans="1:4" x14ac:dyDescent="0.2">
      <c r="A105" s="23" t="s">
        <v>338</v>
      </c>
      <c r="B105" s="23" t="s">
        <v>96</v>
      </c>
      <c r="C105" s="69">
        <v>0</v>
      </c>
      <c r="D105" s="69">
        <v>0</v>
      </c>
    </row>
    <row r="106" spans="1:4" x14ac:dyDescent="0.2">
      <c r="A106" s="23" t="s">
        <v>339</v>
      </c>
      <c r="B106" s="23" t="s">
        <v>97</v>
      </c>
      <c r="C106" s="69">
        <v>34472.68</v>
      </c>
      <c r="D106" s="69">
        <v>34472.68</v>
      </c>
    </row>
    <row r="107" spans="1:4" x14ac:dyDescent="0.2">
      <c r="A107" s="23" t="s">
        <v>16</v>
      </c>
      <c r="B107" s="23" t="s">
        <v>361</v>
      </c>
      <c r="C107" s="69">
        <v>0</v>
      </c>
      <c r="D107" s="69">
        <v>0</v>
      </c>
    </row>
    <row r="108" spans="1:4" x14ac:dyDescent="0.2">
      <c r="A108" s="23" t="s">
        <v>340</v>
      </c>
      <c r="B108" s="23" t="s">
        <v>98</v>
      </c>
      <c r="C108" s="40">
        <f>SUM(C109:C110)</f>
        <v>3824524382.8200002</v>
      </c>
      <c r="D108" s="40">
        <f>SUM(D109:D110)</f>
        <v>3824524382.8200002</v>
      </c>
    </row>
    <row r="109" spans="1:4" x14ac:dyDescent="0.2">
      <c r="A109" s="26" t="s">
        <v>341</v>
      </c>
      <c r="B109" s="26" t="s">
        <v>98</v>
      </c>
      <c r="C109" s="69">
        <v>3824524382.8200002</v>
      </c>
      <c r="D109" s="69">
        <v>3824524382.8200002</v>
      </c>
    </row>
    <row r="110" spans="1:4" x14ac:dyDescent="0.2">
      <c r="A110" s="26" t="s">
        <v>342</v>
      </c>
      <c r="B110" s="26" t="s">
        <v>99</v>
      </c>
      <c r="C110" s="69">
        <v>0</v>
      </c>
      <c r="D110" s="69">
        <v>0</v>
      </c>
    </row>
    <row r="111" spans="1:4" x14ac:dyDescent="0.2">
      <c r="A111" s="23" t="s">
        <v>17</v>
      </c>
      <c r="B111" s="23" t="s">
        <v>100</v>
      </c>
      <c r="C111" s="40">
        <f>SUM(C112:C114)</f>
        <v>0</v>
      </c>
      <c r="D111" s="40">
        <f>SUM(D112:D114)</f>
        <v>0</v>
      </c>
    </row>
    <row r="112" spans="1:4" ht="25.5" x14ac:dyDescent="0.2">
      <c r="A112" s="27" t="s">
        <v>343</v>
      </c>
      <c r="B112" s="28" t="s">
        <v>359</v>
      </c>
      <c r="C112" s="69">
        <v>0</v>
      </c>
      <c r="D112" s="69">
        <v>0</v>
      </c>
    </row>
    <row r="113" spans="1:4" ht="25.5" x14ac:dyDescent="0.2">
      <c r="A113" s="27" t="s">
        <v>344</v>
      </c>
      <c r="B113" s="21" t="s">
        <v>360</v>
      </c>
      <c r="C113" s="69">
        <v>0</v>
      </c>
      <c r="D113" s="69">
        <v>0</v>
      </c>
    </row>
    <row r="114" spans="1:4" x14ac:dyDescent="0.2">
      <c r="A114" s="26" t="s">
        <v>345</v>
      </c>
      <c r="B114" s="26" t="s">
        <v>101</v>
      </c>
      <c r="C114" s="69">
        <v>0</v>
      </c>
      <c r="D114" s="69">
        <v>0</v>
      </c>
    </row>
    <row r="115" spans="1:4" x14ac:dyDescent="0.2">
      <c r="A115" s="23" t="s">
        <v>346</v>
      </c>
      <c r="B115" s="23" t="s">
        <v>102</v>
      </c>
      <c r="C115" s="69">
        <v>-600193925.70000005</v>
      </c>
      <c r="D115" s="69">
        <v>-1012834739.1300001</v>
      </c>
    </row>
    <row r="116" spans="1:4" x14ac:dyDescent="0.2">
      <c r="A116" s="50" t="s">
        <v>347</v>
      </c>
      <c r="B116" s="50" t="s">
        <v>103</v>
      </c>
      <c r="C116" s="40">
        <f>SUM(C117:C118)</f>
        <v>2752905012.6159992</v>
      </c>
      <c r="D116" s="40">
        <f>SUM(D117:D118)</f>
        <v>6635637303.5407009</v>
      </c>
    </row>
    <row r="117" spans="1:4" x14ac:dyDescent="0.2">
      <c r="A117" s="51" t="s">
        <v>348</v>
      </c>
      <c r="B117" s="51" t="s">
        <v>104</v>
      </c>
      <c r="C117" s="69">
        <v>1161133689.6759992</v>
      </c>
      <c r="D117" s="69">
        <v>3882732290.9247017</v>
      </c>
    </row>
    <row r="118" spans="1:4" x14ac:dyDescent="0.2">
      <c r="A118" s="51" t="s">
        <v>349</v>
      </c>
      <c r="B118" s="51" t="s">
        <v>21</v>
      </c>
      <c r="C118" s="69">
        <v>1591771322.9400001</v>
      </c>
      <c r="D118" s="69">
        <v>2752905012.6159992</v>
      </c>
    </row>
    <row r="121" spans="1:4" x14ac:dyDescent="0.2">
      <c r="B121" s="54" t="s">
        <v>183</v>
      </c>
      <c r="C121" s="55" t="s">
        <v>107</v>
      </c>
    </row>
    <row r="122" spans="1:4" x14ac:dyDescent="0.2">
      <c r="B122" s="56"/>
    </row>
    <row r="123" spans="1:4" x14ac:dyDescent="0.2">
      <c r="B123" s="56"/>
    </row>
    <row r="124" spans="1:4" x14ac:dyDescent="0.2">
      <c r="B124" s="56" t="s">
        <v>184</v>
      </c>
      <c r="C124" s="17" t="s">
        <v>108</v>
      </c>
    </row>
  </sheetData>
  <mergeCells count="2">
    <mergeCell ref="B1:D1"/>
    <mergeCell ref="B2:D2"/>
  </mergeCells>
  <dataValidations count="1">
    <dataValidation type="decimal" operator="notEqual" allowBlank="1" showErrorMessage="1" error="This is an invalid value!" sqref="C17:D18 C10:D11 C39:D43 C21:D22 C94:D99 C117:D118 C47:D54 C77:D82 C73:D74 C84:D91 C24:D29 C13:D15 C57:D68" xr:uid="{91F108CB-7FAD-4878-B7AF-E59CBBEEE1C5}">
      <formula1>1E+25</formula1>
      <formula2>0</formula2>
    </dataValidation>
  </dataValidations>
  <pageMargins left="0.7" right="0.45" top="0.25" bottom="0.2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B625-8F1F-423A-B6C7-857F901E0EC9}">
  <dimension ref="A1:D86"/>
  <sheetViews>
    <sheetView topLeftCell="B37" workbookViewId="0">
      <selection activeCell="C68" sqref="C68"/>
    </sheetView>
  </sheetViews>
  <sheetFormatPr defaultRowHeight="12.75" x14ac:dyDescent="0.2"/>
  <cols>
    <col min="1" max="1" width="55.42578125" style="11" hidden="1" customWidth="1"/>
    <col min="2" max="2" width="50" style="11" bestFit="1" customWidth="1"/>
    <col min="3" max="4" width="21" style="17" customWidth="1"/>
    <col min="5" max="16384" width="9.140625" style="11"/>
  </cols>
  <sheetData>
    <row r="1" spans="1:4" x14ac:dyDescent="0.2">
      <c r="B1" s="91" t="s">
        <v>5</v>
      </c>
      <c r="C1" s="91"/>
      <c r="D1" s="91"/>
    </row>
    <row r="2" spans="1:4" x14ac:dyDescent="0.2">
      <c r="B2" s="91" t="s">
        <v>115</v>
      </c>
      <c r="C2" s="91"/>
      <c r="D2" s="91"/>
    </row>
    <row r="3" spans="1:4" x14ac:dyDescent="0.2">
      <c r="B3" s="52"/>
      <c r="C3" s="52"/>
      <c r="D3" s="57">
        <v>45473</v>
      </c>
    </row>
    <row r="4" spans="1:4" x14ac:dyDescent="0.2">
      <c r="B4" s="52"/>
      <c r="C4" s="52"/>
      <c r="D4" s="58" t="s">
        <v>244</v>
      </c>
    </row>
    <row r="5" spans="1:4" x14ac:dyDescent="0.2">
      <c r="A5" s="20" t="s">
        <v>364</v>
      </c>
      <c r="B5" s="5" t="s">
        <v>19</v>
      </c>
      <c r="C5" s="53" t="s">
        <v>20</v>
      </c>
      <c r="D5" s="53" t="s">
        <v>21</v>
      </c>
    </row>
    <row r="6" spans="1:4" x14ac:dyDescent="0.2">
      <c r="A6" s="21" t="s">
        <v>365</v>
      </c>
      <c r="B6" s="21" t="s">
        <v>116</v>
      </c>
      <c r="C6" s="40">
        <f>SUM(C7:C13)</f>
        <v>4873387264.9699993</v>
      </c>
      <c r="D6" s="40">
        <f>SUM(D7:D13)</f>
        <v>5757988889.7800007</v>
      </c>
    </row>
    <row r="7" spans="1:4" x14ac:dyDescent="0.2">
      <c r="A7" s="22" t="s">
        <v>366</v>
      </c>
      <c r="B7" s="22" t="s">
        <v>117</v>
      </c>
      <c r="C7" s="69">
        <v>1677612491.78</v>
      </c>
      <c r="D7" s="69">
        <v>3231706993.48</v>
      </c>
    </row>
    <row r="8" spans="1:4" x14ac:dyDescent="0.2">
      <c r="A8" s="22" t="s">
        <v>367</v>
      </c>
      <c r="B8" s="22" t="s">
        <v>118</v>
      </c>
      <c r="C8" s="69">
        <v>84138167.609999999</v>
      </c>
      <c r="D8" s="69">
        <v>189235587.87</v>
      </c>
    </row>
    <row r="9" spans="1:4" x14ac:dyDescent="0.2">
      <c r="A9" s="22" t="s">
        <v>368</v>
      </c>
      <c r="B9" s="22" t="s">
        <v>119</v>
      </c>
      <c r="C9" s="69">
        <v>784616211.5</v>
      </c>
      <c r="D9" s="69">
        <v>1926200000</v>
      </c>
    </row>
    <row r="10" spans="1:4" x14ac:dyDescent="0.2">
      <c r="A10" s="22" t="s">
        <v>369</v>
      </c>
      <c r="B10" s="22" t="s">
        <v>120</v>
      </c>
      <c r="C10" s="69">
        <v>40750000</v>
      </c>
      <c r="D10" s="69">
        <v>74300000</v>
      </c>
    </row>
    <row r="11" spans="1:4" x14ac:dyDescent="0.2">
      <c r="A11" s="22" t="s">
        <v>370</v>
      </c>
      <c r="B11" s="22" t="s">
        <v>121</v>
      </c>
      <c r="C11" s="69">
        <v>2286270394.0799999</v>
      </c>
      <c r="D11" s="69">
        <v>336546308.43000007</v>
      </c>
    </row>
    <row r="12" spans="1:4" x14ac:dyDescent="0.2">
      <c r="A12" s="22" t="s">
        <v>371</v>
      </c>
      <c r="B12" s="22" t="s">
        <v>122</v>
      </c>
      <c r="C12" s="69">
        <v>0</v>
      </c>
      <c r="D12" s="69">
        <v>0</v>
      </c>
    </row>
    <row r="13" spans="1:4" x14ac:dyDescent="0.2">
      <c r="A13" s="22" t="s">
        <v>372</v>
      </c>
      <c r="B13" s="22" t="s">
        <v>123</v>
      </c>
      <c r="C13" s="69">
        <v>0</v>
      </c>
      <c r="D13" s="69">
        <v>0</v>
      </c>
    </row>
    <row r="14" spans="1:4" x14ac:dyDescent="0.2">
      <c r="A14" s="21" t="s">
        <v>373</v>
      </c>
      <c r="B14" s="21" t="s">
        <v>124</v>
      </c>
      <c r="C14" s="69">
        <v>197470639.63999999</v>
      </c>
      <c r="D14" s="69">
        <v>106902467.12</v>
      </c>
    </row>
    <row r="15" spans="1:4" x14ac:dyDescent="0.2">
      <c r="A15" s="21" t="s">
        <v>374</v>
      </c>
      <c r="B15" s="21" t="s">
        <v>125</v>
      </c>
      <c r="C15" s="69">
        <v>1460648306.75</v>
      </c>
      <c r="D15" s="69">
        <v>666853611.77999997</v>
      </c>
    </row>
    <row r="16" spans="1:4" x14ac:dyDescent="0.2">
      <c r="A16" s="21" t="s">
        <v>375</v>
      </c>
      <c r="B16" s="21" t="s">
        <v>126</v>
      </c>
      <c r="C16" s="40">
        <f>SUM(C17:C18)</f>
        <v>109711735.73</v>
      </c>
      <c r="D16" s="40">
        <f>SUM(D17:D18)</f>
        <v>950640578.19000006</v>
      </c>
    </row>
    <row r="17" spans="1:4" x14ac:dyDescent="0.2">
      <c r="A17" s="22" t="s">
        <v>376</v>
      </c>
      <c r="B17" s="22" t="s">
        <v>127</v>
      </c>
      <c r="C17" s="69">
        <v>109711735.73</v>
      </c>
      <c r="D17" s="69">
        <v>950640578.19000006</v>
      </c>
    </row>
    <row r="18" spans="1:4" x14ac:dyDescent="0.2">
      <c r="A18" s="22" t="s">
        <v>377</v>
      </c>
      <c r="B18" s="22" t="s">
        <v>128</v>
      </c>
      <c r="C18" s="69">
        <v>0</v>
      </c>
      <c r="D18" s="69">
        <v>0</v>
      </c>
    </row>
    <row r="19" spans="1:4" x14ac:dyDescent="0.2">
      <c r="A19" s="21" t="s">
        <v>378</v>
      </c>
      <c r="B19" s="21" t="s">
        <v>129</v>
      </c>
      <c r="C19" s="69">
        <v>0</v>
      </c>
      <c r="D19" s="69">
        <v>0</v>
      </c>
    </row>
    <row r="20" spans="1:4" x14ac:dyDescent="0.2">
      <c r="A20" s="21" t="s">
        <v>379</v>
      </c>
      <c r="B20" s="21" t="s">
        <v>130</v>
      </c>
      <c r="C20" s="69">
        <v>169710946.66</v>
      </c>
      <c r="D20" s="69">
        <v>299031802.63999999</v>
      </c>
    </row>
    <row r="21" spans="1:4" ht="25.5" x14ac:dyDescent="0.2">
      <c r="A21" s="28" t="s">
        <v>380</v>
      </c>
      <c r="B21" s="59" t="s">
        <v>131</v>
      </c>
      <c r="C21" s="40">
        <f>SUM(C32:C48)+C22+C25+C26</f>
        <v>4202772152.974</v>
      </c>
      <c r="D21" s="40">
        <f>SUM(D32:D48)+D22+D25+D26</f>
        <v>3680548720.4752998</v>
      </c>
    </row>
    <row r="22" spans="1:4" x14ac:dyDescent="0.2">
      <c r="A22" s="22" t="s">
        <v>381</v>
      </c>
      <c r="B22" s="22" t="s">
        <v>132</v>
      </c>
      <c r="C22" s="40">
        <f>SUM(C23:C24)</f>
        <v>1408554546.5</v>
      </c>
      <c r="D22" s="40">
        <f>SUM(D23:D24)</f>
        <v>825185996.08000016</v>
      </c>
    </row>
    <row r="23" spans="1:4" x14ac:dyDescent="0.2">
      <c r="A23" s="24" t="s">
        <v>382</v>
      </c>
      <c r="B23" s="24" t="s">
        <v>133</v>
      </c>
      <c r="C23" s="69">
        <v>0</v>
      </c>
      <c r="D23" s="69">
        <v>0</v>
      </c>
    </row>
    <row r="24" spans="1:4" x14ac:dyDescent="0.2">
      <c r="A24" s="24" t="s">
        <v>383</v>
      </c>
      <c r="B24" s="24" t="s">
        <v>134</v>
      </c>
      <c r="C24" s="69">
        <v>1408554546.5</v>
      </c>
      <c r="D24" s="69">
        <v>825185996.08000016</v>
      </c>
    </row>
    <row r="25" spans="1:4" ht="25.5" x14ac:dyDescent="0.2">
      <c r="A25" s="27" t="s">
        <v>384</v>
      </c>
      <c r="B25" s="22" t="s">
        <v>135</v>
      </c>
      <c r="C25" s="69">
        <v>175278716.5</v>
      </c>
      <c r="D25" s="69">
        <v>101765685.39</v>
      </c>
    </row>
    <row r="26" spans="1:4" x14ac:dyDescent="0.2">
      <c r="A26" s="22" t="s">
        <v>385</v>
      </c>
      <c r="B26" s="22" t="s">
        <v>136</v>
      </c>
      <c r="C26" s="40">
        <f>SUM(C27:C31)</f>
        <v>1204238384.25</v>
      </c>
      <c r="D26" s="40">
        <f>SUM(D27:D31)</f>
        <v>974305972.03999996</v>
      </c>
    </row>
    <row r="27" spans="1:4" x14ac:dyDescent="0.2">
      <c r="A27" s="24" t="s">
        <v>386</v>
      </c>
      <c r="B27" s="24" t="s">
        <v>137</v>
      </c>
      <c r="C27" s="69">
        <v>16816848</v>
      </c>
      <c r="D27" s="69">
        <v>11783500</v>
      </c>
    </row>
    <row r="28" spans="1:4" x14ac:dyDescent="0.2">
      <c r="A28" s="24" t="s">
        <v>387</v>
      </c>
      <c r="B28" s="24" t="s">
        <v>138</v>
      </c>
      <c r="C28" s="69">
        <v>36989999.909999996</v>
      </c>
      <c r="D28" s="69">
        <v>75942540.030000001</v>
      </c>
    </row>
    <row r="29" spans="1:4" x14ac:dyDescent="0.2">
      <c r="A29" s="24" t="s">
        <v>388</v>
      </c>
      <c r="B29" s="24" t="s">
        <v>181</v>
      </c>
      <c r="C29" s="69">
        <v>587660594.48000002</v>
      </c>
      <c r="D29" s="69">
        <v>500018289.51999998</v>
      </c>
    </row>
    <row r="30" spans="1:4" x14ac:dyDescent="0.2">
      <c r="A30" s="24" t="s">
        <v>389</v>
      </c>
      <c r="B30" s="24" t="s">
        <v>182</v>
      </c>
      <c r="C30" s="69">
        <v>421899699.92000002</v>
      </c>
      <c r="D30" s="69">
        <v>201120218.13999999</v>
      </c>
    </row>
    <row r="31" spans="1:4" x14ac:dyDescent="0.2">
      <c r="A31" s="24" t="s">
        <v>390</v>
      </c>
      <c r="B31" s="24" t="s">
        <v>139</v>
      </c>
      <c r="C31" s="69">
        <v>140871241.94</v>
      </c>
      <c r="D31" s="69">
        <v>185441424.34999999</v>
      </c>
    </row>
    <row r="32" spans="1:4" x14ac:dyDescent="0.2">
      <c r="A32" s="22" t="s">
        <v>391</v>
      </c>
      <c r="B32" s="22" t="s">
        <v>140</v>
      </c>
      <c r="C32" s="69">
        <v>61643125.93</v>
      </c>
      <c r="D32" s="69">
        <v>18151550</v>
      </c>
    </row>
    <row r="33" spans="1:4" x14ac:dyDescent="0.2">
      <c r="A33" s="22" t="s">
        <v>392</v>
      </c>
      <c r="B33" s="22" t="s">
        <v>141</v>
      </c>
      <c r="C33" s="69">
        <v>45777919.380000003</v>
      </c>
      <c r="D33" s="69">
        <v>14048880</v>
      </c>
    </row>
    <row r="34" spans="1:4" x14ac:dyDescent="0.2">
      <c r="A34" s="22" t="s">
        <v>393</v>
      </c>
      <c r="B34" s="22" t="s">
        <v>142</v>
      </c>
      <c r="C34" s="69">
        <v>81192735.480000004</v>
      </c>
      <c r="D34" s="69">
        <v>59726583.119999997</v>
      </c>
    </row>
    <row r="35" spans="1:4" x14ac:dyDescent="0.2">
      <c r="A35" s="22" t="s">
        <v>394</v>
      </c>
      <c r="B35" s="22" t="s">
        <v>143</v>
      </c>
      <c r="C35" s="69">
        <v>556129911.48000002</v>
      </c>
      <c r="D35" s="69">
        <v>1356797750</v>
      </c>
    </row>
    <row r="36" spans="1:4" x14ac:dyDescent="0.2">
      <c r="A36" s="22" t="s">
        <v>395</v>
      </c>
      <c r="B36" s="22" t="s">
        <v>144</v>
      </c>
      <c r="C36" s="69">
        <v>6142000</v>
      </c>
      <c r="D36" s="69">
        <v>2480000</v>
      </c>
    </row>
    <row r="37" spans="1:4" x14ac:dyDescent="0.2">
      <c r="A37" s="22" t="s">
        <v>396</v>
      </c>
      <c r="B37" s="22" t="s">
        <v>145</v>
      </c>
      <c r="C37" s="69">
        <v>10367824</v>
      </c>
      <c r="D37" s="69">
        <v>6382460</v>
      </c>
    </row>
    <row r="38" spans="1:4" x14ac:dyDescent="0.2">
      <c r="A38" s="22" t="s">
        <v>397</v>
      </c>
      <c r="B38" s="22" t="s">
        <v>146</v>
      </c>
      <c r="C38" s="69">
        <v>3810834</v>
      </c>
      <c r="D38" s="69">
        <v>3753134</v>
      </c>
    </row>
    <row r="39" spans="1:4" x14ac:dyDescent="0.2">
      <c r="A39" s="22" t="s">
        <v>398</v>
      </c>
      <c r="B39" s="22" t="s">
        <v>147</v>
      </c>
      <c r="C39" s="69">
        <v>117674352.99000001</v>
      </c>
      <c r="D39" s="69">
        <v>81946939.519999996</v>
      </c>
    </row>
    <row r="40" spans="1:4" x14ac:dyDescent="0.2">
      <c r="A40" s="22" t="s">
        <v>399</v>
      </c>
      <c r="B40" s="22" t="s">
        <v>148</v>
      </c>
      <c r="C40" s="69">
        <v>82226304.549999997</v>
      </c>
      <c r="D40" s="69">
        <v>55612490.469999999</v>
      </c>
    </row>
    <row r="41" spans="1:4" x14ac:dyDescent="0.2">
      <c r="A41" s="22" t="s">
        <v>400</v>
      </c>
      <c r="B41" s="22" t="s">
        <v>149</v>
      </c>
      <c r="C41" s="69">
        <v>155002107.31399998</v>
      </c>
      <c r="D41" s="69">
        <v>78740469.405299991</v>
      </c>
    </row>
    <row r="42" spans="1:4" x14ac:dyDescent="0.2">
      <c r="A42" s="22" t="s">
        <v>401</v>
      </c>
      <c r="B42" s="22" t="s">
        <v>150</v>
      </c>
      <c r="C42" s="69">
        <v>14280000</v>
      </c>
      <c r="D42" s="69">
        <v>4688040</v>
      </c>
    </row>
    <row r="43" spans="1:4" x14ac:dyDescent="0.2">
      <c r="A43" s="22" t="s">
        <v>402</v>
      </c>
      <c r="B43" s="22" t="s">
        <v>151</v>
      </c>
      <c r="C43" s="69">
        <v>27107359.600000001</v>
      </c>
      <c r="D43" s="69">
        <v>11454545.449999999</v>
      </c>
    </row>
    <row r="44" spans="1:4" x14ac:dyDescent="0.2">
      <c r="A44" s="22" t="s">
        <v>403</v>
      </c>
      <c r="B44" s="22" t="s">
        <v>152</v>
      </c>
      <c r="C44" s="69">
        <v>15009021</v>
      </c>
      <c r="D44" s="69">
        <v>8906990</v>
      </c>
    </row>
    <row r="45" spans="1:4" x14ac:dyDescent="0.2">
      <c r="A45" s="22" t="s">
        <v>404</v>
      </c>
      <c r="B45" s="22" t="s">
        <v>153</v>
      </c>
      <c r="C45" s="69">
        <v>0</v>
      </c>
      <c r="D45" s="69">
        <v>45000</v>
      </c>
    </row>
    <row r="46" spans="1:4" x14ac:dyDescent="0.2">
      <c r="A46" s="22" t="s">
        <v>405</v>
      </c>
      <c r="B46" s="22" t="s">
        <v>154</v>
      </c>
      <c r="C46" s="69">
        <v>24771376</v>
      </c>
      <c r="D46" s="69">
        <v>12071214</v>
      </c>
    </row>
    <row r="47" spans="1:4" x14ac:dyDescent="0.2">
      <c r="A47" s="22" t="s">
        <v>406</v>
      </c>
      <c r="B47" s="22" t="s">
        <v>155</v>
      </c>
      <c r="C47" s="69">
        <v>39974504</v>
      </c>
      <c r="D47" s="69">
        <v>22084971</v>
      </c>
    </row>
    <row r="48" spans="1:4" x14ac:dyDescent="0.2">
      <c r="A48" s="22" t="s">
        <v>407</v>
      </c>
      <c r="B48" s="22" t="s">
        <v>156</v>
      </c>
      <c r="C48" s="69">
        <v>173591130</v>
      </c>
      <c r="D48" s="69">
        <v>42400050</v>
      </c>
    </row>
    <row r="49" spans="1:4" x14ac:dyDescent="0.2">
      <c r="A49" s="23" t="s">
        <v>408</v>
      </c>
      <c r="B49" s="23" t="s">
        <v>157</v>
      </c>
      <c r="C49" s="40">
        <f>SUM(C50:C51)</f>
        <v>2040641887.5800002</v>
      </c>
      <c r="D49" s="40">
        <f>SUM(D50:D51)</f>
        <v>1521576831.46</v>
      </c>
    </row>
    <row r="50" spans="1:4" x14ac:dyDescent="0.2">
      <c r="A50" s="25" t="s">
        <v>409</v>
      </c>
      <c r="B50" s="25" t="s">
        <v>158</v>
      </c>
      <c r="C50" s="69">
        <v>2009946272.8100002</v>
      </c>
      <c r="D50" s="69">
        <v>1521576831.46</v>
      </c>
    </row>
    <row r="51" spans="1:4" x14ac:dyDescent="0.2">
      <c r="A51" s="25" t="s">
        <v>410</v>
      </c>
      <c r="B51" s="25" t="s">
        <v>159</v>
      </c>
      <c r="C51" s="69">
        <v>30695614.770000003</v>
      </c>
      <c r="D51" s="69">
        <v>0</v>
      </c>
    </row>
    <row r="52" spans="1:4" x14ac:dyDescent="0.2">
      <c r="A52" s="23" t="s">
        <v>411</v>
      </c>
      <c r="B52" s="23" t="s">
        <v>160</v>
      </c>
      <c r="C52" s="40">
        <f>SUM(C53:C55)</f>
        <v>11598548.91</v>
      </c>
      <c r="D52" s="40">
        <f>SUM(D53:D55)</f>
        <v>8030429.0899999999</v>
      </c>
    </row>
    <row r="53" spans="1:4" x14ac:dyDescent="0.2">
      <c r="A53" s="22" t="s">
        <v>412</v>
      </c>
      <c r="B53" s="22" t="s">
        <v>161</v>
      </c>
      <c r="C53" s="69">
        <v>500000</v>
      </c>
      <c r="D53" s="69">
        <v>930429.09</v>
      </c>
    </row>
    <row r="54" spans="1:4" x14ac:dyDescent="0.2">
      <c r="A54" s="22" t="s">
        <v>413</v>
      </c>
      <c r="B54" s="22" t="s">
        <v>162</v>
      </c>
      <c r="C54" s="69">
        <v>3805000</v>
      </c>
      <c r="D54" s="69">
        <v>7100000</v>
      </c>
    </row>
    <row r="55" spans="1:4" x14ac:dyDescent="0.2">
      <c r="A55" s="22" t="s">
        <v>414</v>
      </c>
      <c r="B55" s="22" t="s">
        <v>163</v>
      </c>
      <c r="C55" s="69">
        <v>7293548.9100000001</v>
      </c>
      <c r="D55" s="69">
        <v>0</v>
      </c>
    </row>
    <row r="56" spans="1:4" x14ac:dyDescent="0.2">
      <c r="A56" s="23" t="s">
        <v>415</v>
      </c>
      <c r="B56" s="23" t="s">
        <v>164</v>
      </c>
      <c r="C56" s="40">
        <f>SUM(C57:C60)</f>
        <v>32302711.710000005</v>
      </c>
      <c r="D56" s="40">
        <f>SUM(D57:D60)</f>
        <v>422739761.86000001</v>
      </c>
    </row>
    <row r="57" spans="1:4" ht="25.5" x14ac:dyDescent="0.2">
      <c r="A57" s="22" t="s">
        <v>416</v>
      </c>
      <c r="B57" s="22" t="s">
        <v>165</v>
      </c>
      <c r="C57" s="69">
        <v>0</v>
      </c>
      <c r="D57" s="69">
        <v>0</v>
      </c>
    </row>
    <row r="58" spans="1:4" ht="25.5" x14ac:dyDescent="0.2">
      <c r="A58" s="22" t="s">
        <v>417</v>
      </c>
      <c r="B58" s="22" t="s">
        <v>166</v>
      </c>
      <c r="C58" s="69">
        <v>0</v>
      </c>
      <c r="D58" s="69">
        <v>0</v>
      </c>
    </row>
    <row r="59" spans="1:4" ht="25.5" x14ac:dyDescent="0.2">
      <c r="A59" s="22" t="s">
        <v>418</v>
      </c>
      <c r="B59" s="22" t="s">
        <v>167</v>
      </c>
      <c r="C59" s="69">
        <v>0</v>
      </c>
      <c r="D59" s="69">
        <v>0</v>
      </c>
    </row>
    <row r="60" spans="1:4" x14ac:dyDescent="0.2">
      <c r="A60" s="22" t="s">
        <v>419</v>
      </c>
      <c r="B60" s="26" t="s">
        <v>186</v>
      </c>
      <c r="C60" s="69">
        <v>32302711.710000005</v>
      </c>
      <c r="D60" s="69">
        <v>422739761.86000001</v>
      </c>
    </row>
    <row r="61" spans="1:4" x14ac:dyDescent="0.2">
      <c r="A61" s="23" t="s">
        <v>420</v>
      </c>
      <c r="B61" s="23" t="s">
        <v>168</v>
      </c>
      <c r="C61" s="69">
        <v>0</v>
      </c>
      <c r="D61" s="69">
        <v>0</v>
      </c>
    </row>
    <row r="62" spans="1:4" x14ac:dyDescent="0.2">
      <c r="A62" s="23" t="s">
        <v>421</v>
      </c>
      <c r="B62" s="23" t="s">
        <v>169</v>
      </c>
      <c r="C62" s="69">
        <v>0</v>
      </c>
      <c r="D62" s="69">
        <v>0</v>
      </c>
    </row>
    <row r="63" spans="1:4" x14ac:dyDescent="0.2">
      <c r="A63" s="23" t="s">
        <v>422</v>
      </c>
      <c r="B63" s="23" t="s">
        <v>170</v>
      </c>
      <c r="C63" s="40">
        <f>SUM(C64:C68)</f>
        <v>698036537.21000016</v>
      </c>
      <c r="D63" s="40">
        <f>SUM(D64:D68)</f>
        <v>1159061460.8300002</v>
      </c>
    </row>
    <row r="64" spans="1:4" x14ac:dyDescent="0.2">
      <c r="A64" s="22" t="s">
        <v>423</v>
      </c>
      <c r="B64" s="22" t="s">
        <v>171</v>
      </c>
      <c r="C64" s="69">
        <v>0</v>
      </c>
      <c r="D64" s="69">
        <v>0</v>
      </c>
    </row>
    <row r="65" spans="1:4" x14ac:dyDescent="0.2">
      <c r="A65" s="22" t="s">
        <v>424</v>
      </c>
      <c r="B65" s="22" t="s">
        <v>187</v>
      </c>
      <c r="C65" s="69">
        <v>457620216.12</v>
      </c>
      <c r="D65" s="69">
        <v>2749689741.4000001</v>
      </c>
    </row>
    <row r="66" spans="1:4" x14ac:dyDescent="0.2">
      <c r="A66" s="22" t="s">
        <v>425</v>
      </c>
      <c r="B66" s="22" t="s">
        <v>185</v>
      </c>
      <c r="C66" s="69">
        <v>240416321.09000015</v>
      </c>
      <c r="D66" s="69">
        <v>-1590628280.5699999</v>
      </c>
    </row>
    <row r="67" spans="1:4" x14ac:dyDescent="0.2">
      <c r="A67" s="22" t="s">
        <v>426</v>
      </c>
      <c r="B67" s="22" t="s">
        <v>172</v>
      </c>
      <c r="C67" s="69">
        <v>0</v>
      </c>
      <c r="D67" s="69">
        <v>0</v>
      </c>
    </row>
    <row r="68" spans="1:4" x14ac:dyDescent="0.2">
      <c r="A68" s="22" t="s">
        <v>427</v>
      </c>
      <c r="B68" s="22" t="s">
        <v>173</v>
      </c>
      <c r="C68" s="69">
        <v>0</v>
      </c>
      <c r="D68" s="69">
        <v>0</v>
      </c>
    </row>
    <row r="69" spans="1:4" x14ac:dyDescent="0.2">
      <c r="A69" s="23" t="s">
        <v>428</v>
      </c>
      <c r="B69" s="23" t="s">
        <v>174</v>
      </c>
      <c r="C69" s="40">
        <f>C6+C14+C15+C16+C19+C20-C21-C49-C52+C56+C61+C62+C63</f>
        <v>1286255553.2059991</v>
      </c>
      <c r="D69" s="40">
        <f>D6+D14+D15+D16+D19+D20-D21-D49-D52+D56+D61+D62+D63</f>
        <v>4153062591.1747017</v>
      </c>
    </row>
    <row r="70" spans="1:4" x14ac:dyDescent="0.2">
      <c r="A70" s="22" t="s">
        <v>429</v>
      </c>
      <c r="B70" s="22" t="s">
        <v>175</v>
      </c>
      <c r="C70" s="69">
        <v>125121863.53</v>
      </c>
      <c r="D70" s="69">
        <v>270330300.25</v>
      </c>
    </row>
    <row r="71" spans="1:4" x14ac:dyDescent="0.2">
      <c r="A71" s="23" t="s">
        <v>430</v>
      </c>
      <c r="B71" s="23" t="s">
        <v>176</v>
      </c>
      <c r="C71" s="40">
        <f>+C69-C70</f>
        <v>1161133689.6759992</v>
      </c>
      <c r="D71" s="40">
        <f>+D69-D70</f>
        <v>3882732290.9247017</v>
      </c>
    </row>
    <row r="72" spans="1:4" x14ac:dyDescent="0.2">
      <c r="A72" s="26" t="s">
        <v>431</v>
      </c>
      <c r="B72" s="26" t="s">
        <v>177</v>
      </c>
      <c r="C72" s="69">
        <v>0</v>
      </c>
      <c r="D72" s="69">
        <v>0</v>
      </c>
    </row>
    <row r="73" spans="1:4" x14ac:dyDescent="0.2">
      <c r="A73" s="23" t="s">
        <v>432</v>
      </c>
      <c r="B73" s="23" t="s">
        <v>178</v>
      </c>
      <c r="C73" s="40">
        <f>+C71+C72</f>
        <v>1161133689.6759992</v>
      </c>
      <c r="D73" s="40">
        <f>+D71+D72</f>
        <v>3882732290.9247017</v>
      </c>
    </row>
    <row r="74" spans="1:4" x14ac:dyDescent="0.2">
      <c r="A74" s="23" t="s">
        <v>433</v>
      </c>
      <c r="B74" s="23" t="s">
        <v>179</v>
      </c>
      <c r="C74" s="40">
        <f>SUM(C75:C77)</f>
        <v>0</v>
      </c>
      <c r="D74" s="40">
        <f>SUM(D75:D77)</f>
        <v>0</v>
      </c>
    </row>
    <row r="75" spans="1:4" x14ac:dyDescent="0.2">
      <c r="A75" s="22" t="s">
        <v>110</v>
      </c>
      <c r="B75" s="22" t="s">
        <v>435</v>
      </c>
      <c r="C75" s="69">
        <v>0</v>
      </c>
      <c r="D75" s="69">
        <v>0</v>
      </c>
    </row>
    <row r="76" spans="1:4" x14ac:dyDescent="0.2">
      <c r="A76" s="22" t="s">
        <v>111</v>
      </c>
      <c r="B76" s="22" t="s">
        <v>436</v>
      </c>
      <c r="C76" s="69">
        <v>0</v>
      </c>
      <c r="D76" s="69">
        <v>0</v>
      </c>
    </row>
    <row r="77" spans="1:4" x14ac:dyDescent="0.2">
      <c r="A77" s="22" t="s">
        <v>112</v>
      </c>
      <c r="B77" s="22" t="s">
        <v>437</v>
      </c>
      <c r="C77" s="69">
        <v>0</v>
      </c>
      <c r="D77" s="69">
        <v>0</v>
      </c>
    </row>
    <row r="78" spans="1:4" x14ac:dyDescent="0.2">
      <c r="A78" s="23" t="s">
        <v>434</v>
      </c>
      <c r="B78" s="23" t="s">
        <v>180</v>
      </c>
      <c r="C78" s="40">
        <f>+C73+C74</f>
        <v>1161133689.6759992</v>
      </c>
      <c r="D78" s="40">
        <f>+D73+D74</f>
        <v>3882732290.9247017</v>
      </c>
    </row>
    <row r="79" spans="1:4" x14ac:dyDescent="0.2">
      <c r="A79" s="23" t="s">
        <v>113</v>
      </c>
      <c r="B79" s="23" t="s">
        <v>438</v>
      </c>
      <c r="C79" s="40"/>
      <c r="D79" s="40"/>
    </row>
    <row r="80" spans="1:4" x14ac:dyDescent="0.2">
      <c r="A80" s="23" t="s">
        <v>114</v>
      </c>
      <c r="B80" s="23" t="s">
        <v>439</v>
      </c>
      <c r="C80" s="69">
        <v>13694883</v>
      </c>
      <c r="D80" s="69">
        <v>13694883</v>
      </c>
    </row>
    <row r="83" spans="2:4" ht="15" customHeight="1" x14ac:dyDescent="0.2">
      <c r="B83" s="66" t="s">
        <v>183</v>
      </c>
      <c r="C83" s="92" t="s">
        <v>107</v>
      </c>
      <c r="D83" s="92"/>
    </row>
    <row r="84" spans="2:4" x14ac:dyDescent="0.2">
      <c r="B84" s="67"/>
    </row>
    <row r="85" spans="2:4" x14ac:dyDescent="0.2">
      <c r="B85" s="67"/>
    </row>
    <row r="86" spans="2:4" ht="15" customHeight="1" x14ac:dyDescent="0.2">
      <c r="B86" s="67" t="s">
        <v>184</v>
      </c>
      <c r="C86" s="93" t="s">
        <v>108</v>
      </c>
      <c r="D86" s="93"/>
    </row>
  </sheetData>
  <mergeCells count="4">
    <mergeCell ref="B1:D1"/>
    <mergeCell ref="B2:D2"/>
    <mergeCell ref="C83:D83"/>
    <mergeCell ref="C86:D86"/>
  </mergeCells>
  <dataValidations count="1">
    <dataValidation type="decimal" operator="notEqual" allowBlank="1" showErrorMessage="1" error="This is an invalid value!" sqref="C23:D25 C57:D62 C17:D20 C64:D73 C50:D51 C75:D79 C27:D48 C53:D55 C7:D15" xr:uid="{4A597701-95BF-4E51-B50C-688FB9B54DE0}">
      <formula1>1E+25</formula1>
      <formula2>0</formula2>
    </dataValidation>
  </dataValidations>
  <pageMargins left="0.7" right="0.45" top="0.25" bottom="0.2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506B-2958-4035-ABC2-B2976291ED08}">
  <dimension ref="A1:L30"/>
  <sheetViews>
    <sheetView topLeftCell="B1" workbookViewId="0">
      <selection activeCell="C5" sqref="C5:K22"/>
    </sheetView>
  </sheetViews>
  <sheetFormatPr defaultColWidth="11.42578125" defaultRowHeight="12.75" x14ac:dyDescent="0.2"/>
  <cols>
    <col min="1" max="1" width="38.140625" style="11" hidden="1" customWidth="1"/>
    <col min="2" max="2" width="39.42578125" style="11" customWidth="1"/>
    <col min="3" max="3" width="18.42578125" style="11" customWidth="1"/>
    <col min="4" max="4" width="15.140625" style="11" customWidth="1"/>
    <col min="5" max="5" width="17" style="11" customWidth="1"/>
    <col min="6" max="6" width="1.28515625" style="11" hidden="1" customWidth="1"/>
    <col min="7" max="7" width="16.85546875" style="11" customWidth="1"/>
    <col min="8" max="8" width="16.42578125" style="11" hidden="1" customWidth="1"/>
    <col min="9" max="9" width="16.42578125" style="11" customWidth="1"/>
    <col min="10" max="10" width="17.140625" style="11" customWidth="1"/>
    <col min="11" max="11" width="18.5703125" style="11" customWidth="1"/>
    <col min="12" max="16384" width="11.42578125" style="11"/>
  </cols>
  <sheetData>
    <row r="1" spans="1:11" x14ac:dyDescent="0.2">
      <c r="B1" s="91" t="s">
        <v>5</v>
      </c>
      <c r="C1" s="91"/>
      <c r="D1" s="91"/>
      <c r="E1" s="91"/>
      <c r="F1" s="91"/>
      <c r="G1" s="91"/>
      <c r="H1" s="91"/>
      <c r="I1" s="91"/>
      <c r="J1" s="91"/>
      <c r="K1" s="91"/>
    </row>
    <row r="2" spans="1:11" ht="15" customHeight="1" x14ac:dyDescent="0.2">
      <c r="B2" s="91" t="s">
        <v>188</v>
      </c>
      <c r="C2" s="91"/>
      <c r="D2" s="91"/>
      <c r="E2" s="91"/>
      <c r="F2" s="91"/>
      <c r="G2" s="91"/>
      <c r="H2" s="91"/>
      <c r="I2" s="91"/>
      <c r="J2" s="91"/>
      <c r="K2" s="91"/>
    </row>
    <row r="3" spans="1:11" ht="15" customHeight="1" x14ac:dyDescent="0.2">
      <c r="B3" s="52"/>
      <c r="C3" s="52"/>
      <c r="D3" s="52"/>
      <c r="E3" s="52"/>
      <c r="F3" s="52"/>
      <c r="G3" s="52"/>
      <c r="H3" s="52"/>
      <c r="I3" s="52"/>
      <c r="J3" s="52"/>
      <c r="K3" s="68">
        <v>45107</v>
      </c>
    </row>
    <row r="4" spans="1:11" ht="15" customHeight="1" x14ac:dyDescent="0.2">
      <c r="B4" s="52"/>
      <c r="C4" s="52"/>
      <c r="D4" s="52"/>
      <c r="E4" s="52"/>
      <c r="F4" s="52"/>
      <c r="G4" s="52"/>
      <c r="H4" s="52"/>
      <c r="I4" s="52"/>
      <c r="J4" s="52"/>
      <c r="K4" s="58" t="s">
        <v>244</v>
      </c>
    </row>
    <row r="5" spans="1:11" ht="89.25" x14ac:dyDescent="0.2">
      <c r="A5" s="29" t="s">
        <v>105</v>
      </c>
      <c r="B5" s="5" t="s">
        <v>19</v>
      </c>
      <c r="C5" s="5" t="s">
        <v>94</v>
      </c>
      <c r="D5" s="5" t="s">
        <v>96</v>
      </c>
      <c r="E5" s="5" t="s">
        <v>97</v>
      </c>
      <c r="F5" s="5" t="s">
        <v>16</v>
      </c>
      <c r="G5" s="5" t="s">
        <v>98</v>
      </c>
      <c r="H5" s="5" t="s">
        <v>17</v>
      </c>
      <c r="I5" s="5" t="s">
        <v>102</v>
      </c>
      <c r="J5" s="5" t="s">
        <v>102</v>
      </c>
      <c r="K5" s="5" t="s">
        <v>189</v>
      </c>
    </row>
    <row r="6" spans="1:11" x14ac:dyDescent="0.2">
      <c r="A6" s="30" t="s">
        <v>440</v>
      </c>
      <c r="B6" s="60" t="s">
        <v>195</v>
      </c>
      <c r="C6" s="69">
        <v>1369488300</v>
      </c>
      <c r="D6" s="69">
        <v>0</v>
      </c>
      <c r="E6" s="69">
        <v>7957309291</v>
      </c>
      <c r="F6" s="69">
        <v>0</v>
      </c>
      <c r="G6" s="69">
        <v>3824524382.8200002</v>
      </c>
      <c r="H6" s="69">
        <v>0</v>
      </c>
      <c r="I6" s="69">
        <v>-600193925.70000005</v>
      </c>
      <c r="J6" s="69">
        <v>1591771322.9400001</v>
      </c>
      <c r="K6" s="41">
        <f>SUM(C6:J6)</f>
        <v>14142899371.059999</v>
      </c>
    </row>
    <row r="7" spans="1:11" ht="25.5" x14ac:dyDescent="0.2">
      <c r="A7" s="31" t="s">
        <v>441</v>
      </c>
      <c r="B7" s="61" t="s">
        <v>190</v>
      </c>
      <c r="C7" s="69">
        <v>0</v>
      </c>
      <c r="D7" s="69">
        <v>0</v>
      </c>
      <c r="E7" s="69">
        <v>0</v>
      </c>
      <c r="F7" s="69">
        <v>0</v>
      </c>
      <c r="G7" s="69">
        <v>0</v>
      </c>
      <c r="H7" s="69">
        <v>0</v>
      </c>
      <c r="I7" s="69"/>
      <c r="J7" s="69">
        <v>0</v>
      </c>
      <c r="K7" s="41">
        <f t="shared" ref="K7:K12" si="0">SUM(C7:J7)</f>
        <v>0</v>
      </c>
    </row>
    <row r="8" spans="1:11" x14ac:dyDescent="0.2">
      <c r="A8" s="30" t="s">
        <v>442</v>
      </c>
      <c r="B8" s="60" t="s">
        <v>191</v>
      </c>
      <c r="C8" s="69">
        <v>0</v>
      </c>
      <c r="D8" s="69">
        <v>0</v>
      </c>
      <c r="E8" s="69">
        <v>0</v>
      </c>
      <c r="F8" s="69">
        <v>0</v>
      </c>
      <c r="G8" s="69">
        <v>0</v>
      </c>
      <c r="H8" s="69">
        <v>0</v>
      </c>
      <c r="I8" s="69">
        <v>0</v>
      </c>
      <c r="J8" s="69">
        <v>0</v>
      </c>
      <c r="K8" s="41">
        <f t="shared" si="0"/>
        <v>0</v>
      </c>
    </row>
    <row r="9" spans="1:11" x14ac:dyDescent="0.2">
      <c r="A9" s="32" t="s">
        <v>432</v>
      </c>
      <c r="B9" s="34" t="s">
        <v>178</v>
      </c>
      <c r="C9" s="69">
        <v>0</v>
      </c>
      <c r="D9" s="69">
        <v>0</v>
      </c>
      <c r="E9" s="69">
        <v>0</v>
      </c>
      <c r="F9" s="69">
        <v>0</v>
      </c>
      <c r="G9" s="69">
        <v>0</v>
      </c>
      <c r="H9" s="69">
        <v>0</v>
      </c>
      <c r="I9" s="69">
        <v>0</v>
      </c>
      <c r="J9" s="69">
        <v>1161133689.6759992</v>
      </c>
      <c r="K9" s="41">
        <f t="shared" si="0"/>
        <v>1161133689.6759992</v>
      </c>
    </row>
    <row r="10" spans="1:11" x14ac:dyDescent="0.2">
      <c r="A10" s="32" t="s">
        <v>433</v>
      </c>
      <c r="B10" s="34" t="s">
        <v>179</v>
      </c>
      <c r="C10" s="69">
        <v>0</v>
      </c>
      <c r="D10" s="69">
        <v>0</v>
      </c>
      <c r="E10" s="69">
        <v>0</v>
      </c>
      <c r="F10" s="69">
        <v>0</v>
      </c>
      <c r="G10" s="69">
        <v>0</v>
      </c>
      <c r="H10" s="69">
        <v>0</v>
      </c>
      <c r="I10" s="69">
        <v>0</v>
      </c>
      <c r="J10" s="69">
        <v>0</v>
      </c>
      <c r="K10" s="41">
        <f t="shared" si="0"/>
        <v>0</v>
      </c>
    </row>
    <row r="11" spans="1:11" x14ac:dyDescent="0.2">
      <c r="A11" s="32" t="s">
        <v>443</v>
      </c>
      <c r="B11" s="34" t="s">
        <v>192</v>
      </c>
      <c r="C11" s="69">
        <v>7957274818.3199997</v>
      </c>
      <c r="D11" s="69">
        <v>0</v>
      </c>
      <c r="E11" s="69">
        <v>-7957274818.3199997</v>
      </c>
      <c r="F11" s="69">
        <v>0</v>
      </c>
      <c r="G11" s="69">
        <v>0</v>
      </c>
      <c r="H11" s="69">
        <v>0</v>
      </c>
      <c r="I11" s="69">
        <v>0</v>
      </c>
      <c r="J11" s="69">
        <v>0</v>
      </c>
      <c r="K11" s="41">
        <f t="shared" si="0"/>
        <v>0</v>
      </c>
    </row>
    <row r="12" spans="1:11" x14ac:dyDescent="0.2">
      <c r="A12" s="32" t="s">
        <v>444</v>
      </c>
      <c r="B12" s="34" t="s">
        <v>193</v>
      </c>
      <c r="C12" s="69">
        <v>0</v>
      </c>
      <c r="D12" s="69">
        <v>0</v>
      </c>
      <c r="E12" s="69">
        <v>0</v>
      </c>
      <c r="F12" s="69">
        <v>0</v>
      </c>
      <c r="G12" s="69">
        <v>0</v>
      </c>
      <c r="H12" s="69">
        <v>0</v>
      </c>
      <c r="I12" s="69">
        <v>0</v>
      </c>
      <c r="J12" s="69">
        <v>0</v>
      </c>
      <c r="K12" s="41">
        <f t="shared" si="0"/>
        <v>0</v>
      </c>
    </row>
    <row r="13" spans="1:11" x14ac:dyDescent="0.2">
      <c r="A13" s="32" t="s">
        <v>445</v>
      </c>
      <c r="B13" s="34" t="s">
        <v>194</v>
      </c>
      <c r="C13" s="69">
        <v>0</v>
      </c>
      <c r="D13" s="69">
        <v>0</v>
      </c>
      <c r="E13" s="69">
        <v>0</v>
      </c>
      <c r="F13" s="69">
        <v>0</v>
      </c>
      <c r="G13" s="69">
        <v>0</v>
      </c>
      <c r="H13" s="69">
        <v>0</v>
      </c>
      <c r="I13" s="69">
        <v>0</v>
      </c>
      <c r="J13" s="69">
        <v>0</v>
      </c>
      <c r="K13" s="41">
        <f>SUM(C13:J13)</f>
        <v>0</v>
      </c>
    </row>
    <row r="14" spans="1:11" x14ac:dyDescent="0.2">
      <c r="A14" s="30" t="s">
        <v>440</v>
      </c>
      <c r="B14" s="60" t="s">
        <v>196</v>
      </c>
      <c r="C14" s="41">
        <f>SUM(C6:C13)</f>
        <v>9326763118.3199997</v>
      </c>
      <c r="D14" s="41">
        <f t="shared" ref="D14:J14" si="1">SUM(D6:D13)</f>
        <v>0</v>
      </c>
      <c r="E14" s="41">
        <f t="shared" si="1"/>
        <v>34472.680000305176</v>
      </c>
      <c r="F14" s="41">
        <f t="shared" si="1"/>
        <v>0</v>
      </c>
      <c r="G14" s="41">
        <f t="shared" si="1"/>
        <v>3824524382.8200002</v>
      </c>
      <c r="H14" s="41">
        <f t="shared" si="1"/>
        <v>0</v>
      </c>
      <c r="I14" s="41">
        <f t="shared" si="1"/>
        <v>-600193925.70000005</v>
      </c>
      <c r="J14" s="41">
        <f t="shared" si="1"/>
        <v>2752905012.6159992</v>
      </c>
      <c r="K14" s="41">
        <f>SUM(K6:K13)</f>
        <v>15304033060.735998</v>
      </c>
    </row>
    <row r="15" spans="1:11" ht="25.5" x14ac:dyDescent="0.2">
      <c r="A15" s="31" t="s">
        <v>441</v>
      </c>
      <c r="B15" s="61" t="s">
        <v>190</v>
      </c>
      <c r="C15" s="69">
        <v>0</v>
      </c>
      <c r="D15" s="69">
        <v>0</v>
      </c>
      <c r="E15" s="69">
        <v>0</v>
      </c>
      <c r="F15" s="69">
        <v>0</v>
      </c>
      <c r="G15" s="69">
        <v>0</v>
      </c>
      <c r="H15" s="69">
        <v>0</v>
      </c>
      <c r="I15" s="69">
        <v>-412640813.43000001</v>
      </c>
      <c r="J15" s="69">
        <v>0</v>
      </c>
      <c r="K15" s="41">
        <f>SUM(C15:J15)</f>
        <v>-412640813.43000001</v>
      </c>
    </row>
    <row r="16" spans="1:11" x14ac:dyDescent="0.2">
      <c r="A16" s="30" t="s">
        <v>442</v>
      </c>
      <c r="B16" s="60" t="s">
        <v>191</v>
      </c>
      <c r="C16" s="69">
        <v>0</v>
      </c>
      <c r="D16" s="69">
        <v>0</v>
      </c>
      <c r="E16" s="69">
        <v>0</v>
      </c>
      <c r="F16" s="69">
        <v>0</v>
      </c>
      <c r="G16" s="69">
        <v>0</v>
      </c>
      <c r="H16" s="69">
        <v>0</v>
      </c>
      <c r="I16" s="69">
        <v>0</v>
      </c>
      <c r="J16" s="69">
        <v>0</v>
      </c>
      <c r="K16" s="70">
        <f t="shared" ref="K16:K21" si="2">SUM(C16:J16)</f>
        <v>0</v>
      </c>
    </row>
    <row r="17" spans="1:12" x14ac:dyDescent="0.2">
      <c r="A17" s="32" t="s">
        <v>432</v>
      </c>
      <c r="B17" s="34" t="s">
        <v>178</v>
      </c>
      <c r="C17" s="69">
        <v>0</v>
      </c>
      <c r="D17" s="69">
        <v>0</v>
      </c>
      <c r="E17" s="69">
        <v>0</v>
      </c>
      <c r="F17" s="69">
        <v>0</v>
      </c>
      <c r="G17" s="69">
        <v>0</v>
      </c>
      <c r="H17" s="69">
        <v>0</v>
      </c>
      <c r="I17" s="69">
        <v>0</v>
      </c>
      <c r="J17" s="69">
        <v>3882732290.9247017</v>
      </c>
      <c r="K17" s="70">
        <f t="shared" si="2"/>
        <v>3882732290.9247017</v>
      </c>
    </row>
    <row r="18" spans="1:12" x14ac:dyDescent="0.2">
      <c r="A18" s="32" t="s">
        <v>433</v>
      </c>
      <c r="B18" s="34" t="s">
        <v>179</v>
      </c>
      <c r="C18" s="69">
        <v>0</v>
      </c>
      <c r="D18" s="69">
        <v>0</v>
      </c>
      <c r="E18" s="69">
        <v>0</v>
      </c>
      <c r="F18" s="69">
        <v>0</v>
      </c>
      <c r="G18" s="69">
        <v>0</v>
      </c>
      <c r="H18" s="69">
        <v>0</v>
      </c>
      <c r="I18" s="69">
        <v>0</v>
      </c>
      <c r="J18" s="69">
        <v>0</v>
      </c>
      <c r="K18" s="70">
        <f t="shared" si="2"/>
        <v>0</v>
      </c>
    </row>
    <row r="19" spans="1:12" x14ac:dyDescent="0.2">
      <c r="A19" s="32" t="s">
        <v>443</v>
      </c>
      <c r="B19" s="34" t="s">
        <v>192</v>
      </c>
      <c r="C19" s="69">
        <v>0</v>
      </c>
      <c r="D19" s="69">
        <v>0</v>
      </c>
      <c r="E19" s="69">
        <v>0</v>
      </c>
      <c r="F19" s="69">
        <v>0</v>
      </c>
      <c r="G19" s="69">
        <v>0</v>
      </c>
      <c r="H19" s="69">
        <v>0</v>
      </c>
      <c r="I19" s="69">
        <v>0</v>
      </c>
      <c r="J19" s="69">
        <v>0</v>
      </c>
      <c r="K19" s="70">
        <f t="shared" si="2"/>
        <v>0</v>
      </c>
    </row>
    <row r="20" spans="1:12" x14ac:dyDescent="0.2">
      <c r="A20" s="32" t="s">
        <v>444</v>
      </c>
      <c r="B20" s="34" t="s">
        <v>193</v>
      </c>
      <c r="C20" s="69">
        <v>0</v>
      </c>
      <c r="D20" s="69">
        <v>0</v>
      </c>
      <c r="E20" s="69">
        <v>0</v>
      </c>
      <c r="F20" s="69">
        <v>0</v>
      </c>
      <c r="G20" s="69">
        <v>0</v>
      </c>
      <c r="H20" s="69">
        <v>0</v>
      </c>
      <c r="I20" s="69">
        <v>0</v>
      </c>
      <c r="J20" s="69">
        <v>0</v>
      </c>
      <c r="K20" s="70">
        <f t="shared" si="2"/>
        <v>0</v>
      </c>
    </row>
    <row r="21" spans="1:12" x14ac:dyDescent="0.2">
      <c r="A21" s="32" t="s">
        <v>445</v>
      </c>
      <c r="B21" s="34" t="s">
        <v>194</v>
      </c>
      <c r="C21" s="69">
        <v>0</v>
      </c>
      <c r="D21" s="69">
        <v>0</v>
      </c>
      <c r="E21" s="69">
        <v>0</v>
      </c>
      <c r="F21" s="69">
        <v>0</v>
      </c>
      <c r="G21" s="69">
        <v>0</v>
      </c>
      <c r="H21" s="69">
        <v>0</v>
      </c>
      <c r="I21" s="69">
        <v>0</v>
      </c>
      <c r="J21" s="69">
        <v>0</v>
      </c>
      <c r="K21" s="70">
        <f t="shared" si="2"/>
        <v>0</v>
      </c>
    </row>
    <row r="22" spans="1:12" x14ac:dyDescent="0.2">
      <c r="A22" s="30" t="s">
        <v>440</v>
      </c>
      <c r="B22" s="60" t="s">
        <v>494</v>
      </c>
      <c r="C22" s="41">
        <f t="shared" ref="C22:J22" si="3">SUM(C14:C21)</f>
        <v>9326763118.3199997</v>
      </c>
      <c r="D22" s="41">
        <f t="shared" si="3"/>
        <v>0</v>
      </c>
      <c r="E22" s="41">
        <f t="shared" si="3"/>
        <v>34472.680000305176</v>
      </c>
      <c r="F22" s="41">
        <f t="shared" si="3"/>
        <v>0</v>
      </c>
      <c r="G22" s="41">
        <f t="shared" si="3"/>
        <v>3824524382.8200002</v>
      </c>
      <c r="H22" s="41">
        <f t="shared" si="3"/>
        <v>0</v>
      </c>
      <c r="I22" s="41">
        <f t="shared" si="3"/>
        <v>-1012834739.1300001</v>
      </c>
      <c r="J22" s="41">
        <f t="shared" si="3"/>
        <v>6635637303.5407009</v>
      </c>
      <c r="K22" s="41">
        <f>SUM(K14:K21)</f>
        <v>18774124538.230698</v>
      </c>
      <c r="L22" s="12"/>
    </row>
    <row r="23" spans="1:12" x14ac:dyDescent="0.2">
      <c r="K23" s="43">
        <f>+K22-SBT!D100</f>
        <v>0</v>
      </c>
    </row>
    <row r="26" spans="1:12" x14ac:dyDescent="0.2">
      <c r="B26" s="54"/>
      <c r="C26" s="54" t="s">
        <v>183</v>
      </c>
      <c r="D26" s="54"/>
      <c r="E26" s="55"/>
      <c r="I26" s="55" t="s">
        <v>107</v>
      </c>
    </row>
    <row r="27" spans="1:12" x14ac:dyDescent="0.2">
      <c r="C27" s="56"/>
      <c r="D27" s="17"/>
      <c r="E27" s="17"/>
      <c r="F27" s="14"/>
      <c r="G27" s="14"/>
      <c r="H27" s="15" t="s">
        <v>107</v>
      </c>
    </row>
    <row r="28" spans="1:12" x14ac:dyDescent="0.2">
      <c r="C28" s="56"/>
      <c r="D28" s="17"/>
      <c r="E28" s="17"/>
    </row>
    <row r="29" spans="1:12" x14ac:dyDescent="0.2">
      <c r="B29" s="56"/>
      <c r="C29" s="56" t="s">
        <v>184</v>
      </c>
      <c r="D29" s="17"/>
      <c r="E29" s="17"/>
      <c r="I29" s="17" t="s">
        <v>108</v>
      </c>
    </row>
    <row r="30" spans="1:12" x14ac:dyDescent="0.2">
      <c r="H30" s="11" t="s">
        <v>108</v>
      </c>
    </row>
  </sheetData>
  <mergeCells count="2">
    <mergeCell ref="B1:K1"/>
    <mergeCell ref="B2:K2"/>
  </mergeCells>
  <dataValidations count="1">
    <dataValidation type="decimal" operator="notEqual" allowBlank="1" showErrorMessage="1" error="This is an invalid value!" sqref="C6:J13" xr:uid="{8E809866-A1EA-4129-BD3F-82B68ED7E188}">
      <formula1>1E+25</formula1>
      <formula2>0</formula2>
    </dataValidation>
  </dataValidations>
  <pageMargins left="0" right="0" top="0.75" bottom="0.75" header="0.3" footer="0.3"/>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9CEB0-3DB4-463A-ABDD-3F1BA2C44310}">
  <dimension ref="A1:E65"/>
  <sheetViews>
    <sheetView topLeftCell="B1" workbookViewId="0">
      <selection activeCell="B3" sqref="B3"/>
    </sheetView>
  </sheetViews>
  <sheetFormatPr defaultColWidth="11.42578125" defaultRowHeight="12.75" x14ac:dyDescent="0.2"/>
  <cols>
    <col min="1" max="1" width="57.85546875" style="11" hidden="1" customWidth="1"/>
    <col min="2" max="2" width="46.7109375" style="11" customWidth="1"/>
    <col min="3" max="4" width="21.5703125" style="17" customWidth="1"/>
    <col min="5" max="5" width="20.140625" style="11" customWidth="1"/>
    <col min="6" max="16384" width="11.42578125" style="11"/>
  </cols>
  <sheetData>
    <row r="1" spans="1:4" x14ac:dyDescent="0.2">
      <c r="B1" s="91" t="s">
        <v>5</v>
      </c>
      <c r="C1" s="91"/>
      <c r="D1" s="91"/>
    </row>
    <row r="2" spans="1:4" x14ac:dyDescent="0.2">
      <c r="B2" s="91" t="s">
        <v>495</v>
      </c>
      <c r="C2" s="91"/>
      <c r="D2" s="91"/>
    </row>
    <row r="3" spans="1:4" x14ac:dyDescent="0.2">
      <c r="B3" s="52"/>
      <c r="C3" s="52"/>
      <c r="D3" s="62">
        <v>45107</v>
      </c>
    </row>
    <row r="4" spans="1:4" x14ac:dyDescent="0.2">
      <c r="B4" s="52"/>
      <c r="C4" s="52"/>
      <c r="D4" s="58" t="s">
        <v>244</v>
      </c>
    </row>
    <row r="5" spans="1:4" x14ac:dyDescent="0.2">
      <c r="A5" s="34"/>
      <c r="B5" s="5" t="s">
        <v>19</v>
      </c>
      <c r="C5" s="53" t="s">
        <v>20</v>
      </c>
      <c r="D5" s="53" t="s">
        <v>21</v>
      </c>
    </row>
    <row r="6" spans="1:4" x14ac:dyDescent="0.2">
      <c r="A6" s="38" t="s">
        <v>446</v>
      </c>
      <c r="B6" s="94" t="s">
        <v>203</v>
      </c>
      <c r="C6" s="94"/>
      <c r="D6" s="94"/>
    </row>
    <row r="7" spans="1:4" x14ac:dyDescent="0.2">
      <c r="A7" s="35" t="s">
        <v>447</v>
      </c>
      <c r="B7" s="35" t="s">
        <v>204</v>
      </c>
      <c r="C7" s="41">
        <f>SUM(C8:C16)</f>
        <v>7044396111.3600006</v>
      </c>
      <c r="D7" s="41">
        <f>SUM(D8:D16)</f>
        <v>5293832422.4200001</v>
      </c>
    </row>
    <row r="8" spans="1:4" x14ac:dyDescent="0.2">
      <c r="A8" s="36" t="s">
        <v>448</v>
      </c>
      <c r="B8" s="36" t="s">
        <v>205</v>
      </c>
      <c r="C8" s="69">
        <v>6753252854.4400005</v>
      </c>
      <c r="D8" s="69">
        <v>2991203183.4699998</v>
      </c>
    </row>
    <row r="9" spans="1:4" hidden="1" x14ac:dyDescent="0.2">
      <c r="A9" s="36" t="s">
        <v>197</v>
      </c>
      <c r="B9" s="36" t="s">
        <v>197</v>
      </c>
      <c r="C9" s="69">
        <v>0</v>
      </c>
      <c r="D9" s="69">
        <v>0</v>
      </c>
    </row>
    <row r="10" spans="1:4" x14ac:dyDescent="0.2">
      <c r="A10" s="36" t="s">
        <v>449</v>
      </c>
      <c r="B10" s="36" t="s">
        <v>206</v>
      </c>
      <c r="C10" s="69">
        <v>2776596</v>
      </c>
      <c r="D10" s="69">
        <v>184523</v>
      </c>
    </row>
    <row r="11" spans="1:4" hidden="1" x14ac:dyDescent="0.2">
      <c r="A11" s="36" t="s">
        <v>198</v>
      </c>
      <c r="B11" s="36" t="s">
        <v>198</v>
      </c>
      <c r="C11" s="69">
        <v>0</v>
      </c>
      <c r="D11" s="69">
        <v>0</v>
      </c>
    </row>
    <row r="12" spans="1:4" x14ac:dyDescent="0.2">
      <c r="A12" s="36" t="s">
        <v>450</v>
      </c>
      <c r="B12" s="36" t="s">
        <v>207</v>
      </c>
      <c r="C12" s="69">
        <v>0</v>
      </c>
      <c r="D12" s="69">
        <v>54829698</v>
      </c>
    </row>
    <row r="13" spans="1:4" hidden="1" x14ac:dyDescent="0.2">
      <c r="A13" s="36" t="s">
        <v>199</v>
      </c>
      <c r="B13" s="36" t="s">
        <v>199</v>
      </c>
      <c r="C13" s="69">
        <v>0</v>
      </c>
      <c r="D13" s="69">
        <v>0</v>
      </c>
    </row>
    <row r="14" spans="1:4" hidden="1" x14ac:dyDescent="0.2">
      <c r="A14" s="36" t="s">
        <v>200</v>
      </c>
      <c r="B14" s="36" t="s">
        <v>200</v>
      </c>
      <c r="C14" s="69">
        <v>0</v>
      </c>
      <c r="D14" s="69">
        <v>1312691955.4100001</v>
      </c>
    </row>
    <row r="15" spans="1:4" hidden="1" x14ac:dyDescent="0.2">
      <c r="A15" s="36" t="s">
        <v>201</v>
      </c>
      <c r="B15" s="36" t="s">
        <v>201</v>
      </c>
      <c r="C15" s="69">
        <v>0</v>
      </c>
      <c r="D15" s="69">
        <v>818167391.50999999</v>
      </c>
    </row>
    <row r="16" spans="1:4" x14ac:dyDescent="0.2">
      <c r="A16" s="36" t="s">
        <v>451</v>
      </c>
      <c r="B16" s="36" t="s">
        <v>208</v>
      </c>
      <c r="C16" s="69">
        <v>288366660.92000002</v>
      </c>
      <c r="D16" s="69">
        <v>116755671.03</v>
      </c>
    </row>
    <row r="17" spans="1:4" x14ac:dyDescent="0.2">
      <c r="A17" s="35" t="s">
        <v>452</v>
      </c>
      <c r="B17" s="35" t="s">
        <v>209</v>
      </c>
      <c r="C17" s="41">
        <f>SUM(C18:C28)</f>
        <v>-15895336307.4</v>
      </c>
      <c r="D17" s="41">
        <f>SUM(D18:D28)</f>
        <v>-5568475620.96</v>
      </c>
    </row>
    <row r="18" spans="1:4" x14ac:dyDescent="0.2">
      <c r="A18" s="36" t="s">
        <v>453</v>
      </c>
      <c r="B18" s="36" t="s">
        <v>210</v>
      </c>
      <c r="C18" s="69">
        <v>0</v>
      </c>
      <c r="D18" s="69">
        <v>0</v>
      </c>
    </row>
    <row r="19" spans="1:4" x14ac:dyDescent="0.2">
      <c r="A19" s="36" t="s">
        <v>454</v>
      </c>
      <c r="B19" s="36" t="s">
        <v>211</v>
      </c>
      <c r="C19" s="69">
        <v>-1045015964.37</v>
      </c>
      <c r="D19" s="69">
        <v>-647119568.02999997</v>
      </c>
    </row>
    <row r="20" spans="1:4" x14ac:dyDescent="0.2">
      <c r="A20" s="36" t="s">
        <v>455</v>
      </c>
      <c r="B20" s="36" t="s">
        <v>212</v>
      </c>
      <c r="C20" s="69">
        <v>-309201606.63999999</v>
      </c>
      <c r="D20" s="69">
        <v>-194264550.32999998</v>
      </c>
    </row>
    <row r="21" spans="1:4" x14ac:dyDescent="0.2">
      <c r="A21" s="36" t="s">
        <v>456</v>
      </c>
      <c r="B21" s="36" t="s">
        <v>213</v>
      </c>
      <c r="C21" s="69">
        <v>-10749830088.09</v>
      </c>
      <c r="D21" s="69">
        <v>-1506163750</v>
      </c>
    </row>
    <row r="22" spans="1:4" x14ac:dyDescent="0.2">
      <c r="A22" s="36" t="s">
        <v>457</v>
      </c>
      <c r="B22" s="36" t="s">
        <v>214</v>
      </c>
      <c r="C22" s="69">
        <v>-160422732.38</v>
      </c>
      <c r="D22" s="69">
        <v>-70008771.710000008</v>
      </c>
    </row>
    <row r="23" spans="1:4" x14ac:dyDescent="0.2">
      <c r="A23" s="36" t="s">
        <v>458</v>
      </c>
      <c r="B23" s="36" t="s">
        <v>215</v>
      </c>
      <c r="C23" s="69">
        <v>-24966937</v>
      </c>
      <c r="D23" s="69">
        <v>-14804412</v>
      </c>
    </row>
    <row r="24" spans="1:4" x14ac:dyDescent="0.2">
      <c r="A24" s="36" t="s">
        <v>459</v>
      </c>
      <c r="B24" s="36" t="s">
        <v>216</v>
      </c>
      <c r="C24" s="69">
        <v>-1584817156.8199999</v>
      </c>
      <c r="D24" s="69">
        <v>-1297447026.3299999</v>
      </c>
    </row>
    <row r="25" spans="1:4" x14ac:dyDescent="0.2">
      <c r="A25" s="36" t="s">
        <v>460</v>
      </c>
      <c r="B25" s="36" t="s">
        <v>217</v>
      </c>
      <c r="C25" s="69">
        <v>-157177734.78999999</v>
      </c>
      <c r="D25" s="69">
        <v>-149501479.38</v>
      </c>
    </row>
    <row r="26" spans="1:4" x14ac:dyDescent="0.2">
      <c r="A26" s="36" t="s">
        <v>461</v>
      </c>
      <c r="B26" s="36" t="s">
        <v>218</v>
      </c>
      <c r="C26" s="69">
        <v>-3810834</v>
      </c>
      <c r="D26" s="69">
        <v>-3753134</v>
      </c>
    </row>
    <row r="27" spans="1:4" x14ac:dyDescent="0.2">
      <c r="A27" s="36" t="s">
        <v>202</v>
      </c>
      <c r="B27" s="36" t="s">
        <v>487</v>
      </c>
      <c r="C27" s="69">
        <v>0</v>
      </c>
      <c r="D27" s="69">
        <v>0</v>
      </c>
    </row>
    <row r="28" spans="1:4" x14ac:dyDescent="0.2">
      <c r="A28" s="36" t="s">
        <v>462</v>
      </c>
      <c r="B28" s="36" t="s">
        <v>219</v>
      </c>
      <c r="C28" s="69">
        <v>-1860093253.3099999</v>
      </c>
      <c r="D28" s="69">
        <v>-1685412929.1800001</v>
      </c>
    </row>
    <row r="29" spans="1:4" x14ac:dyDescent="0.2">
      <c r="A29" s="35" t="s">
        <v>463</v>
      </c>
      <c r="B29" s="35" t="s">
        <v>220</v>
      </c>
      <c r="C29" s="41">
        <f>+C7+C17</f>
        <v>-8850940196.039999</v>
      </c>
      <c r="D29" s="41">
        <f>+D7+D17</f>
        <v>-274643198.53999996</v>
      </c>
    </row>
    <row r="30" spans="1:4" x14ac:dyDescent="0.2">
      <c r="A30" s="38" t="s">
        <v>464</v>
      </c>
      <c r="B30" s="94" t="s">
        <v>221</v>
      </c>
      <c r="C30" s="94"/>
      <c r="D30" s="94"/>
    </row>
    <row r="31" spans="1:4" x14ac:dyDescent="0.2">
      <c r="A31" s="35" t="s">
        <v>447</v>
      </c>
      <c r="B31" s="35" t="s">
        <v>204</v>
      </c>
      <c r="C31" s="41">
        <f>SUM(C32:C35)</f>
        <v>12337302162.240002</v>
      </c>
      <c r="D31" s="41">
        <f>SUM(D32:D35)</f>
        <v>9526835980.7800007</v>
      </c>
    </row>
    <row r="32" spans="1:4" x14ac:dyDescent="0.2">
      <c r="A32" s="36" t="s">
        <v>465</v>
      </c>
      <c r="B32" s="36" t="s">
        <v>222</v>
      </c>
      <c r="C32" s="69">
        <v>0</v>
      </c>
      <c r="D32" s="69">
        <v>0</v>
      </c>
    </row>
    <row r="33" spans="1:4" x14ac:dyDescent="0.2">
      <c r="A33" s="36" t="s">
        <v>466</v>
      </c>
      <c r="B33" s="36" t="s">
        <v>223</v>
      </c>
      <c r="C33" s="69">
        <v>0</v>
      </c>
      <c r="D33" s="69">
        <v>0</v>
      </c>
    </row>
    <row r="34" spans="1:4" x14ac:dyDescent="0.2">
      <c r="A34" s="36" t="s">
        <v>467</v>
      </c>
      <c r="B34" s="36" t="s">
        <v>224</v>
      </c>
      <c r="C34" s="69">
        <v>11160929191.870001</v>
      </c>
      <c r="D34" s="69">
        <v>9147675054.4400005</v>
      </c>
    </row>
    <row r="35" spans="1:4" x14ac:dyDescent="0.2">
      <c r="A35" s="36" t="s">
        <v>468</v>
      </c>
      <c r="B35" s="36" t="s">
        <v>225</v>
      </c>
      <c r="C35" s="69">
        <v>1176372970.3700001</v>
      </c>
      <c r="D35" s="69">
        <v>379160926.33999997</v>
      </c>
    </row>
    <row r="36" spans="1:4" x14ac:dyDescent="0.2">
      <c r="A36" s="35" t="s">
        <v>452</v>
      </c>
      <c r="B36" s="35" t="s">
        <v>209</v>
      </c>
      <c r="C36" s="41">
        <f>SUM(C37:C40)</f>
        <v>-3749956159.5800004</v>
      </c>
      <c r="D36" s="41">
        <f>SUM(D37:D40)</f>
        <v>-1792334432.4200001</v>
      </c>
    </row>
    <row r="37" spans="1:4" x14ac:dyDescent="0.2">
      <c r="A37" s="36" t="s">
        <v>469</v>
      </c>
      <c r="B37" s="36" t="s">
        <v>226</v>
      </c>
      <c r="C37" s="69">
        <v>-56441372</v>
      </c>
      <c r="D37" s="69">
        <v>-40251116</v>
      </c>
    </row>
    <row r="38" spans="1:4" x14ac:dyDescent="0.2">
      <c r="A38" s="36" t="s">
        <v>470</v>
      </c>
      <c r="B38" s="36" t="s">
        <v>227</v>
      </c>
      <c r="C38" s="69">
        <v>0</v>
      </c>
      <c r="D38" s="69">
        <v>0</v>
      </c>
    </row>
    <row r="39" spans="1:4" x14ac:dyDescent="0.2">
      <c r="A39" s="36" t="s">
        <v>471</v>
      </c>
      <c r="B39" s="36" t="s">
        <v>228</v>
      </c>
      <c r="C39" s="69">
        <v>0</v>
      </c>
      <c r="D39" s="69">
        <v>-819090528.75</v>
      </c>
    </row>
    <row r="40" spans="1:4" x14ac:dyDescent="0.2">
      <c r="A40" s="36" t="s">
        <v>472</v>
      </c>
      <c r="B40" s="36" t="s">
        <v>229</v>
      </c>
      <c r="C40" s="69">
        <v>-3693514787.5800004</v>
      </c>
      <c r="D40" s="69">
        <v>-932992787.66999996</v>
      </c>
    </row>
    <row r="41" spans="1:4" x14ac:dyDescent="0.2">
      <c r="A41" s="35" t="s">
        <v>473</v>
      </c>
      <c r="B41" s="35" t="s">
        <v>230</v>
      </c>
      <c r="C41" s="41">
        <f>+C31+C36</f>
        <v>8587346002.6600018</v>
      </c>
      <c r="D41" s="41">
        <f>+D31+D36</f>
        <v>7734501548.3600006</v>
      </c>
    </row>
    <row r="42" spans="1:4" x14ac:dyDescent="0.2">
      <c r="A42" s="38" t="s">
        <v>474</v>
      </c>
      <c r="B42" s="94" t="s">
        <v>231</v>
      </c>
      <c r="C42" s="94"/>
      <c r="D42" s="94"/>
    </row>
    <row r="43" spans="1:4" x14ac:dyDescent="0.2">
      <c r="A43" s="35" t="s">
        <v>447</v>
      </c>
      <c r="B43" s="35" t="s">
        <v>204</v>
      </c>
      <c r="C43" s="41">
        <f>SUM(C44:C47)</f>
        <v>80855664139.040009</v>
      </c>
      <c r="D43" s="41">
        <f>SUM(D44:D47)</f>
        <v>122726583967.62</v>
      </c>
    </row>
    <row r="44" spans="1:4" x14ac:dyDescent="0.2">
      <c r="A44" s="36" t="s">
        <v>475</v>
      </c>
      <c r="B44" s="36" t="s">
        <v>232</v>
      </c>
      <c r="C44" s="69">
        <v>26270907484.580002</v>
      </c>
      <c r="D44" s="69">
        <v>2831600000</v>
      </c>
    </row>
    <row r="45" spans="1:4" ht="25.5" x14ac:dyDescent="0.2">
      <c r="A45" s="39" t="s">
        <v>476</v>
      </c>
      <c r="B45" s="63" t="s">
        <v>233</v>
      </c>
      <c r="C45" s="69">
        <v>0</v>
      </c>
      <c r="D45" s="69">
        <v>0</v>
      </c>
    </row>
    <row r="46" spans="1:4" x14ac:dyDescent="0.2">
      <c r="A46" s="36" t="s">
        <v>477</v>
      </c>
      <c r="B46" s="36" t="s">
        <v>234</v>
      </c>
      <c r="C46" s="69">
        <v>0</v>
      </c>
      <c r="D46" s="69">
        <v>0</v>
      </c>
    </row>
    <row r="47" spans="1:4" x14ac:dyDescent="0.2">
      <c r="A47" s="36" t="s">
        <v>451</v>
      </c>
      <c r="B47" s="36" t="s">
        <v>208</v>
      </c>
      <c r="C47" s="69">
        <v>54584756654.459999</v>
      </c>
      <c r="D47" s="69">
        <v>119894983967.62</v>
      </c>
    </row>
    <row r="48" spans="1:4" x14ac:dyDescent="0.2">
      <c r="A48" s="35" t="s">
        <v>452</v>
      </c>
      <c r="B48" s="35" t="s">
        <v>209</v>
      </c>
      <c r="C48" s="41">
        <f>SUM(C49:C53)</f>
        <v>-80079155590.76001</v>
      </c>
      <c r="D48" s="41">
        <f>SUM(D49:D53)</f>
        <v>-130821007565.23</v>
      </c>
    </row>
    <row r="49" spans="1:5" x14ac:dyDescent="0.2">
      <c r="A49" s="36" t="s">
        <v>478</v>
      </c>
      <c r="B49" s="36" t="s">
        <v>235</v>
      </c>
      <c r="C49" s="69">
        <v>-5366363291.1000004</v>
      </c>
      <c r="D49" s="69">
        <v>-11218356356.15</v>
      </c>
    </row>
    <row r="50" spans="1:5" x14ac:dyDescent="0.2">
      <c r="A50" s="36" t="s">
        <v>479</v>
      </c>
      <c r="B50" s="36" t="s">
        <v>236</v>
      </c>
      <c r="C50" s="69">
        <v>-14943575791.549999</v>
      </c>
      <c r="D50" s="69">
        <v>-1827601099.5599999</v>
      </c>
    </row>
    <row r="51" spans="1:5" x14ac:dyDescent="0.2">
      <c r="A51" s="36" t="s">
        <v>480</v>
      </c>
      <c r="B51" s="36" t="s">
        <v>237</v>
      </c>
      <c r="C51" s="69">
        <v>-13027303844.780001</v>
      </c>
      <c r="D51" s="69">
        <v>0</v>
      </c>
    </row>
    <row r="52" spans="1:5" x14ac:dyDescent="0.2">
      <c r="A52" s="36" t="s">
        <v>481</v>
      </c>
      <c r="B52" s="36" t="s">
        <v>238</v>
      </c>
      <c r="C52" s="69">
        <v>0</v>
      </c>
      <c r="D52" s="69">
        <v>-412640813.43000001</v>
      </c>
    </row>
    <row r="53" spans="1:5" x14ac:dyDescent="0.2">
      <c r="A53" s="36" t="s">
        <v>462</v>
      </c>
      <c r="B53" s="36" t="s">
        <v>219</v>
      </c>
      <c r="C53" s="69">
        <v>-46741912663.330009</v>
      </c>
      <c r="D53" s="69">
        <v>-117362409296.09</v>
      </c>
    </row>
    <row r="54" spans="1:5" x14ac:dyDescent="0.2">
      <c r="A54" s="37" t="s">
        <v>482</v>
      </c>
      <c r="B54" s="35" t="s">
        <v>239</v>
      </c>
      <c r="C54" s="41">
        <f>+C43+C48</f>
        <v>776508548.27999878</v>
      </c>
      <c r="D54" s="41">
        <f>+D43+D48</f>
        <v>-8094423597.6100006</v>
      </c>
    </row>
    <row r="55" spans="1:5" x14ac:dyDescent="0.2">
      <c r="A55" s="37" t="s">
        <v>483</v>
      </c>
      <c r="B55" s="35" t="s">
        <v>240</v>
      </c>
      <c r="C55" s="69">
        <v>-275630008.54000002</v>
      </c>
      <c r="D55" s="69">
        <v>-3640502.51</v>
      </c>
    </row>
    <row r="56" spans="1:5" x14ac:dyDescent="0.2">
      <c r="A56" s="33" t="s">
        <v>484</v>
      </c>
      <c r="B56" s="35" t="s">
        <v>241</v>
      </c>
      <c r="C56" s="41">
        <f>+C55+C54+C41+C29</f>
        <v>237284346.36000061</v>
      </c>
      <c r="D56" s="41">
        <f>+D55+D54+D41+D29</f>
        <v>-638205750.30000019</v>
      </c>
    </row>
    <row r="57" spans="1:5" x14ac:dyDescent="0.2">
      <c r="A57" s="35" t="s">
        <v>485</v>
      </c>
      <c r="B57" s="35" t="s">
        <v>242</v>
      </c>
      <c r="C57" s="69">
        <v>1774085785.8099999</v>
      </c>
      <c r="D57" s="41">
        <f>+C58</f>
        <v>2898220700.29</v>
      </c>
    </row>
    <row r="58" spans="1:5" x14ac:dyDescent="0.2">
      <c r="A58" s="35" t="s">
        <v>486</v>
      </c>
      <c r="B58" s="35" t="s">
        <v>243</v>
      </c>
      <c r="C58" s="69">
        <v>2898220700.29</v>
      </c>
      <c r="D58" s="41">
        <f>+D56+D57</f>
        <v>2260014949.9899998</v>
      </c>
      <c r="E58" s="16"/>
    </row>
    <row r="59" spans="1:5" x14ac:dyDescent="0.2">
      <c r="D59" s="17">
        <f>+D58-SBT!D8</f>
        <v>0</v>
      </c>
    </row>
    <row r="62" spans="1:5" x14ac:dyDescent="0.2">
      <c r="B62" s="54" t="s">
        <v>183</v>
      </c>
      <c r="C62" s="55" t="s">
        <v>249</v>
      </c>
      <c r="D62" s="55"/>
      <c r="E62" s="12"/>
    </row>
    <row r="63" spans="1:5" x14ac:dyDescent="0.2">
      <c r="B63" s="56"/>
    </row>
    <row r="64" spans="1:5" x14ac:dyDescent="0.2">
      <c r="B64" s="56"/>
    </row>
    <row r="65" spans="2:3" x14ac:dyDescent="0.2">
      <c r="B65" s="56" t="s">
        <v>184</v>
      </c>
      <c r="C65" s="17" t="s">
        <v>250</v>
      </c>
    </row>
  </sheetData>
  <mergeCells count="5">
    <mergeCell ref="B6:D6"/>
    <mergeCell ref="B30:D30"/>
    <mergeCell ref="B42:D42"/>
    <mergeCell ref="B1:D1"/>
    <mergeCell ref="B2:D2"/>
  </mergeCells>
  <dataValidations count="1">
    <dataValidation type="decimal" operator="notEqual" allowBlank="1" showErrorMessage="1" error="This is an invalid value!" sqref="C20:C28 C8:D16 C37:D40 C44:D47 C49:D53" xr:uid="{5A02CAEB-605D-4E2A-B6FF-F0BFAC89D0FA}">
      <formula1>1E+25</formula1>
      <formula2>0</formula2>
    </dataValidation>
  </dataValidations>
  <pageMargins left="0.6" right="0.45" top="0.25"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Nuur</vt:lpstr>
      <vt:lpstr>SBT</vt:lpstr>
      <vt:lpstr>OUDT</vt:lpstr>
      <vt:lpstr>UUT</vt:lpstr>
      <vt:lpstr>MGT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Shuudree</dc:creator>
  <cp:lastModifiedBy>Daariimaa Baasankhuu</cp:lastModifiedBy>
  <cp:lastPrinted>2024-07-18T08:25:04Z</cp:lastPrinted>
  <dcterms:created xsi:type="dcterms:W3CDTF">2024-01-26T03:40:08Z</dcterms:created>
  <dcterms:modified xsi:type="dcterms:W3CDTF">2024-08-20T02:06:57Z</dcterms:modified>
</cp:coreProperties>
</file>