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4355" windowHeight="723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D184" i="1"/>
  <c r="J220"/>
  <c r="J209"/>
  <c r="D189"/>
  <c r="C184"/>
  <c r="C154"/>
  <c r="G163"/>
  <c r="D194" l="1"/>
  <c r="C196" l="1"/>
  <c r="C194"/>
  <c r="C147"/>
  <c r="C164" s="1"/>
  <c r="C189" s="1"/>
  <c r="C102"/>
  <c r="C117" s="1"/>
  <c r="C119" s="1"/>
  <c r="C121" s="1"/>
  <c r="C126" s="1"/>
  <c r="C72"/>
  <c r="C60"/>
  <c r="C73" s="1"/>
  <c r="C59"/>
  <c r="C53"/>
  <c r="C47"/>
  <c r="C30"/>
  <c r="C19"/>
  <c r="C31" s="1"/>
  <c r="D196"/>
  <c r="E194" s="1"/>
  <c r="D154"/>
  <c r="D102" l="1"/>
  <c r="I225"/>
  <c r="D117" l="1"/>
  <c r="D119" s="1"/>
  <c r="H211"/>
  <c r="H217" s="1"/>
  <c r="J214"/>
  <c r="J212"/>
  <c r="H225" l="1"/>
  <c r="G225"/>
  <c r="E225"/>
  <c r="D225"/>
  <c r="C225"/>
  <c r="J218"/>
  <c r="J216"/>
  <c r="J215"/>
  <c r="I211"/>
  <c r="J210"/>
  <c r="J211" l="1"/>
  <c r="J217"/>
  <c r="F225"/>
  <c r="J225" s="1"/>
  <c r="D147" l="1"/>
  <c r="D164" s="1"/>
  <c r="E182" s="1"/>
  <c r="F194" s="1"/>
  <c r="D19" l="1"/>
  <c r="D30"/>
  <c r="D47"/>
  <c r="D59"/>
  <c r="D72"/>
  <c r="D121"/>
  <c r="D126" s="1"/>
  <c r="D60" l="1"/>
  <c r="D73" s="1"/>
  <c r="D31"/>
</calcChain>
</file>

<file path=xl/sharedStrings.xml><?xml version="1.0" encoding="utf-8"?>
<sst xmlns="http://schemas.openxmlformats.org/spreadsheetml/2006/main" count="273" uniqueCount="230">
  <si>
    <t>САНХҮҮГИЙН БАЙДЛЫН ТАЙЛАН</t>
  </si>
  <si>
    <t xml:space="preserve">               ХИШИГ-УУЛ ХК</t>
  </si>
  <si>
    <t xml:space="preserve">          ( Аж ахуйн нэгжийн нэр )</t>
  </si>
  <si>
    <t xml:space="preserve">                                                                                                                                                               /төгрөгөөр/</t>
  </si>
  <si>
    <t>Мөрийн дугаар</t>
  </si>
  <si>
    <t>Үзүүлэлт</t>
  </si>
  <si>
    <t>ХӨРӨНГӨ</t>
  </si>
  <si>
    <t>Эргэлтийн хөрөнгө</t>
  </si>
  <si>
    <t>1.1.1</t>
  </si>
  <si>
    <t>Мөнгө,түүнтэй адилтгах хөрөнгө</t>
  </si>
  <si>
    <t>1.1.2</t>
  </si>
  <si>
    <t xml:space="preserve">Дансны авлага </t>
  </si>
  <si>
    <t>1.1.3</t>
  </si>
  <si>
    <t>Татвар, НДШ – ийн авлага</t>
  </si>
  <si>
    <t>1.1.4</t>
  </si>
  <si>
    <t>Бусад авлага</t>
  </si>
  <si>
    <t>1.1.5</t>
  </si>
  <si>
    <t>Бусад санхүүгийн хөрөнгө</t>
  </si>
  <si>
    <t>1.1.6</t>
  </si>
  <si>
    <t>Бараа материал</t>
  </si>
  <si>
    <t>1.1.7</t>
  </si>
  <si>
    <t>Урьдчилж төлсөн зардал/тооцоо</t>
  </si>
  <si>
    <t>1.1.8</t>
  </si>
  <si>
    <t>Бусад эргэлтийн хөрөнгө</t>
  </si>
  <si>
    <t>1.1.9</t>
  </si>
  <si>
    <t>Борлуулах зорилгоор эзэмшиж буй эргэлтийн бус хөрөнгө (борлуулах бүлэг хөрөнгө)</t>
  </si>
  <si>
    <t>1.1.10</t>
  </si>
  <si>
    <t>1.1.11</t>
  </si>
  <si>
    <t>Эргэлтийн хөрөнгийн дүн</t>
  </si>
  <si>
    <t>Эргэлтийн бус хөрөнгө</t>
  </si>
  <si>
    <t>1.2.1</t>
  </si>
  <si>
    <t>Үндсэн хөрөнгө</t>
  </si>
  <si>
    <t>1.2.2</t>
  </si>
  <si>
    <t>Биет бус хөрөнгө</t>
  </si>
  <si>
    <t>1.2.3</t>
  </si>
  <si>
    <t>Биологийн хөрөнгө</t>
  </si>
  <si>
    <t>1.2.4</t>
  </si>
  <si>
    <t>Урт хугацаат  хөрөнгө оруулалт</t>
  </si>
  <si>
    <t>1.2.5</t>
  </si>
  <si>
    <t>Хайгуул ба үнэлгээний хөрөнгө</t>
  </si>
  <si>
    <t>1.2.6</t>
  </si>
  <si>
    <t>Хойшлогдсон татварын хөрөнгө</t>
  </si>
  <si>
    <t>1.2.7</t>
  </si>
  <si>
    <t>Хөрөнгө оруулалтын зориулалттай үл хөдлөх хөрөнгө</t>
  </si>
  <si>
    <t>1.2.8</t>
  </si>
  <si>
    <t>Бусад эргэлтийн бус хөрөнгө</t>
  </si>
  <si>
    <t>1.2.9</t>
  </si>
  <si>
    <t>1.2.10</t>
  </si>
  <si>
    <t>Эргэлтийн бус хөрөнгийн дүн</t>
  </si>
  <si>
    <t>НИЙТ ХӨРӨНГИЙН ДҮН</t>
  </si>
  <si>
    <t>ӨР ТӨЛБӨР БА ЭЗДИЙН ӨМЧ</t>
  </si>
  <si>
    <t>Өр төлбөр</t>
  </si>
  <si>
    <t>2.1.1</t>
  </si>
  <si>
    <t>Богино хугацаат өр төлбөр</t>
  </si>
  <si>
    <t>2.1.1.1</t>
  </si>
  <si>
    <t>Дансны өглөг</t>
  </si>
  <si>
    <t>2.1.1.2</t>
  </si>
  <si>
    <t>Цалингийн  өглөг</t>
  </si>
  <si>
    <t>2.1.1.3</t>
  </si>
  <si>
    <t>Татварын өр</t>
  </si>
  <si>
    <t>2.1.1.4</t>
  </si>
  <si>
    <t>НДШ - ийн  өглөг</t>
  </si>
  <si>
    <t>2.1.1.5</t>
  </si>
  <si>
    <t>Богино хугацаат зээл</t>
  </si>
  <si>
    <t>2.1.1.6</t>
  </si>
  <si>
    <t>Хүүний  өглөг</t>
  </si>
  <si>
    <t>2.1.1.7</t>
  </si>
  <si>
    <t>Ногдол ашгийн  өглөг</t>
  </si>
  <si>
    <t>2.1.1.8</t>
  </si>
  <si>
    <t>Урьдчилж орсон орлого</t>
  </si>
  <si>
    <t>2.1.1.9</t>
  </si>
  <si>
    <t>Нөөц  /өр төлбөр/</t>
  </si>
  <si>
    <t>2.1.1.10</t>
  </si>
  <si>
    <t>Бусад богино хугацаат өр төлбөр</t>
  </si>
  <si>
    <t>2.1.1.11</t>
  </si>
  <si>
    <t>Борлуулах зорилгоор эзэмшиж буй эргэлтийн бус хөрөнгө (борлуулах бүлэг хөрөнгө) - нд хамаарах өр төлбөр</t>
  </si>
  <si>
    <t>2.1.1.12</t>
  </si>
  <si>
    <t>2.1.1.13</t>
  </si>
  <si>
    <t>Богино хугацаат өр төлбөрийн дүн</t>
  </si>
  <si>
    <t>САНХҮҮГИЙН БАЙДЛЫН ТАЙЛАН (үргэлжлэл)</t>
  </si>
  <si>
    <t>2.1.2</t>
  </si>
  <si>
    <t>Урт хугацаат өр төлбөр</t>
  </si>
  <si>
    <t>2.1.2.1</t>
  </si>
  <si>
    <t>Урт хугацаат зээл</t>
  </si>
  <si>
    <t>2.1.2.2</t>
  </si>
  <si>
    <t>Нөөц /өр төлбөр/</t>
  </si>
  <si>
    <t>2.1.2.3</t>
  </si>
  <si>
    <t xml:space="preserve">Хойшлогдсон татварын өр </t>
  </si>
  <si>
    <t>2.1.2.4</t>
  </si>
  <si>
    <t>Бусад урт хугацаат өр төлбөр</t>
  </si>
  <si>
    <t>2.1.2.5</t>
  </si>
  <si>
    <t>2.1.2.6</t>
  </si>
  <si>
    <t>Урт хугацаат өр төлбөрийн дүн</t>
  </si>
  <si>
    <t>Өр төлбөрийн нийт дүн</t>
  </si>
  <si>
    <r>
      <t xml:space="preserve"> </t>
    </r>
    <r>
      <rPr>
        <b/>
        <sz val="10"/>
        <color theme="1"/>
        <rFont val="Times New Roman"/>
        <family val="1"/>
      </rPr>
      <t>Эздийн өмч</t>
    </r>
  </si>
  <si>
    <t>2.3.1</t>
  </si>
  <si>
    <t>Өмч:                         -     төрийн</t>
  </si>
  <si>
    <t>2.3.2</t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</si>
  <si>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Times New Roman"/>
        <family val="1"/>
      </rPr>
      <t>хувийн</t>
    </r>
  </si>
  <si>
    <t>2.3.3</t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</si>
  <si>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Times New Roman"/>
        <family val="1"/>
      </rPr>
      <t>хувьцаат</t>
    </r>
  </si>
  <si>
    <t>2.3.4</t>
  </si>
  <si>
    <t>Халаасны хувьцаа</t>
  </si>
  <si>
    <t>2.3.5</t>
  </si>
  <si>
    <t>Нэмж төлөгдсөн капитал</t>
  </si>
  <si>
    <t>2.3.6</t>
  </si>
  <si>
    <t>Хөрөнгийн дахин үнэлгээний нэмэгдэл</t>
  </si>
  <si>
    <t>2.3.7</t>
  </si>
  <si>
    <t>Гадаад валютын хөрвүүлэлтийн нөөц</t>
  </si>
  <si>
    <t>2.3.8</t>
  </si>
  <si>
    <t>Эздийн өмчийн бусад хэсэг</t>
  </si>
  <si>
    <t>2.3.9</t>
  </si>
  <si>
    <t>Хуримтлагдсан ашиг</t>
  </si>
  <si>
    <t>2.3.10</t>
  </si>
  <si>
    <t>2.3.11</t>
  </si>
  <si>
    <t>Эздийн өмчийн дүн</t>
  </si>
  <si>
    <t>ӨР ТӨЛБӨР БА ЭЗДИЙН ӨМЧИЙН ДҮН</t>
  </si>
  <si>
    <t>.</t>
  </si>
  <si>
    <t>ОРЛОГЫН ДЭЛГЭРЭНГҮЙ ТАЙЛАН</t>
  </si>
  <si>
    <t>Борлуулалтын орлого (цэвэр)</t>
  </si>
  <si>
    <t>Борлуулалтын өртөг</t>
  </si>
  <si>
    <r>
      <t xml:space="preserve">Нийт ашиг </t>
    </r>
    <r>
      <rPr>
        <sz val="10"/>
        <color theme="1"/>
        <rFont val="Times New Roman"/>
        <family val="1"/>
      </rPr>
      <t>(</t>
    </r>
    <r>
      <rPr>
        <b/>
        <sz val="10"/>
        <color theme="1"/>
        <rFont val="Times New Roman"/>
        <family val="1"/>
      </rPr>
      <t xml:space="preserve"> алдагдал</t>
    </r>
    <r>
      <rPr>
        <sz val="10"/>
        <color theme="1"/>
        <rFont val="Times New Roman"/>
        <family val="1"/>
      </rPr>
      <t>)</t>
    </r>
  </si>
  <si>
    <t>Түрээсийн орлого</t>
  </si>
  <si>
    <t>Хүүний орлого</t>
  </si>
  <si>
    <t>Ногдол ашгийн орлого</t>
  </si>
  <si>
    <t>Эрхийн шимтгэлийн орлого</t>
  </si>
  <si>
    <t>Бусад орлого</t>
  </si>
  <si>
    <t>Борлуулалт, маркетингийн зардал</t>
  </si>
  <si>
    <t>Ерөнхий ба удирдлагын зардал</t>
  </si>
  <si>
    <t>Санхүүгийн зардал</t>
  </si>
  <si>
    <t>Бусад зардал</t>
  </si>
  <si>
    <t>Гадаад валютын ханшийн зөрүүний  олз (гарз)</t>
  </si>
  <si>
    <t>Үндсэн хөрөнгө данснаас хассаны олз (гарз)</t>
  </si>
  <si>
    <t>Биет бус хөрөнгө данснаас хассаны олз (гарз)</t>
  </si>
  <si>
    <t>Хөрөнгө оруулалт борлуулснаас үүссэн  олз (гарз)</t>
  </si>
  <si>
    <t>Бусад ашиг ( алдагдал)</t>
  </si>
  <si>
    <r>
      <t xml:space="preserve">Татвар төлөхийн өмнөх  ашиг </t>
    </r>
    <r>
      <rPr>
        <sz val="10"/>
        <color theme="1"/>
        <rFont val="Times New Roman"/>
        <family val="1"/>
      </rPr>
      <t>(</t>
    </r>
    <r>
      <rPr>
        <b/>
        <sz val="10"/>
        <color theme="1"/>
        <rFont val="Times New Roman"/>
        <family val="1"/>
      </rPr>
      <t xml:space="preserve"> алдагдал</t>
    </r>
    <r>
      <rPr>
        <sz val="10"/>
        <color theme="1"/>
        <rFont val="Times New Roman"/>
        <family val="1"/>
      </rPr>
      <t>)</t>
    </r>
  </si>
  <si>
    <t>Орлогын татварын зардал</t>
  </si>
  <si>
    <t>Татварын дараах ашиг (алдагдал)</t>
  </si>
  <si>
    <t xml:space="preserve">Зогсоосон үйл ажиллагааны татварын дараах ашиг (алдагдал) </t>
  </si>
  <si>
    <t>Тайлант үеийн цэвэр ашиг ( алдагдал)</t>
  </si>
  <si>
    <t>Бусад дэлгэрэнгүй орлого</t>
  </si>
  <si>
    <t>Хөрөнгийн дахин үнэлгээний нэмэгдлийн зөрүү</t>
  </si>
  <si>
    <t>Гадаад валютын хөрвүүлэлтийн зөрүү</t>
  </si>
  <si>
    <t xml:space="preserve">Бусад  олз (гарз) </t>
  </si>
  <si>
    <t>Орлогын нийт дүн</t>
  </si>
  <si>
    <t>Нэгж хувьцаанд ногдох суурь ашиг (алдагдал)</t>
  </si>
  <si>
    <t>МӨНГӨН ГҮЙЛГЭЭНИЙ ТАЙЛАН</t>
  </si>
  <si>
    <t xml:space="preserve">                   ҮЗҮҮЛЭЛТ</t>
  </si>
  <si>
    <t>Үндсэн үйл ажиллагааны мөнгөн гүйлгээ</t>
  </si>
  <si>
    <t>Мөнгөн орлогын дүн (+)</t>
  </si>
  <si>
    <t xml:space="preserve">                 Бараа борлуулсан, үйлчилгээ үзүүлсний орлого</t>
  </si>
  <si>
    <t xml:space="preserve">         Эрхийн шимтгэл, хураамж, төлбөрийн орлого</t>
  </si>
  <si>
    <t xml:space="preserve">     Даатгалын нөхвөрөөс хүлээн авсан мөнгө</t>
  </si>
  <si>
    <t xml:space="preserve">          Буцаан авсан албан татвар</t>
  </si>
  <si>
    <t xml:space="preserve">                 Татаас, санхүүжилтийн орлого</t>
  </si>
  <si>
    <t xml:space="preserve">                 Бусад мөнгөн орлого</t>
  </si>
  <si>
    <t>Мөнгөн зарлагын дүн (-)</t>
  </si>
  <si>
    <t xml:space="preserve">      Ажиллагчдад төлсөн </t>
  </si>
  <si>
    <t xml:space="preserve">      Нийгмийн даатгалын байгууллагад төлсөн </t>
  </si>
  <si>
    <t xml:space="preserve">              Бараа материал худалдан авахад төлсөн</t>
  </si>
  <si>
    <t xml:space="preserve">      Ашиглалтын зардалд төлсөн </t>
  </si>
  <si>
    <t xml:space="preserve">      Түлш шатахуун, тээврийн хөлс, сэлбэг хэрэгсэлд төлсөн </t>
  </si>
  <si>
    <t xml:space="preserve">      Хүүний төлбөрт төлсөн </t>
  </si>
  <si>
    <t xml:space="preserve">      Татварын байгууллагад төлсөн </t>
  </si>
  <si>
    <t xml:space="preserve">      Даатгалын төлбөрт төлсөн </t>
  </si>
  <si>
    <t xml:space="preserve">      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</si>
  <si>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</si>
  <si>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</si>
  <si>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 xml:space="preserve">      Үндсэн хөрөнгө борлуулсны орлого</t>
  </si>
  <si>
    <t xml:space="preserve">      Биет бус хөрөнгө борлуулсны орлого</t>
  </si>
  <si>
    <t xml:space="preserve">  Хөрөнгө оруулалт борлуулсны орлого</t>
  </si>
  <si>
    <t xml:space="preserve">      Бусад урт хугацаат хөрөнгө борлуулсны орлого</t>
  </si>
  <si>
    <t xml:space="preserve">      Бусдад олгосон зээл, мөнгөн   урьдчилгааны буцаан төлөлт</t>
  </si>
  <si>
    <t xml:space="preserve">             Хүлээн авсан хүүний орлого</t>
  </si>
  <si>
    <t xml:space="preserve">             Хүлээн авсан ногдол ашиг</t>
  </si>
  <si>
    <t xml:space="preserve">     Үндсэн хөрөнгө олж эзэмшихэд төлсөн </t>
  </si>
  <si>
    <t xml:space="preserve">         Биет бус хөрөнгө олж эзэмшихэд төлсөн </t>
  </si>
  <si>
    <t xml:space="preserve">         Хөрөнгө оруулалт олж эзэмшихэд төлсөн </t>
  </si>
  <si>
    <t xml:space="preserve">         Бусад урт хугацаат хөрөнгө олж эзэмшихэд төлсөн      </t>
  </si>
  <si>
    <r>
      <t xml:space="preserve">       </t>
    </r>
    <r>
      <rPr>
        <sz val="9"/>
        <color rgb="FFFF0000"/>
        <rFont val="Times New Roman"/>
        <family val="1"/>
      </rPr>
      <t xml:space="preserve">  </t>
    </r>
    <r>
      <rPr>
        <sz val="9"/>
        <color theme="1"/>
        <rFont val="Times New Roman"/>
        <family val="1"/>
      </rPr>
      <t>Бусдад олгосон зээл болон урьдчилгаа</t>
    </r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</si>
  <si>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</si>
  <si>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</si>
  <si>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     Зээл авсан, өрийн үнэт цаас гаргаснаас хүлээн авсан </t>
  </si>
  <si>
    <t xml:space="preserve">      Хувьцаа болон өмчийн бусад үнэт цаас гаргаснаас хүлээн авсан</t>
  </si>
  <si>
    <t xml:space="preserve">       Төрөл бүрийн хандив</t>
  </si>
  <si>
    <t xml:space="preserve">       Зээл, өрийн үнэт цаасны төлбөрт төлсөн мөнгө</t>
  </si>
  <si>
    <t xml:space="preserve">      Санхүүгийн түрээсийн өглөгт төлсөн  </t>
  </si>
  <si>
    <t xml:space="preserve">    Хувьцаа буцаан худалдаж авахад төлсөн</t>
  </si>
  <si>
    <t xml:space="preserve">      Төлсөн ногдол ашиг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</si>
  <si>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</si>
  <si>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</si>
  <si>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</si>
  <si>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</si>
  <si>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ӨМЧИЙН ӨӨРЧЛӨЛТИЙН ТАЙЛАН</t>
  </si>
  <si>
    <t>№</t>
  </si>
  <si>
    <t>ҮЗҮҮЛЭЛТ</t>
  </si>
  <si>
    <t>Өмч</t>
  </si>
  <si>
    <t>Нийт</t>
  </si>
  <si>
    <t>дүн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</si>
  <si>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</si>
  <si>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</si>
  <si>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        (алдагдал)</t>
  </si>
  <si>
    <t>Өмчид гарсан өөрчлөлт</t>
  </si>
  <si>
    <t xml:space="preserve">Зарласан ногдол ашиг </t>
  </si>
  <si>
    <t>Дахин үнэлгээний нэмэгдлийн хэрэгжсэн дүн</t>
  </si>
  <si>
    <t>Тайлант үеийн цэвэр ашиг (алдагдал)</t>
  </si>
  <si>
    <t xml:space="preserve"> </t>
  </si>
  <si>
    <t>2020 оны 12-р сарын 31</t>
  </si>
  <si>
    <t>2019 оны 12 -р сарын 31 -ний үлдэгдэл</t>
  </si>
  <si>
    <t>Валютын ханшийн зөрүү</t>
  </si>
  <si>
    <t xml:space="preserve">                 2021 оны 06  сарын 30 өдөр</t>
  </si>
  <si>
    <t>2021 оны 06-р сарын 30</t>
  </si>
  <si>
    <t xml:space="preserve">     2021 оны 06  сарын 30 өдөр</t>
  </si>
  <si>
    <t>оны эцэст оруулах</t>
  </si>
  <si>
    <t>Шалгах</t>
  </si>
  <si>
    <t>цалин</t>
  </si>
  <si>
    <t>нд</t>
  </si>
  <si>
    <t>бараа</t>
  </si>
  <si>
    <t>А.зардал</t>
  </si>
  <si>
    <t>түш сэлбэг</t>
  </si>
  <si>
    <t>хүү</t>
  </si>
  <si>
    <t>татвар</t>
  </si>
  <si>
    <t>2020 оны 12 -р сарын 31 -ний үлдэгдэл</t>
  </si>
  <si>
    <t>2021 оны 06 -р сарын 30 -ний үлдэгдэл</t>
  </si>
  <si>
    <t xml:space="preserve">                                        Захирал  __________________  ( Я.Нэргүй)</t>
  </si>
  <si>
    <t xml:space="preserve">                                        Нягтлан бодогч         __________________   (М.Балжинням)</t>
  </si>
  <si>
    <t xml:space="preserve">                                                                               Захирал                                            ______________  (Я.Нэргүй)</t>
  </si>
  <si>
    <t>( М.Балжинням )</t>
  </si>
  <si>
    <t xml:space="preserve">                                                                              Нягтлан бодогч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</si>
</sst>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1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Arial Mon"/>
      <family val="2"/>
    </font>
    <font>
      <b/>
      <sz val="11"/>
      <color theme="1"/>
      <name val="Arial Mon"/>
      <family val="2"/>
    </font>
    <font>
      <sz val="11"/>
      <color rgb="FFFF0000"/>
      <name val="Arial Mon"/>
      <family val="2"/>
    </font>
    <font>
      <b/>
      <sz val="11"/>
      <color rgb="FFFF0000"/>
      <name val="Arial Mon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9.5"/>
      <color theme="1"/>
      <name val="Times New Roman"/>
      <family val="1"/>
    </font>
    <font>
      <sz val="9.5"/>
      <color theme="1"/>
      <name val="Times New Roman"/>
      <family val="1"/>
    </font>
    <font>
      <sz val="12"/>
      <color theme="1"/>
      <name val="Calibri"/>
      <family val="2"/>
      <charset val="1"/>
      <scheme val="minor"/>
    </font>
    <font>
      <sz val="11"/>
      <color theme="1"/>
      <name val="Arial"/>
      <family val="2"/>
    </font>
    <font>
      <u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justify"/>
    </xf>
    <xf numFmtId="0" fontId="2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/>
    </xf>
    <xf numFmtId="2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13" fillId="0" borderId="1" xfId="0" applyFont="1" applyBorder="1" applyAlignment="1">
      <alignment horizontal="left" vertical="top" wrapText="1"/>
    </xf>
    <xf numFmtId="2" fontId="0" fillId="0" borderId="0" xfId="0" applyNumberFormat="1"/>
    <xf numFmtId="0" fontId="4" fillId="0" borderId="1" xfId="0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2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/>
    <xf numFmtId="0" fontId="13" fillId="0" borderId="2" xfId="0" applyFont="1" applyBorder="1" applyAlignment="1">
      <alignment vertical="center" textRotation="90" wrapText="1"/>
    </xf>
    <xf numFmtId="0" fontId="13" fillId="0" borderId="3" xfId="0" applyFont="1" applyBorder="1" applyAlignment="1">
      <alignment vertical="center" textRotation="90" wrapText="1"/>
    </xf>
    <xf numFmtId="0" fontId="13" fillId="0" borderId="4" xfId="0" applyFont="1" applyBorder="1" applyAlignment="1">
      <alignment vertical="center" textRotation="90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1" fontId="9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2" fontId="19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2" fontId="18" fillId="0" borderId="1" xfId="0" applyNumberFormat="1" applyFont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0" fontId="2" fillId="0" borderId="0" xfId="0" applyFont="1" applyAlignment="1">
      <alignment horizontal="left"/>
    </xf>
    <xf numFmtId="0" fontId="1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3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right" wrapText="1"/>
    </xf>
    <xf numFmtId="2" fontId="8" fillId="0" borderId="1" xfId="0" applyNumberFormat="1" applyFont="1" applyBorder="1" applyAlignment="1">
      <alignment horizontal="right" wrapText="1"/>
    </xf>
    <xf numFmtId="0" fontId="20" fillId="0" borderId="5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</xdr:row>
      <xdr:rowOff>0</xdr:rowOff>
    </xdr:from>
    <xdr:to>
      <xdr:col>1</xdr:col>
      <xdr:colOff>1390650</xdr:colOff>
      <xdr:row>3</xdr:row>
      <xdr:rowOff>1588</xdr:rowOff>
    </xdr:to>
    <xdr:cxnSp macro="">
      <xdr:nvCxnSpPr>
        <xdr:cNvPr id="2" name="Straight Connector 1"/>
        <xdr:cNvCxnSpPr/>
      </xdr:nvCxnSpPr>
      <xdr:spPr>
        <a:xfrm>
          <a:off x="57150" y="571500"/>
          <a:ext cx="18954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</xdr:colOff>
      <xdr:row>96</xdr:row>
      <xdr:rowOff>0</xdr:rowOff>
    </xdr:from>
    <xdr:to>
      <xdr:col>1</xdr:col>
      <xdr:colOff>1390650</xdr:colOff>
      <xdr:row>96</xdr:row>
      <xdr:rowOff>1588</xdr:rowOff>
    </xdr:to>
    <xdr:cxnSp macro="">
      <xdr:nvCxnSpPr>
        <xdr:cNvPr id="3" name="Straight Connector 2"/>
        <xdr:cNvCxnSpPr/>
      </xdr:nvCxnSpPr>
      <xdr:spPr>
        <a:xfrm>
          <a:off x="57150" y="21050250"/>
          <a:ext cx="18954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</xdr:colOff>
      <xdr:row>143</xdr:row>
      <xdr:rowOff>0</xdr:rowOff>
    </xdr:from>
    <xdr:to>
      <xdr:col>1</xdr:col>
      <xdr:colOff>1390650</xdr:colOff>
      <xdr:row>143</xdr:row>
      <xdr:rowOff>1588</xdr:rowOff>
    </xdr:to>
    <xdr:cxnSp macro="">
      <xdr:nvCxnSpPr>
        <xdr:cNvPr id="4" name="Straight Connector 3"/>
        <xdr:cNvCxnSpPr/>
      </xdr:nvCxnSpPr>
      <xdr:spPr>
        <a:xfrm>
          <a:off x="57150" y="29470350"/>
          <a:ext cx="18954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</xdr:colOff>
      <xdr:row>205</xdr:row>
      <xdr:rowOff>0</xdr:rowOff>
    </xdr:from>
    <xdr:to>
      <xdr:col>1</xdr:col>
      <xdr:colOff>1390650</xdr:colOff>
      <xdr:row>205</xdr:row>
      <xdr:rowOff>1588</xdr:rowOff>
    </xdr:to>
    <xdr:cxnSp macro="">
      <xdr:nvCxnSpPr>
        <xdr:cNvPr id="9" name="Straight Connector 8"/>
        <xdr:cNvCxnSpPr/>
      </xdr:nvCxnSpPr>
      <xdr:spPr>
        <a:xfrm>
          <a:off x="57150" y="381000"/>
          <a:ext cx="16002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0"/>
  <sheetViews>
    <sheetView tabSelected="1" topLeftCell="A220" workbookViewId="0">
      <selection activeCell="D217" sqref="D217"/>
    </sheetView>
  </sheetViews>
  <sheetFormatPr defaultRowHeight="15"/>
  <cols>
    <col min="1" max="1" width="2.5703125" customWidth="1"/>
    <col min="2" max="2" width="37.42578125" customWidth="1"/>
    <col min="3" max="4" width="15.85546875" customWidth="1"/>
    <col min="5" max="5" width="14.42578125" customWidth="1"/>
    <col min="6" max="6" width="15" customWidth="1"/>
    <col min="7" max="7" width="12" customWidth="1"/>
    <col min="8" max="8" width="14.140625" customWidth="1"/>
    <col min="9" max="10" width="15.28515625" customWidth="1"/>
  </cols>
  <sheetData>
    <row r="1" spans="1:4">
      <c r="A1" s="83" t="s">
        <v>0</v>
      </c>
      <c r="B1" s="83"/>
      <c r="C1" s="83"/>
      <c r="D1" s="83"/>
    </row>
    <row r="2" spans="1:4">
      <c r="A2" s="1"/>
    </row>
    <row r="3" spans="1:4">
      <c r="A3" s="2" t="s">
        <v>1</v>
      </c>
      <c r="B3" s="2"/>
      <c r="C3" s="82" t="s">
        <v>211</v>
      </c>
      <c r="D3" s="82"/>
    </row>
    <row r="4" spans="1:4">
      <c r="A4" s="80" t="s">
        <v>2</v>
      </c>
      <c r="B4" s="80"/>
    </row>
    <row r="5" spans="1:4" ht="16.5" customHeight="1">
      <c r="A5" s="1"/>
      <c r="D5" s="1" t="s">
        <v>3</v>
      </c>
    </row>
    <row r="6" spans="1:4" ht="34.5" customHeight="1">
      <c r="A6" s="3" t="s">
        <v>4</v>
      </c>
      <c r="B6" s="3" t="s">
        <v>5</v>
      </c>
      <c r="C6" s="3" t="s">
        <v>208</v>
      </c>
      <c r="D6" s="3" t="s">
        <v>212</v>
      </c>
    </row>
    <row r="7" spans="1:4">
      <c r="A7" s="9">
        <v>1</v>
      </c>
      <c r="B7" s="32" t="s">
        <v>6</v>
      </c>
      <c r="C7" s="33"/>
      <c r="D7" s="33"/>
    </row>
    <row r="8" spans="1:4">
      <c r="A8" s="9">
        <v>1.1000000000000001</v>
      </c>
      <c r="B8" s="32" t="s">
        <v>7</v>
      </c>
      <c r="C8" s="33"/>
      <c r="D8" s="33"/>
    </row>
    <row r="9" spans="1:4" ht="20.25" customHeight="1">
      <c r="A9" s="34" t="s">
        <v>8</v>
      </c>
      <c r="B9" s="67" t="s">
        <v>9</v>
      </c>
      <c r="C9" s="69">
        <v>1213630.96</v>
      </c>
      <c r="D9" s="69">
        <v>43121719.240000002</v>
      </c>
    </row>
    <row r="10" spans="1:4" ht="18.75" customHeight="1">
      <c r="A10" s="34" t="s">
        <v>10</v>
      </c>
      <c r="B10" s="67" t="s">
        <v>11</v>
      </c>
      <c r="C10" s="13">
        <v>7547248.8300000001</v>
      </c>
      <c r="D10" s="13">
        <v>7896993.8300000001</v>
      </c>
    </row>
    <row r="11" spans="1:4" ht="15" customHeight="1">
      <c r="A11" s="34" t="s">
        <v>12</v>
      </c>
      <c r="B11" s="67" t="s">
        <v>13</v>
      </c>
      <c r="C11" s="69">
        <v>1441277.33</v>
      </c>
      <c r="D11" s="69">
        <v>1188759.53</v>
      </c>
    </row>
    <row r="12" spans="1:4" ht="16.5" customHeight="1">
      <c r="A12" s="34" t="s">
        <v>14</v>
      </c>
      <c r="B12" s="67" t="s">
        <v>15</v>
      </c>
      <c r="C12" s="69"/>
      <c r="D12" s="69"/>
    </row>
    <row r="13" spans="1:4" ht="16.5" customHeight="1">
      <c r="A13" s="34" t="s">
        <v>16</v>
      </c>
      <c r="B13" s="67" t="s">
        <v>17</v>
      </c>
      <c r="C13" s="68"/>
      <c r="D13" s="68"/>
    </row>
    <row r="14" spans="1:4" ht="18" customHeight="1">
      <c r="A14" s="34" t="s">
        <v>18</v>
      </c>
      <c r="B14" s="67" t="s">
        <v>19</v>
      </c>
      <c r="C14" s="42">
        <v>161219074.86000001</v>
      </c>
      <c r="D14" s="42">
        <v>191059505.44</v>
      </c>
    </row>
    <row r="15" spans="1:4" ht="17.25" customHeight="1">
      <c r="A15" s="34" t="s">
        <v>20</v>
      </c>
      <c r="B15" s="67" t="s">
        <v>21</v>
      </c>
      <c r="C15" s="68"/>
      <c r="D15" s="68"/>
    </row>
    <row r="16" spans="1:4" ht="17.25" customHeight="1">
      <c r="A16" s="34" t="s">
        <v>22</v>
      </c>
      <c r="B16" s="67" t="s">
        <v>23</v>
      </c>
      <c r="C16" s="68"/>
      <c r="D16" s="68"/>
    </row>
    <row r="17" spans="1:4" ht="26.25" customHeight="1">
      <c r="A17" s="34" t="s">
        <v>24</v>
      </c>
      <c r="B17" s="67" t="s">
        <v>25</v>
      </c>
      <c r="C17" s="68"/>
      <c r="D17" s="68"/>
    </row>
    <row r="18" spans="1:4" ht="17.25" customHeight="1">
      <c r="A18" s="34" t="s">
        <v>26</v>
      </c>
      <c r="B18" s="67"/>
      <c r="C18" s="68"/>
      <c r="D18" s="68"/>
    </row>
    <row r="19" spans="1:4" ht="17.25" customHeight="1">
      <c r="A19" s="9" t="s">
        <v>27</v>
      </c>
      <c r="B19" s="70" t="s">
        <v>28</v>
      </c>
      <c r="C19" s="15">
        <f>SUM(C9:C18)</f>
        <v>171421231.98000002</v>
      </c>
      <c r="D19" s="15">
        <f>SUM(D9:D18)</f>
        <v>243266978.03999999</v>
      </c>
    </row>
    <row r="20" spans="1:4">
      <c r="A20" s="9">
        <v>1.2</v>
      </c>
      <c r="B20" s="70" t="s">
        <v>29</v>
      </c>
      <c r="C20" s="68"/>
      <c r="D20" s="68"/>
    </row>
    <row r="21" spans="1:4" ht="18" customHeight="1">
      <c r="A21" s="34" t="s">
        <v>30</v>
      </c>
      <c r="B21" s="67" t="s">
        <v>31</v>
      </c>
      <c r="C21" s="42">
        <v>640138604</v>
      </c>
      <c r="D21" s="42">
        <v>628132135</v>
      </c>
    </row>
    <row r="22" spans="1:4" ht="16.5" customHeight="1">
      <c r="A22" s="34" t="s">
        <v>32</v>
      </c>
      <c r="B22" s="67" t="s">
        <v>33</v>
      </c>
      <c r="C22" s="68"/>
      <c r="D22" s="68"/>
    </row>
    <row r="23" spans="1:4" ht="15.75" customHeight="1">
      <c r="A23" s="34" t="s">
        <v>34</v>
      </c>
      <c r="B23" s="67" t="s">
        <v>35</v>
      </c>
      <c r="C23" s="68"/>
      <c r="D23" s="68"/>
    </row>
    <row r="24" spans="1:4" ht="15.75" customHeight="1">
      <c r="A24" s="34" t="s">
        <v>36</v>
      </c>
      <c r="B24" s="67" t="s">
        <v>37</v>
      </c>
      <c r="C24" s="71">
        <v>459625625.25</v>
      </c>
      <c r="D24" s="71">
        <v>459625625.25</v>
      </c>
    </row>
    <row r="25" spans="1:4" ht="18.75" customHeight="1">
      <c r="A25" s="34" t="s">
        <v>38</v>
      </c>
      <c r="B25" s="67" t="s">
        <v>39</v>
      </c>
      <c r="C25" s="68"/>
      <c r="D25" s="68"/>
    </row>
    <row r="26" spans="1:4" ht="19.5" customHeight="1">
      <c r="A26" s="34" t="s">
        <v>40</v>
      </c>
      <c r="B26" s="67" t="s">
        <v>41</v>
      </c>
      <c r="C26" s="68"/>
      <c r="D26" s="68"/>
    </row>
    <row r="27" spans="1:4" ht="18.75" customHeight="1">
      <c r="A27" s="34" t="s">
        <v>42</v>
      </c>
      <c r="B27" s="67" t="s">
        <v>43</v>
      </c>
      <c r="C27" s="68"/>
      <c r="D27" s="68"/>
    </row>
    <row r="28" spans="1:4" ht="17.25" customHeight="1">
      <c r="A28" s="34" t="s">
        <v>44</v>
      </c>
      <c r="B28" s="67" t="s">
        <v>45</v>
      </c>
      <c r="C28" s="68"/>
      <c r="D28" s="68"/>
    </row>
    <row r="29" spans="1:4" ht="18" customHeight="1">
      <c r="A29" s="34" t="s">
        <v>46</v>
      </c>
      <c r="B29" s="67"/>
      <c r="C29" s="68"/>
      <c r="D29" s="68"/>
    </row>
    <row r="30" spans="1:4" ht="17.25" customHeight="1">
      <c r="A30" s="9" t="s">
        <v>47</v>
      </c>
      <c r="B30" s="70" t="s">
        <v>48</v>
      </c>
      <c r="C30" s="15">
        <f>SUM(C21:C29)</f>
        <v>1099764229.25</v>
      </c>
      <c r="D30" s="15">
        <f>SUM(D21:D29)</f>
        <v>1087757760.25</v>
      </c>
    </row>
    <row r="31" spans="1:4">
      <c r="A31" s="9">
        <v>1.3</v>
      </c>
      <c r="B31" s="70" t="s">
        <v>49</v>
      </c>
      <c r="C31" s="15">
        <f>C19+C30</f>
        <v>1271185461.23</v>
      </c>
      <c r="D31" s="15">
        <f>D19+D30</f>
        <v>1331024738.29</v>
      </c>
    </row>
    <row r="32" spans="1:4">
      <c r="A32" s="9">
        <v>2</v>
      </c>
      <c r="B32" s="70" t="s">
        <v>50</v>
      </c>
      <c r="C32" s="68"/>
      <c r="D32" s="68"/>
    </row>
    <row r="33" spans="1:4">
      <c r="A33" s="9">
        <v>2.1</v>
      </c>
      <c r="B33" s="70" t="s">
        <v>51</v>
      </c>
      <c r="C33" s="68"/>
      <c r="D33" s="68"/>
    </row>
    <row r="34" spans="1:4" ht="18" customHeight="1">
      <c r="A34" s="34" t="s">
        <v>52</v>
      </c>
      <c r="B34" s="70" t="s">
        <v>53</v>
      </c>
      <c r="C34" s="72"/>
      <c r="D34" s="72"/>
    </row>
    <row r="35" spans="1:4" ht="17.25" customHeight="1">
      <c r="A35" s="34" t="s">
        <v>54</v>
      </c>
      <c r="B35" s="67" t="s">
        <v>55</v>
      </c>
      <c r="C35" s="42">
        <v>344085192.02999997</v>
      </c>
      <c r="D35" s="42">
        <v>336386334.00999999</v>
      </c>
    </row>
    <row r="36" spans="1:4" ht="15.75" customHeight="1">
      <c r="A36" s="34" t="s">
        <v>56</v>
      </c>
      <c r="B36" s="67" t="s">
        <v>57</v>
      </c>
      <c r="C36" s="42">
        <v>834312</v>
      </c>
      <c r="D36" s="42">
        <v>5336163</v>
      </c>
    </row>
    <row r="37" spans="1:4" ht="16.5" customHeight="1">
      <c r="A37" s="34" t="s">
        <v>58</v>
      </c>
      <c r="B37" s="67" t="s">
        <v>59</v>
      </c>
      <c r="C37" s="42">
        <v>49706555.090000004</v>
      </c>
      <c r="D37" s="42">
        <v>34494159.600000001</v>
      </c>
    </row>
    <row r="38" spans="1:4" ht="18.75" customHeight="1">
      <c r="A38" s="34" t="s">
        <v>60</v>
      </c>
      <c r="B38" s="67" t="s">
        <v>61</v>
      </c>
      <c r="C38" s="42">
        <v>7255251.1900000004</v>
      </c>
      <c r="D38" s="42">
        <v>6742691.2300000004</v>
      </c>
    </row>
    <row r="39" spans="1:4" ht="15.75" customHeight="1">
      <c r="A39" s="34" t="s">
        <v>62</v>
      </c>
      <c r="B39" s="67" t="s">
        <v>63</v>
      </c>
      <c r="C39" s="72"/>
      <c r="D39" s="72"/>
    </row>
    <row r="40" spans="1:4" ht="16.5" customHeight="1">
      <c r="A40" s="34" t="s">
        <v>64</v>
      </c>
      <c r="B40" s="67" t="s">
        <v>65</v>
      </c>
      <c r="C40" s="72"/>
      <c r="D40" s="72"/>
    </row>
    <row r="41" spans="1:4" ht="17.25" customHeight="1">
      <c r="A41" s="34" t="s">
        <v>66</v>
      </c>
      <c r="B41" s="67" t="s">
        <v>67</v>
      </c>
      <c r="C41" s="72"/>
      <c r="D41" s="72"/>
    </row>
    <row r="42" spans="1:4" ht="15" customHeight="1">
      <c r="A42" s="34" t="s">
        <v>68</v>
      </c>
      <c r="B42" s="67" t="s">
        <v>69</v>
      </c>
      <c r="C42" s="72"/>
      <c r="D42" s="72"/>
    </row>
    <row r="43" spans="1:4" ht="18" customHeight="1">
      <c r="A43" s="34" t="s">
        <v>70</v>
      </c>
      <c r="B43" s="67" t="s">
        <v>71</v>
      </c>
      <c r="C43" s="72"/>
      <c r="D43" s="72"/>
    </row>
    <row r="44" spans="1:4" ht="18" customHeight="1">
      <c r="A44" s="34" t="s">
        <v>72</v>
      </c>
      <c r="B44" s="67" t="s">
        <v>73</v>
      </c>
      <c r="C44" s="72"/>
      <c r="D44" s="72"/>
    </row>
    <row r="45" spans="1:4" ht="22.5" customHeight="1">
      <c r="A45" s="34" t="s">
        <v>74</v>
      </c>
      <c r="B45" s="67" t="s">
        <v>75</v>
      </c>
      <c r="C45" s="72"/>
      <c r="D45" s="72"/>
    </row>
    <row r="46" spans="1:4" ht="20.25" customHeight="1">
      <c r="A46" s="34" t="s">
        <v>76</v>
      </c>
      <c r="B46" s="67"/>
      <c r="C46" s="72"/>
      <c r="D46" s="72"/>
    </row>
    <row r="47" spans="1:4" ht="16.5" customHeight="1">
      <c r="A47" s="9" t="s">
        <v>77</v>
      </c>
      <c r="B47" s="70" t="s">
        <v>78</v>
      </c>
      <c r="C47" s="73">
        <f>SUM(C35:C46)</f>
        <v>401881310.31</v>
      </c>
      <c r="D47" s="73">
        <f>SUM(D35:D46)</f>
        <v>382959347.84000003</v>
      </c>
    </row>
    <row r="48" spans="1:4" ht="15.75">
      <c r="A48" s="5"/>
      <c r="B48" s="35"/>
      <c r="C48" s="6"/>
      <c r="D48" s="6"/>
    </row>
    <row r="49" spans="1:4" ht="15.75">
      <c r="A49" s="5"/>
      <c r="B49" s="35"/>
      <c r="C49" s="6"/>
      <c r="D49" s="6"/>
    </row>
    <row r="50" spans="1:4">
      <c r="A50" s="84" t="s">
        <v>79</v>
      </c>
      <c r="B50" s="84"/>
      <c r="C50" s="84"/>
      <c r="D50" s="84"/>
    </row>
    <row r="51" spans="1:4">
      <c r="A51" s="36"/>
      <c r="B51" s="37"/>
      <c r="C51" s="37"/>
      <c r="D51" s="37"/>
    </row>
    <row r="52" spans="1:4" ht="33" customHeight="1">
      <c r="A52" s="3" t="s">
        <v>4</v>
      </c>
      <c r="B52" s="3" t="s">
        <v>5</v>
      </c>
      <c r="C52" s="3" t="s">
        <v>208</v>
      </c>
      <c r="D52" s="3" t="s">
        <v>212</v>
      </c>
    </row>
    <row r="53" spans="1:4" ht="21" customHeight="1">
      <c r="A53" s="7" t="s">
        <v>80</v>
      </c>
      <c r="B53" s="7" t="s">
        <v>81</v>
      </c>
      <c r="C53" s="74">
        <f>C54</f>
        <v>172440362.66999999</v>
      </c>
      <c r="D53" s="74"/>
    </row>
    <row r="54" spans="1:4" ht="18" customHeight="1">
      <c r="A54" s="8" t="s">
        <v>82</v>
      </c>
      <c r="B54" s="8" t="s">
        <v>83</v>
      </c>
      <c r="C54" s="75">
        <v>172440362.66999999</v>
      </c>
      <c r="D54" s="75">
        <v>250000000</v>
      </c>
    </row>
    <row r="55" spans="1:4" ht="19.5" customHeight="1">
      <c r="A55" s="8" t="s">
        <v>84</v>
      </c>
      <c r="B55" s="8" t="s">
        <v>85</v>
      </c>
      <c r="C55" s="66"/>
      <c r="D55" s="66"/>
    </row>
    <row r="56" spans="1:4" ht="19.5" customHeight="1">
      <c r="A56" s="8" t="s">
        <v>86</v>
      </c>
      <c r="B56" s="8" t="s">
        <v>87</v>
      </c>
      <c r="C56" s="66"/>
      <c r="D56" s="66"/>
    </row>
    <row r="57" spans="1:4" ht="18.75" customHeight="1">
      <c r="A57" s="8" t="s">
        <v>88</v>
      </c>
      <c r="B57" s="8" t="s">
        <v>89</v>
      </c>
      <c r="C57" s="66"/>
      <c r="D57" s="66"/>
    </row>
    <row r="58" spans="1:4" ht="19.5" customHeight="1">
      <c r="A58" s="8" t="s">
        <v>90</v>
      </c>
      <c r="B58" s="8"/>
      <c r="C58" s="66"/>
      <c r="D58" s="66"/>
    </row>
    <row r="59" spans="1:4" ht="18.75" customHeight="1">
      <c r="A59" s="7" t="s">
        <v>91</v>
      </c>
      <c r="B59" s="7" t="s">
        <v>92</v>
      </c>
      <c r="C59" s="76">
        <f>SUM(C54:C58)</f>
        <v>172440362.66999999</v>
      </c>
      <c r="D59" s="76">
        <f>SUM(D54:D58)</f>
        <v>250000000</v>
      </c>
    </row>
    <row r="60" spans="1:4" ht="15.75">
      <c r="A60" s="70">
        <v>2.2000000000000002</v>
      </c>
      <c r="B60" s="7" t="s">
        <v>93</v>
      </c>
      <c r="C60" s="76">
        <f>C47+C59</f>
        <v>574321672.98000002</v>
      </c>
      <c r="D60" s="76">
        <f>D47+D59</f>
        <v>632959347.84000003</v>
      </c>
    </row>
    <row r="61" spans="1:4" ht="15.75">
      <c r="A61" s="70">
        <v>2.2999999999999998</v>
      </c>
      <c r="B61" s="8" t="s">
        <v>94</v>
      </c>
      <c r="C61" s="66"/>
      <c r="D61" s="66"/>
    </row>
    <row r="62" spans="1:4" ht="19.5" customHeight="1">
      <c r="A62" s="8" t="s">
        <v>95</v>
      </c>
      <c r="B62" s="8" t="s">
        <v>96</v>
      </c>
      <c r="C62" s="77"/>
      <c r="D62" s="77"/>
    </row>
    <row r="63" spans="1:4" ht="14.25" customHeight="1">
      <c r="A63" s="8" t="s">
        <v>97</v>
      </c>
      <c r="B63" s="78" t="s">
        <v>98</v>
      </c>
      <c r="C63" s="77">
        <v>29520500</v>
      </c>
      <c r="D63" s="77">
        <v>29520500</v>
      </c>
    </row>
    <row r="64" spans="1:4" ht="21.75" customHeight="1">
      <c r="A64" s="8" t="s">
        <v>99</v>
      </c>
      <c r="B64" s="78" t="s">
        <v>100</v>
      </c>
      <c r="C64" s="75">
        <v>57304500</v>
      </c>
      <c r="D64" s="75">
        <v>57304500</v>
      </c>
    </row>
    <row r="65" spans="1:4" ht="18.75" customHeight="1">
      <c r="A65" s="8" t="s">
        <v>101</v>
      </c>
      <c r="B65" s="8" t="s">
        <v>102</v>
      </c>
      <c r="C65" s="79"/>
      <c r="D65" s="79"/>
    </row>
    <row r="66" spans="1:4" ht="18.75" customHeight="1">
      <c r="A66" s="8" t="s">
        <v>103</v>
      </c>
      <c r="B66" s="8" t="s">
        <v>104</v>
      </c>
      <c r="C66" s="79"/>
      <c r="D66" s="79"/>
    </row>
    <row r="67" spans="1:4" ht="18.75" customHeight="1">
      <c r="A67" s="8" t="s">
        <v>105</v>
      </c>
      <c r="B67" s="8" t="s">
        <v>106</v>
      </c>
      <c r="C67" s="77">
        <v>658460091</v>
      </c>
      <c r="D67" s="77">
        <v>658460091</v>
      </c>
    </row>
    <row r="68" spans="1:4" ht="19.5" customHeight="1">
      <c r="A68" s="8" t="s">
        <v>107</v>
      </c>
      <c r="B68" s="8" t="s">
        <v>108</v>
      </c>
      <c r="C68" s="77"/>
      <c r="D68" s="77"/>
    </row>
    <row r="69" spans="1:4" ht="15.75" customHeight="1">
      <c r="A69" s="8" t="s">
        <v>109</v>
      </c>
      <c r="B69" s="8" t="s">
        <v>110</v>
      </c>
      <c r="C69" s="77">
        <v>83645405</v>
      </c>
      <c r="D69" s="77">
        <v>83645405</v>
      </c>
    </row>
    <row r="70" spans="1:4" ht="20.25" customHeight="1">
      <c r="A70" s="8" t="s">
        <v>111</v>
      </c>
      <c r="B70" s="8" t="s">
        <v>112</v>
      </c>
      <c r="C70" s="75">
        <v>-132066707.75</v>
      </c>
      <c r="D70" s="75">
        <v>-130865105.55</v>
      </c>
    </row>
    <row r="71" spans="1:4" ht="19.5" customHeight="1">
      <c r="A71" s="8" t="s">
        <v>113</v>
      </c>
      <c r="B71" s="8"/>
      <c r="C71" s="77"/>
      <c r="D71" s="77"/>
    </row>
    <row r="72" spans="1:4" ht="18.75" customHeight="1">
      <c r="A72" s="7" t="s">
        <v>114</v>
      </c>
      <c r="B72" s="7" t="s">
        <v>115</v>
      </c>
      <c r="C72" s="76">
        <f>SUM(C62:C71)</f>
        <v>696863788.25</v>
      </c>
      <c r="D72" s="76">
        <f>SUM(D62:D71)</f>
        <v>698065390.45000005</v>
      </c>
    </row>
    <row r="73" spans="1:4" ht="15.75">
      <c r="A73" s="70">
        <v>2.4</v>
      </c>
      <c r="B73" s="7" t="s">
        <v>116</v>
      </c>
      <c r="C73" s="76">
        <f>C60+C72</f>
        <v>1271185461.23</v>
      </c>
      <c r="D73" s="76">
        <f>D60+D72</f>
        <v>1331024738.29</v>
      </c>
    </row>
    <row r="74" spans="1:4">
      <c r="A74" s="38"/>
      <c r="B74" s="37"/>
      <c r="C74" s="37"/>
      <c r="D74" s="37"/>
    </row>
    <row r="75" spans="1:4">
      <c r="A75" s="38"/>
      <c r="B75" s="37"/>
      <c r="C75" s="37"/>
      <c r="D75" s="37"/>
    </row>
    <row r="76" spans="1:4">
      <c r="A76" s="38"/>
      <c r="B76" s="37"/>
      <c r="C76" s="37"/>
      <c r="D76" s="37"/>
    </row>
    <row r="77" spans="1:4">
      <c r="A77" s="38"/>
      <c r="B77" s="37"/>
      <c r="C77" s="37"/>
      <c r="D77" s="37"/>
    </row>
    <row r="78" spans="1:4">
      <c r="A78" s="38" t="s">
        <v>225</v>
      </c>
      <c r="B78" s="37"/>
      <c r="C78" s="37"/>
      <c r="D78" s="38"/>
    </row>
    <row r="79" spans="1:4">
      <c r="A79" s="38" t="s">
        <v>117</v>
      </c>
      <c r="B79" s="37"/>
      <c r="C79" s="37"/>
      <c r="D79" s="37"/>
    </row>
    <row r="80" spans="1:4">
      <c r="A80" s="38" t="s">
        <v>226</v>
      </c>
      <c r="B80" s="37"/>
      <c r="C80" s="37"/>
      <c r="D80" s="37"/>
    </row>
    <row r="81" spans="1:4">
      <c r="A81" s="11"/>
    </row>
    <row r="82" spans="1:4">
      <c r="A82" s="11"/>
    </row>
    <row r="83" spans="1:4">
      <c r="A83" s="11"/>
    </row>
    <row r="84" spans="1:4">
      <c r="A84" s="11"/>
    </row>
    <row r="85" spans="1:4">
      <c r="A85" s="11"/>
    </row>
    <row r="86" spans="1:4">
      <c r="A86" s="11"/>
    </row>
    <row r="87" spans="1:4">
      <c r="A87" s="11"/>
    </row>
    <row r="88" spans="1:4">
      <c r="A88" s="11"/>
    </row>
    <row r="89" spans="1:4">
      <c r="A89" s="11"/>
    </row>
    <row r="90" spans="1:4">
      <c r="A90" s="11"/>
    </row>
    <row r="91" spans="1:4">
      <c r="A91" s="11"/>
    </row>
    <row r="92" spans="1:4">
      <c r="A92" s="11"/>
    </row>
    <row r="93" spans="1:4">
      <c r="A93" s="11"/>
    </row>
    <row r="94" spans="1:4">
      <c r="A94" s="83" t="s">
        <v>118</v>
      </c>
      <c r="B94" s="83"/>
      <c r="C94" s="83"/>
      <c r="D94" s="83"/>
    </row>
    <row r="95" spans="1:4">
      <c r="A95" s="10"/>
    </row>
    <row r="96" spans="1:4">
      <c r="A96" s="2" t="s">
        <v>1</v>
      </c>
      <c r="B96" s="2"/>
      <c r="C96" s="82" t="s">
        <v>211</v>
      </c>
      <c r="D96" s="82"/>
    </row>
    <row r="97" spans="1:4">
      <c r="A97" s="80" t="s">
        <v>2</v>
      </c>
      <c r="B97" s="80"/>
    </row>
    <row r="98" spans="1:4" ht="26.25">
      <c r="A98" s="1"/>
      <c r="D98" s="1" t="s">
        <v>3</v>
      </c>
    </row>
    <row r="99" spans="1:4" ht="62.25" customHeight="1">
      <c r="A99" s="12" t="s">
        <v>4</v>
      </c>
      <c r="B99" s="3" t="s">
        <v>5</v>
      </c>
      <c r="C99" s="3" t="s">
        <v>208</v>
      </c>
      <c r="D99" s="3" t="s">
        <v>212</v>
      </c>
    </row>
    <row r="100" spans="1:4">
      <c r="A100" s="3">
        <v>1</v>
      </c>
      <c r="B100" s="7" t="s">
        <v>119</v>
      </c>
      <c r="C100" s="14">
        <v>1249727454.22</v>
      </c>
      <c r="D100" s="14">
        <v>624310844.71000004</v>
      </c>
    </row>
    <row r="101" spans="1:4">
      <c r="A101" s="3">
        <v>2</v>
      </c>
      <c r="B101" s="8" t="s">
        <v>120</v>
      </c>
      <c r="C101" s="14">
        <v>870549142.66999996</v>
      </c>
      <c r="D101" s="14">
        <v>446197715.60000002</v>
      </c>
    </row>
    <row r="102" spans="1:4">
      <c r="A102" s="4">
        <v>3</v>
      </c>
      <c r="B102" s="7" t="s">
        <v>121</v>
      </c>
      <c r="C102" s="15">
        <f>C100-C101</f>
        <v>379178311.55000007</v>
      </c>
      <c r="D102" s="15">
        <f>D100-D101</f>
        <v>178113129.11000001</v>
      </c>
    </row>
    <row r="103" spans="1:4">
      <c r="A103" s="3">
        <v>4</v>
      </c>
      <c r="B103" s="8" t="s">
        <v>122</v>
      </c>
      <c r="C103" s="13"/>
      <c r="D103" s="13"/>
    </row>
    <row r="104" spans="1:4">
      <c r="A104" s="3">
        <v>5</v>
      </c>
      <c r="B104" s="8" t="s">
        <v>123</v>
      </c>
      <c r="C104" s="13"/>
      <c r="D104" s="13"/>
    </row>
    <row r="105" spans="1:4">
      <c r="A105" s="3">
        <v>6</v>
      </c>
      <c r="B105" s="8" t="s">
        <v>124</v>
      </c>
      <c r="C105" s="13"/>
      <c r="D105" s="13"/>
    </row>
    <row r="106" spans="1:4">
      <c r="A106" s="3">
        <v>7</v>
      </c>
      <c r="B106" s="8" t="s">
        <v>125</v>
      </c>
      <c r="C106" s="13"/>
      <c r="D106" s="13"/>
    </row>
    <row r="107" spans="1:4">
      <c r="A107" s="3">
        <v>8</v>
      </c>
      <c r="B107" s="8" t="s">
        <v>126</v>
      </c>
      <c r="C107" s="13"/>
      <c r="D107" s="13"/>
    </row>
    <row r="108" spans="1:4">
      <c r="A108" s="3">
        <v>9</v>
      </c>
      <c r="B108" s="8" t="s">
        <v>127</v>
      </c>
      <c r="C108" s="13">
        <v>388015408.06</v>
      </c>
      <c r="D108" s="13">
        <v>177642053.40000001</v>
      </c>
    </row>
    <row r="109" spans="1:4">
      <c r="A109" s="3">
        <v>10</v>
      </c>
      <c r="B109" s="8" t="s">
        <v>128</v>
      </c>
      <c r="C109" s="14"/>
      <c r="D109" s="14"/>
    </row>
    <row r="110" spans="1:4">
      <c r="A110" s="3">
        <v>11</v>
      </c>
      <c r="B110" s="8" t="s">
        <v>129</v>
      </c>
      <c r="C110" s="16"/>
      <c r="D110" s="16"/>
    </row>
    <row r="111" spans="1:4">
      <c r="A111" s="3">
        <v>12</v>
      </c>
      <c r="B111" s="8" t="s">
        <v>130</v>
      </c>
      <c r="C111" s="16"/>
      <c r="D111" s="16"/>
    </row>
    <row r="112" spans="1:4" ht="14.25" customHeight="1">
      <c r="A112" s="3">
        <v>13</v>
      </c>
      <c r="B112" s="8" t="s">
        <v>131</v>
      </c>
      <c r="C112" s="13">
        <v>-11438818.09</v>
      </c>
      <c r="D112" s="13">
        <v>2050525.4</v>
      </c>
    </row>
    <row r="113" spans="1:4">
      <c r="A113" s="3">
        <v>14</v>
      </c>
      <c r="B113" s="8" t="s">
        <v>132</v>
      </c>
      <c r="C113" s="13"/>
      <c r="D113" s="13"/>
    </row>
    <row r="114" spans="1:4" ht="15" customHeight="1">
      <c r="A114" s="3">
        <v>15</v>
      </c>
      <c r="B114" s="8" t="s">
        <v>133</v>
      </c>
      <c r="C114" s="13"/>
      <c r="D114" s="13"/>
    </row>
    <row r="115" spans="1:4" ht="25.5">
      <c r="A115" s="3">
        <v>16</v>
      </c>
      <c r="B115" s="8" t="s">
        <v>134</v>
      </c>
      <c r="C115" s="13"/>
      <c r="D115" s="13"/>
    </row>
    <row r="116" spans="1:4">
      <c r="A116" s="4">
        <v>17</v>
      </c>
      <c r="B116" s="8" t="s">
        <v>135</v>
      </c>
      <c r="C116" s="13"/>
      <c r="D116" s="13"/>
    </row>
    <row r="117" spans="1:4">
      <c r="A117" s="4">
        <v>18</v>
      </c>
      <c r="B117" s="7" t="s">
        <v>136</v>
      </c>
      <c r="C117" s="13">
        <f>C102-C108+C112</f>
        <v>-20275914.599999931</v>
      </c>
      <c r="D117" s="13">
        <f>D102-D108+D112</f>
        <v>2521601.1100000083</v>
      </c>
    </row>
    <row r="118" spans="1:4">
      <c r="A118" s="4">
        <v>19</v>
      </c>
      <c r="B118" s="8" t="s">
        <v>137</v>
      </c>
      <c r="C118" s="13">
        <v>183148</v>
      </c>
      <c r="D118" s="13">
        <v>252160.11</v>
      </c>
    </row>
    <row r="119" spans="1:4">
      <c r="A119" s="4">
        <v>20</v>
      </c>
      <c r="B119" s="7" t="s">
        <v>138</v>
      </c>
      <c r="C119" s="15">
        <f>C117-C118</f>
        <v>-20459062.599999931</v>
      </c>
      <c r="D119" s="15">
        <f>D117-D118</f>
        <v>2269441.0000000084</v>
      </c>
    </row>
    <row r="120" spans="1:4" ht="25.5">
      <c r="A120" s="4">
        <v>21</v>
      </c>
      <c r="B120" s="7" t="s">
        <v>139</v>
      </c>
      <c r="C120" s="15"/>
      <c r="D120" s="15"/>
    </row>
    <row r="121" spans="1:4">
      <c r="A121" s="4">
        <v>22</v>
      </c>
      <c r="B121" s="7" t="s">
        <v>140</v>
      </c>
      <c r="C121" s="15">
        <f>SUM(C119:C120)</f>
        <v>-20459062.599999931</v>
      </c>
      <c r="D121" s="15">
        <f>SUM(D119:D120)</f>
        <v>2269441.0000000084</v>
      </c>
    </row>
    <row r="122" spans="1:4">
      <c r="A122" s="4">
        <v>23</v>
      </c>
      <c r="B122" s="7" t="s">
        <v>141</v>
      </c>
      <c r="C122" s="13"/>
      <c r="D122" s="13"/>
    </row>
    <row r="123" spans="1:4" ht="15" customHeight="1">
      <c r="A123" s="86"/>
      <c r="B123" s="8" t="s">
        <v>142</v>
      </c>
      <c r="C123" s="13"/>
      <c r="D123" s="13"/>
    </row>
    <row r="124" spans="1:4">
      <c r="A124" s="86"/>
      <c r="B124" s="8" t="s">
        <v>143</v>
      </c>
      <c r="C124" s="13"/>
      <c r="D124" s="13"/>
    </row>
    <row r="125" spans="1:4">
      <c r="A125" s="86"/>
      <c r="B125" s="8" t="s">
        <v>144</v>
      </c>
      <c r="C125" s="13"/>
      <c r="D125" s="13"/>
    </row>
    <row r="126" spans="1:4">
      <c r="A126" s="4">
        <v>24</v>
      </c>
      <c r="B126" s="7" t="s">
        <v>145</v>
      </c>
      <c r="C126" s="15">
        <f>C121-C123-C124-C125</f>
        <v>-20459062.599999931</v>
      </c>
      <c r="D126" s="15">
        <f>D121-D123-D124-D125</f>
        <v>2269441.0000000084</v>
      </c>
    </row>
    <row r="127" spans="1:4" ht="14.25" customHeight="1">
      <c r="A127" s="4">
        <v>25</v>
      </c>
      <c r="B127" s="7" t="s">
        <v>146</v>
      </c>
      <c r="C127" s="17"/>
      <c r="D127" s="17"/>
    </row>
    <row r="128" spans="1:4">
      <c r="A128" s="1"/>
    </row>
    <row r="129" spans="1:4">
      <c r="A129" s="10"/>
    </row>
    <row r="130" spans="1:4">
      <c r="A130" s="18"/>
    </row>
    <row r="131" spans="1:4">
      <c r="A131" s="38" t="s">
        <v>225</v>
      </c>
      <c r="B131" s="37"/>
      <c r="C131" s="37"/>
      <c r="D131" s="38"/>
    </row>
    <row r="132" spans="1:4">
      <c r="A132" s="38" t="s">
        <v>117</v>
      </c>
      <c r="B132" s="37"/>
      <c r="C132" s="37"/>
      <c r="D132" s="37"/>
    </row>
    <row r="133" spans="1:4">
      <c r="A133" s="38" t="s">
        <v>226</v>
      </c>
      <c r="B133" s="37"/>
      <c r="C133" s="37"/>
      <c r="D133" s="37"/>
    </row>
    <row r="134" spans="1:4">
      <c r="A134" s="19"/>
      <c r="B134" s="19"/>
    </row>
    <row r="135" spans="1:4">
      <c r="A135" s="19"/>
      <c r="B135" s="19"/>
    </row>
    <row r="136" spans="1:4">
      <c r="A136" s="19"/>
      <c r="B136" s="19"/>
    </row>
    <row r="137" spans="1:4">
      <c r="A137" s="19"/>
      <c r="B137" s="19"/>
    </row>
    <row r="138" spans="1:4">
      <c r="A138" s="19"/>
      <c r="B138" s="19"/>
    </row>
    <row r="139" spans="1:4">
      <c r="A139" s="19"/>
      <c r="B139" s="19"/>
    </row>
    <row r="140" spans="1:4">
      <c r="A140" s="19"/>
      <c r="B140" s="19"/>
    </row>
    <row r="141" spans="1:4">
      <c r="A141" s="19"/>
      <c r="B141" s="19"/>
    </row>
    <row r="142" spans="1:4">
      <c r="A142" s="83" t="s">
        <v>147</v>
      </c>
      <c r="B142" s="83"/>
      <c r="C142" s="83"/>
      <c r="D142" s="83"/>
    </row>
    <row r="143" spans="1:4">
      <c r="A143" s="2" t="s">
        <v>1</v>
      </c>
      <c r="B143" s="2"/>
      <c r="C143" s="82" t="s">
        <v>211</v>
      </c>
      <c r="D143" s="82"/>
    </row>
    <row r="144" spans="1:4">
      <c r="A144" s="80" t="s">
        <v>2</v>
      </c>
      <c r="B144" s="80"/>
    </row>
    <row r="145" spans="1:9" ht="48.75" customHeight="1">
      <c r="A145" s="20" t="s">
        <v>4</v>
      </c>
      <c r="B145" s="21" t="s">
        <v>148</v>
      </c>
      <c r="C145" s="3" t="s">
        <v>208</v>
      </c>
      <c r="D145" s="3" t="s">
        <v>212</v>
      </c>
    </row>
    <row r="146" spans="1:9">
      <c r="A146" s="22">
        <v>1</v>
      </c>
      <c r="B146" s="23" t="s">
        <v>149</v>
      </c>
      <c r="C146" s="24"/>
      <c r="D146" s="24"/>
    </row>
    <row r="147" spans="1:9">
      <c r="A147" s="21">
        <v>1.1000000000000001</v>
      </c>
      <c r="B147" s="25" t="s">
        <v>150</v>
      </c>
      <c r="C147" s="15">
        <f>C148+C153</f>
        <v>1374700199.6400001</v>
      </c>
      <c r="D147" s="15">
        <f>D148+D153</f>
        <v>686741929.18000007</v>
      </c>
    </row>
    <row r="148" spans="1:9" ht="24">
      <c r="A148" s="85"/>
      <c r="B148" s="39" t="s">
        <v>151</v>
      </c>
      <c r="C148" s="55">
        <v>1249727454.22</v>
      </c>
      <c r="D148" s="55">
        <v>624310844.71000004</v>
      </c>
    </row>
    <row r="149" spans="1:9" ht="24">
      <c r="A149" s="85"/>
      <c r="B149" s="26" t="s">
        <v>152</v>
      </c>
      <c r="C149" s="16"/>
      <c r="D149" s="16"/>
    </row>
    <row r="150" spans="1:9">
      <c r="A150" s="85"/>
      <c r="B150" s="26" t="s">
        <v>153</v>
      </c>
      <c r="C150" s="16"/>
      <c r="D150" s="16"/>
    </row>
    <row r="151" spans="1:9">
      <c r="A151" s="85"/>
      <c r="B151" s="26" t="s">
        <v>154</v>
      </c>
      <c r="C151" s="16"/>
      <c r="D151" s="16"/>
    </row>
    <row r="152" spans="1:9">
      <c r="A152" s="85"/>
      <c r="B152" s="26" t="s">
        <v>155</v>
      </c>
      <c r="C152" s="16"/>
      <c r="D152" s="16"/>
    </row>
    <row r="153" spans="1:9">
      <c r="A153" s="85"/>
      <c r="B153" s="26" t="s">
        <v>156</v>
      </c>
      <c r="C153" s="56">
        <v>124972745.42</v>
      </c>
      <c r="D153" s="56">
        <v>62431084.469999999</v>
      </c>
    </row>
    <row r="154" spans="1:9">
      <c r="A154" s="21">
        <v>1.2</v>
      </c>
      <c r="B154" s="26" t="s">
        <v>157</v>
      </c>
      <c r="C154" s="27">
        <f>C155+C156+C157+C158+C159+C160+C161+C162+C163</f>
        <v>1258473463.1800001</v>
      </c>
      <c r="D154" s="27">
        <f>D155+D156+D157+D158+D159+D160+D161+D162+D163</f>
        <v>720611487.23000002</v>
      </c>
      <c r="H154" t="s">
        <v>214</v>
      </c>
      <c r="I154" t="s">
        <v>215</v>
      </c>
    </row>
    <row r="155" spans="1:9">
      <c r="A155" s="85"/>
      <c r="B155" s="26" t="s">
        <v>158</v>
      </c>
      <c r="C155" s="14">
        <v>135137400</v>
      </c>
      <c r="D155" s="14">
        <v>50614495</v>
      </c>
      <c r="F155" t="s">
        <v>216</v>
      </c>
      <c r="G155">
        <v>50614495</v>
      </c>
      <c r="H155">
        <v>726750</v>
      </c>
    </row>
    <row r="156" spans="1:9">
      <c r="A156" s="85"/>
      <c r="B156" s="26" t="s">
        <v>159</v>
      </c>
      <c r="C156" s="14">
        <v>30987200</v>
      </c>
      <c r="D156" s="14">
        <v>18323407.710000001</v>
      </c>
      <c r="F156" t="s">
        <v>217</v>
      </c>
      <c r="G156">
        <v>18323407.710000001</v>
      </c>
    </row>
    <row r="157" spans="1:9">
      <c r="A157" s="85"/>
      <c r="B157" s="26" t="s">
        <v>160</v>
      </c>
      <c r="C157" s="14">
        <v>852108146.53999996</v>
      </c>
      <c r="D157" s="14">
        <v>490668790.10000002</v>
      </c>
      <c r="F157" t="s">
        <v>218</v>
      </c>
      <c r="G157">
        <v>490668790.10000002</v>
      </c>
    </row>
    <row r="158" spans="1:9">
      <c r="A158" s="85"/>
      <c r="B158" s="26" t="s">
        <v>161</v>
      </c>
      <c r="C158" s="14">
        <v>66333576</v>
      </c>
      <c r="D158" s="14">
        <v>24823682.920000002</v>
      </c>
      <c r="F158" t="s">
        <v>219</v>
      </c>
      <c r="G158">
        <v>24823682.920000002</v>
      </c>
    </row>
    <row r="159" spans="1:9" ht="24">
      <c r="A159" s="85"/>
      <c r="B159" s="26" t="s">
        <v>162</v>
      </c>
      <c r="C159" s="42">
        <v>20660562</v>
      </c>
      <c r="D159" s="42">
        <v>13133758.1</v>
      </c>
      <c r="F159" t="s">
        <v>220</v>
      </c>
      <c r="G159">
        <v>13133758.1</v>
      </c>
    </row>
    <row r="160" spans="1:9">
      <c r="A160" s="85"/>
      <c r="B160" s="26" t="s">
        <v>163</v>
      </c>
      <c r="C160" s="16">
        <v>33623888.75</v>
      </c>
      <c r="D160" s="16">
        <v>8499506.3300000001</v>
      </c>
      <c r="F160" t="s">
        <v>221</v>
      </c>
      <c r="G160">
        <v>8499506.3300000001</v>
      </c>
    </row>
    <row r="161" spans="1:9">
      <c r="A161" s="85"/>
      <c r="B161" s="26" t="s">
        <v>164</v>
      </c>
      <c r="C161" s="14">
        <v>52779467.200000003</v>
      </c>
      <c r="D161" s="14">
        <v>38909800</v>
      </c>
      <c r="F161" t="s">
        <v>222</v>
      </c>
      <c r="G161">
        <v>38909800</v>
      </c>
      <c r="H161">
        <v>1064037.3999999999</v>
      </c>
      <c r="I161">
        <v>81060.539999999994</v>
      </c>
    </row>
    <row r="162" spans="1:9">
      <c r="A162" s="85"/>
      <c r="B162" s="26" t="s">
        <v>165</v>
      </c>
      <c r="C162" s="14">
        <v>119850</v>
      </c>
      <c r="D162" s="14"/>
      <c r="G162">
        <v>75638000</v>
      </c>
    </row>
    <row r="163" spans="1:9">
      <c r="A163" s="85"/>
      <c r="B163" s="26" t="s">
        <v>166</v>
      </c>
      <c r="C163" s="16">
        <v>66723372.689999998</v>
      </c>
      <c r="D163" s="14">
        <v>75638047.069999993</v>
      </c>
      <c r="G163">
        <f>SUM(G155:G162)</f>
        <v>720611440.16000009</v>
      </c>
    </row>
    <row r="164" spans="1:9" ht="24">
      <c r="A164" s="22">
        <v>1.3</v>
      </c>
      <c r="B164" s="28" t="s">
        <v>167</v>
      </c>
      <c r="C164" s="27">
        <f>C147-C154</f>
        <v>116226736.46000004</v>
      </c>
      <c r="D164" s="27">
        <f>D147-D154</f>
        <v>-33869558.049999952</v>
      </c>
    </row>
    <row r="165" spans="1:9" ht="24">
      <c r="A165" s="22">
        <v>2</v>
      </c>
      <c r="B165" s="28" t="s">
        <v>168</v>
      </c>
      <c r="C165" s="29"/>
      <c r="D165" s="29"/>
    </row>
    <row r="166" spans="1:9">
      <c r="A166" s="21">
        <v>2.1</v>
      </c>
      <c r="B166" s="26" t="s">
        <v>150</v>
      </c>
      <c r="C166" s="13"/>
      <c r="D166" s="13"/>
    </row>
    <row r="167" spans="1:9">
      <c r="A167" s="85"/>
      <c r="B167" s="26" t="s">
        <v>169</v>
      </c>
      <c r="C167" s="13"/>
      <c r="D167" s="13"/>
    </row>
    <row r="168" spans="1:9">
      <c r="A168" s="85"/>
      <c r="B168" s="26" t="s">
        <v>170</v>
      </c>
      <c r="C168" s="13"/>
      <c r="D168" s="13"/>
    </row>
    <row r="169" spans="1:9">
      <c r="A169" s="85"/>
      <c r="B169" s="26" t="s">
        <v>171</v>
      </c>
      <c r="C169" s="13"/>
      <c r="D169" s="13"/>
    </row>
    <row r="170" spans="1:9" ht="24">
      <c r="A170" s="85"/>
      <c r="B170" s="26" t="s">
        <v>172</v>
      </c>
      <c r="C170" s="13"/>
      <c r="D170" s="13"/>
    </row>
    <row r="171" spans="1:9" ht="24">
      <c r="A171" s="85"/>
      <c r="B171" s="26" t="s">
        <v>173</v>
      </c>
      <c r="C171" s="13"/>
      <c r="D171" s="13"/>
    </row>
    <row r="172" spans="1:9">
      <c r="A172" s="85"/>
      <c r="B172" s="26" t="s">
        <v>174</v>
      </c>
      <c r="C172" s="13"/>
      <c r="D172" s="13"/>
    </row>
    <row r="173" spans="1:9">
      <c r="A173" s="85"/>
      <c r="B173" s="26" t="s">
        <v>175</v>
      </c>
      <c r="C173" s="13"/>
      <c r="D173" s="13"/>
    </row>
    <row r="174" spans="1:9">
      <c r="A174" s="85"/>
      <c r="B174" s="26"/>
      <c r="C174" s="13"/>
      <c r="D174" s="13"/>
    </row>
    <row r="175" spans="1:9">
      <c r="A175" s="21">
        <v>2.2000000000000002</v>
      </c>
      <c r="B175" s="26" t="s">
        <v>157</v>
      </c>
      <c r="C175" s="16"/>
      <c r="D175" s="16"/>
    </row>
    <row r="176" spans="1:9">
      <c r="A176" s="85"/>
      <c r="B176" s="26" t="s">
        <v>176</v>
      </c>
      <c r="C176" s="16"/>
      <c r="D176" s="14">
        <v>1781991</v>
      </c>
    </row>
    <row r="177" spans="1:5">
      <c r="A177" s="85"/>
      <c r="B177" s="26" t="s">
        <v>177</v>
      </c>
      <c r="C177" s="16"/>
      <c r="D177" s="16"/>
    </row>
    <row r="178" spans="1:5">
      <c r="A178" s="85"/>
      <c r="B178" s="26" t="s">
        <v>178</v>
      </c>
      <c r="C178" s="16"/>
      <c r="D178" s="16"/>
    </row>
    <row r="179" spans="1:5" ht="24">
      <c r="A179" s="85"/>
      <c r="B179" s="26" t="s">
        <v>179</v>
      </c>
      <c r="C179" s="13"/>
      <c r="D179" s="13"/>
    </row>
    <row r="180" spans="1:5">
      <c r="A180" s="85"/>
      <c r="B180" s="26" t="s">
        <v>180</v>
      </c>
      <c r="C180" s="13"/>
      <c r="D180" s="13"/>
    </row>
    <row r="181" spans="1:5">
      <c r="A181" s="85"/>
      <c r="B181" s="26"/>
      <c r="C181" s="13"/>
      <c r="D181" s="13"/>
    </row>
    <row r="182" spans="1:5" ht="24">
      <c r="A182" s="22">
        <v>2.2999999999999998</v>
      </c>
      <c r="B182" s="28" t="s">
        <v>181</v>
      </c>
      <c r="C182" s="15"/>
      <c r="D182" s="15">
        <v>-1781991</v>
      </c>
      <c r="E182" s="40">
        <f>D164+D182</f>
        <v>-35651549.049999952</v>
      </c>
    </row>
    <row r="183" spans="1:5">
      <c r="A183" s="22">
        <v>3</v>
      </c>
      <c r="B183" s="28" t="s">
        <v>182</v>
      </c>
      <c r="C183" s="29"/>
      <c r="D183" s="29"/>
    </row>
    <row r="184" spans="1:5">
      <c r="A184" s="21">
        <v>3.1</v>
      </c>
      <c r="B184" s="26" t="s">
        <v>150</v>
      </c>
      <c r="C184" s="15">
        <f>C185</f>
        <v>90000000</v>
      </c>
      <c r="D184" s="15">
        <f>D185</f>
        <v>250000000</v>
      </c>
    </row>
    <row r="185" spans="1:5" ht="24">
      <c r="A185" s="57"/>
      <c r="B185" s="26" t="s">
        <v>183</v>
      </c>
      <c r="C185" s="13">
        <v>90000000</v>
      </c>
      <c r="D185" s="13">
        <v>250000000</v>
      </c>
    </row>
    <row r="186" spans="1:5" ht="24">
      <c r="A186" s="58"/>
      <c r="B186" s="26" t="s">
        <v>184</v>
      </c>
      <c r="C186" s="13"/>
      <c r="D186" s="13"/>
    </row>
    <row r="187" spans="1:5">
      <c r="A187" s="58"/>
      <c r="B187" s="26" t="s">
        <v>185</v>
      </c>
      <c r="C187" s="13"/>
      <c r="D187" s="13"/>
    </row>
    <row r="188" spans="1:5">
      <c r="A188" s="59"/>
      <c r="B188" s="26"/>
      <c r="C188" s="13"/>
      <c r="D188" s="13"/>
    </row>
    <row r="189" spans="1:5">
      <c r="A189" s="21">
        <v>3.2</v>
      </c>
      <c r="B189" s="26" t="s">
        <v>157</v>
      </c>
      <c r="C189" s="15">
        <f>C164+C184-C196</f>
        <v>207671618.09000003</v>
      </c>
      <c r="D189" s="15">
        <f>D190+D195</f>
        <v>172440362.67000002</v>
      </c>
    </row>
    <row r="190" spans="1:5" ht="24">
      <c r="A190" s="85"/>
      <c r="B190" s="26" t="s">
        <v>186</v>
      </c>
      <c r="C190" s="14">
        <v>196232800</v>
      </c>
      <c r="D190" s="14">
        <v>170389837.27000001</v>
      </c>
    </row>
    <row r="191" spans="1:5">
      <c r="A191" s="85"/>
      <c r="B191" s="26" t="s">
        <v>187</v>
      </c>
      <c r="C191" s="13"/>
      <c r="D191" s="13"/>
    </row>
    <row r="192" spans="1:5">
      <c r="A192" s="85"/>
      <c r="B192" s="26" t="s">
        <v>188</v>
      </c>
      <c r="C192" s="13"/>
      <c r="D192" s="13"/>
    </row>
    <row r="193" spans="1:10">
      <c r="A193" s="85"/>
      <c r="B193" s="26" t="s">
        <v>189</v>
      </c>
      <c r="C193" s="13"/>
      <c r="D193" s="13"/>
    </row>
    <row r="194" spans="1:10" ht="24">
      <c r="A194" s="30">
        <v>3.3</v>
      </c>
      <c r="B194" s="31" t="s">
        <v>190</v>
      </c>
      <c r="C194" s="15">
        <f>C185-C190+C195</f>
        <v>-117671618.09</v>
      </c>
      <c r="D194" s="15">
        <f>D184-D189</f>
        <v>77559637.329999983</v>
      </c>
      <c r="E194" s="40">
        <f>D194-D196</f>
        <v>35651549.049999982</v>
      </c>
      <c r="F194" s="40">
        <f>E182+E194</f>
        <v>0</v>
      </c>
    </row>
    <row r="195" spans="1:10">
      <c r="A195" s="30">
        <v>4</v>
      </c>
      <c r="B195" s="54" t="s">
        <v>210</v>
      </c>
      <c r="C195" s="13">
        <v>-11438818.09</v>
      </c>
      <c r="D195" s="13">
        <v>2050525.4</v>
      </c>
    </row>
    <row r="196" spans="1:10">
      <c r="A196" s="22">
        <v>4.0999999999999996</v>
      </c>
      <c r="B196" s="28" t="s">
        <v>191</v>
      </c>
      <c r="C196" s="15">
        <f>C198-C197</f>
        <v>-1444881.63</v>
      </c>
      <c r="D196" s="15">
        <f>D198-D197</f>
        <v>41908088.280000001</v>
      </c>
      <c r="E196" s="40"/>
      <c r="F196" s="40"/>
      <c r="G196" s="40"/>
    </row>
    <row r="197" spans="1:10" ht="24">
      <c r="A197" s="22">
        <v>5</v>
      </c>
      <c r="B197" s="28" t="s">
        <v>192</v>
      </c>
      <c r="C197" s="13">
        <v>2658512.59</v>
      </c>
      <c r="D197" s="13">
        <v>1213630.96</v>
      </c>
    </row>
    <row r="198" spans="1:10" ht="24">
      <c r="A198" s="22">
        <v>6</v>
      </c>
      <c r="B198" s="28" t="s">
        <v>193</v>
      </c>
      <c r="C198" s="41">
        <v>1213630.96</v>
      </c>
      <c r="D198" s="41">
        <v>43121719.240000002</v>
      </c>
    </row>
    <row r="199" spans="1:10">
      <c r="A199" s="38" t="s">
        <v>225</v>
      </c>
      <c r="B199" s="37"/>
      <c r="C199" s="37"/>
      <c r="D199" s="38"/>
    </row>
    <row r="200" spans="1:10">
      <c r="A200" s="38" t="s">
        <v>117</v>
      </c>
      <c r="B200" s="37"/>
      <c r="C200" s="37"/>
      <c r="D200" s="37"/>
    </row>
    <row r="201" spans="1:10">
      <c r="A201" s="38" t="s">
        <v>226</v>
      </c>
      <c r="B201" s="37"/>
      <c r="C201" s="37"/>
      <c r="D201" s="37"/>
    </row>
    <row r="204" spans="1:10">
      <c r="A204" s="83" t="s">
        <v>194</v>
      </c>
      <c r="B204" s="83"/>
      <c r="C204" s="83"/>
      <c r="D204" s="83"/>
      <c r="E204" s="83"/>
      <c r="F204" s="83"/>
      <c r="G204" s="83"/>
      <c r="H204" s="83"/>
      <c r="I204" s="83"/>
      <c r="J204" s="83"/>
    </row>
    <row r="205" spans="1:10">
      <c r="A205" s="2" t="s">
        <v>1</v>
      </c>
      <c r="B205" s="2"/>
      <c r="H205" s="51" t="s">
        <v>213</v>
      </c>
      <c r="I205" s="51"/>
    </row>
    <row r="206" spans="1:10">
      <c r="A206" s="80" t="s">
        <v>2</v>
      </c>
      <c r="B206" s="80"/>
    </row>
    <row r="207" spans="1:10">
      <c r="A207" s="81" t="s">
        <v>195</v>
      </c>
      <c r="B207" s="81" t="s">
        <v>196</v>
      </c>
      <c r="C207" s="81" t="s">
        <v>197</v>
      </c>
      <c r="D207" s="81" t="s">
        <v>102</v>
      </c>
      <c r="E207" s="81" t="s">
        <v>104</v>
      </c>
      <c r="F207" s="81" t="s">
        <v>106</v>
      </c>
      <c r="G207" s="81" t="s">
        <v>108</v>
      </c>
      <c r="H207" s="81" t="s">
        <v>110</v>
      </c>
      <c r="I207" s="81" t="s">
        <v>112</v>
      </c>
      <c r="J207" s="53" t="s">
        <v>198</v>
      </c>
    </row>
    <row r="208" spans="1:10" ht="46.5" customHeight="1">
      <c r="A208" s="81"/>
      <c r="B208" s="81"/>
      <c r="C208" s="81"/>
      <c r="D208" s="81"/>
      <c r="E208" s="81"/>
      <c r="F208" s="81"/>
      <c r="G208" s="81"/>
      <c r="H208" s="81"/>
      <c r="I208" s="81"/>
      <c r="J208" s="53" t="s">
        <v>199</v>
      </c>
    </row>
    <row r="209" spans="1:10" ht="26.25" customHeight="1">
      <c r="A209" s="43">
        <v>1</v>
      </c>
      <c r="B209" s="44" t="s">
        <v>209</v>
      </c>
      <c r="C209" s="60">
        <v>86825000</v>
      </c>
      <c r="D209" s="61"/>
      <c r="E209" s="61"/>
      <c r="F209" s="60">
        <v>658460091</v>
      </c>
      <c r="G209" s="61"/>
      <c r="H209" s="60">
        <v>83645405</v>
      </c>
      <c r="I209" s="60">
        <v>-111607645.15000001</v>
      </c>
      <c r="J209" s="76">
        <f>C209+F209+H209+I209</f>
        <v>717322850.85000002</v>
      </c>
    </row>
    <row r="210" spans="1:10" ht="45.75" customHeight="1">
      <c r="A210" s="45">
        <v>2</v>
      </c>
      <c r="B210" s="46" t="s">
        <v>200</v>
      </c>
      <c r="C210" s="62"/>
      <c r="D210" s="62"/>
      <c r="E210" s="62"/>
      <c r="F210" s="48"/>
      <c r="G210" s="62"/>
      <c r="H210" s="62"/>
      <c r="I210" s="62"/>
      <c r="J210" s="87">
        <f t="shared" ref="J210:J216" si="0">C210+F210+H210-I210</f>
        <v>0</v>
      </c>
    </row>
    <row r="211" spans="1:10" ht="15.75">
      <c r="A211" s="43">
        <v>3</v>
      </c>
      <c r="B211" s="49" t="s">
        <v>201</v>
      </c>
      <c r="C211" s="63">
        <v>86825000</v>
      </c>
      <c r="D211" s="64"/>
      <c r="E211" s="64"/>
      <c r="F211" s="60">
        <v>658460091</v>
      </c>
      <c r="G211" s="64"/>
      <c r="H211" s="63">
        <f>H209</f>
        <v>83645405</v>
      </c>
      <c r="I211" s="64">
        <f>I209</f>
        <v>-111607645.15000001</v>
      </c>
      <c r="J211" s="87">
        <f>J209+J210</f>
        <v>717322850.85000002</v>
      </c>
    </row>
    <row r="212" spans="1:10" ht="33" customHeight="1">
      <c r="A212" s="47">
        <v>4</v>
      </c>
      <c r="B212" s="50" t="s">
        <v>202</v>
      </c>
      <c r="C212" s="62"/>
      <c r="D212" s="62"/>
      <c r="E212" s="62"/>
      <c r="F212" s="62"/>
      <c r="G212" s="62"/>
      <c r="H212" s="62"/>
      <c r="I212" s="74">
        <v>-20459062.600000001</v>
      </c>
      <c r="J212" s="76">
        <f>I212</f>
        <v>-20459062.600000001</v>
      </c>
    </row>
    <row r="213" spans="1:10" ht="23.25" customHeight="1">
      <c r="A213" s="43">
        <v>5</v>
      </c>
      <c r="B213" s="50" t="s">
        <v>141</v>
      </c>
      <c r="C213" s="64"/>
      <c r="D213" s="64"/>
      <c r="E213" s="64"/>
      <c r="F213" s="64"/>
      <c r="G213" s="64"/>
      <c r="H213" s="64"/>
      <c r="I213" s="64"/>
      <c r="J213" s="76">
        <v>0</v>
      </c>
    </row>
    <row r="214" spans="1:10" ht="15.75">
      <c r="A214" s="47">
        <v>6</v>
      </c>
      <c r="B214" s="50" t="s">
        <v>203</v>
      </c>
      <c r="C214" s="64"/>
      <c r="D214" s="64"/>
      <c r="E214" s="64"/>
      <c r="F214" s="64"/>
      <c r="G214" s="64"/>
      <c r="H214" s="64"/>
      <c r="I214" s="63"/>
      <c r="J214" s="87">
        <f>I214</f>
        <v>0</v>
      </c>
    </row>
    <row r="215" spans="1:10" ht="15.75">
      <c r="A215" s="43">
        <v>7</v>
      </c>
      <c r="B215" s="50" t="s">
        <v>204</v>
      </c>
      <c r="C215" s="64"/>
      <c r="D215" s="64"/>
      <c r="E215" s="64"/>
      <c r="F215" s="64"/>
      <c r="G215" s="64"/>
      <c r="H215" s="64"/>
      <c r="I215" s="64"/>
      <c r="J215" s="87">
        <f t="shared" si="0"/>
        <v>0</v>
      </c>
    </row>
    <row r="216" spans="1:10" ht="25.5">
      <c r="A216" s="47">
        <v>8</v>
      </c>
      <c r="B216" s="50" t="s">
        <v>205</v>
      </c>
      <c r="C216" s="64"/>
      <c r="D216" s="64"/>
      <c r="E216" s="64"/>
      <c r="F216" s="64"/>
      <c r="G216" s="64"/>
      <c r="H216" s="64"/>
      <c r="I216" s="64"/>
      <c r="J216" s="87">
        <f t="shared" si="0"/>
        <v>0</v>
      </c>
    </row>
    <row r="217" spans="1:10" ht="25.5" customHeight="1">
      <c r="A217" s="43">
        <v>9</v>
      </c>
      <c r="B217" s="44" t="s">
        <v>223</v>
      </c>
      <c r="C217" s="60">
        <v>86825000</v>
      </c>
      <c r="D217" s="61"/>
      <c r="E217" s="61"/>
      <c r="F217" s="60">
        <v>658460091</v>
      </c>
      <c r="G217" s="61"/>
      <c r="H217" s="60">
        <f>H211</f>
        <v>83645405</v>
      </c>
      <c r="I217" s="60">
        <v>-132066707.75</v>
      </c>
      <c r="J217" s="76">
        <f>C217+F217+H217+I217</f>
        <v>696863788.25</v>
      </c>
    </row>
    <row r="218" spans="1:10" ht="52.5" customHeight="1">
      <c r="A218" s="45">
        <v>10</v>
      </c>
      <c r="B218" s="46" t="s">
        <v>200</v>
      </c>
      <c r="C218" s="64"/>
      <c r="D218" s="64"/>
      <c r="E218" s="64"/>
      <c r="F218" s="64"/>
      <c r="G218" s="64"/>
      <c r="H218" s="64"/>
      <c r="I218" s="60">
        <v>2269441</v>
      </c>
      <c r="J218" s="76">
        <f>I218</f>
        <v>2269441</v>
      </c>
    </row>
    <row r="219" spans="1:10" ht="15.75">
      <c r="A219" s="43">
        <v>11</v>
      </c>
      <c r="B219" s="49" t="s">
        <v>201</v>
      </c>
      <c r="C219" s="64"/>
      <c r="D219" s="64"/>
      <c r="E219" s="64"/>
      <c r="F219" s="64"/>
      <c r="G219" s="64"/>
      <c r="H219" s="64"/>
      <c r="I219" s="64"/>
      <c r="J219" s="88"/>
    </row>
    <row r="220" spans="1:10" ht="15.75">
      <c r="A220" s="47">
        <v>12</v>
      </c>
      <c r="B220" s="50" t="s">
        <v>206</v>
      </c>
      <c r="C220" s="62"/>
      <c r="D220" s="62"/>
      <c r="E220" s="62"/>
      <c r="F220" s="62"/>
      <c r="G220" s="62"/>
      <c r="H220" s="62"/>
      <c r="I220" s="74">
        <v>-1067838.8</v>
      </c>
      <c r="J220" s="89">
        <f>I220</f>
        <v>-1067838.8</v>
      </c>
    </row>
    <row r="221" spans="1:10" ht="15.75">
      <c r="A221" s="43">
        <v>13</v>
      </c>
      <c r="B221" s="50" t="s">
        <v>141</v>
      </c>
      <c r="C221" s="64"/>
      <c r="D221" s="64"/>
      <c r="E221" s="64"/>
      <c r="F221" s="64"/>
      <c r="G221" s="64"/>
      <c r="H221" s="64"/>
      <c r="I221" s="64"/>
      <c r="J221" s="88"/>
    </row>
    <row r="222" spans="1:10" ht="15.75">
      <c r="A222" s="47">
        <v>14</v>
      </c>
      <c r="B222" s="50" t="s">
        <v>203</v>
      </c>
      <c r="C222" s="64"/>
      <c r="D222" s="64"/>
      <c r="E222" s="64"/>
      <c r="F222" s="64"/>
      <c r="G222" s="64"/>
      <c r="H222" s="64"/>
      <c r="I222" s="64"/>
      <c r="J222" s="88"/>
    </row>
    <row r="223" spans="1:10" ht="15.75">
      <c r="A223" s="43">
        <v>15</v>
      </c>
      <c r="B223" s="50" t="s">
        <v>204</v>
      </c>
      <c r="C223" s="64"/>
      <c r="D223" s="64"/>
      <c r="E223" s="64"/>
      <c r="F223" s="64"/>
      <c r="G223" s="64"/>
      <c r="H223" s="64"/>
      <c r="I223" s="64"/>
      <c r="J223" s="88"/>
    </row>
    <row r="224" spans="1:10" ht="25.5">
      <c r="A224" s="45">
        <v>16</v>
      </c>
      <c r="B224" s="50" t="s">
        <v>205</v>
      </c>
      <c r="C224" s="64"/>
      <c r="D224" s="64"/>
      <c r="E224" s="64"/>
      <c r="F224" s="64"/>
      <c r="G224" s="64"/>
      <c r="H224" s="64"/>
      <c r="I224" s="64"/>
      <c r="J224" s="88"/>
    </row>
    <row r="225" spans="1:10" ht="15.75">
      <c r="A225" s="43">
        <v>17</v>
      </c>
      <c r="B225" s="44" t="s">
        <v>224</v>
      </c>
      <c r="C225" s="63">
        <f>C217+C218</f>
        <v>86825000</v>
      </c>
      <c r="D225" s="63">
        <f t="shared" ref="D225:H225" si="1">D217+D218</f>
        <v>0</v>
      </c>
      <c r="E225" s="63">
        <f t="shared" si="1"/>
        <v>0</v>
      </c>
      <c r="F225" s="65">
        <f t="shared" si="1"/>
        <v>658460091</v>
      </c>
      <c r="G225" s="63">
        <f t="shared" si="1"/>
        <v>0</v>
      </c>
      <c r="H225" s="63">
        <f t="shared" si="1"/>
        <v>83645405</v>
      </c>
      <c r="I225" s="63">
        <f>I217+I218+I220</f>
        <v>-130865105.55</v>
      </c>
      <c r="J225" s="87">
        <f>C225+F225+H225+I225</f>
        <v>698065390.45000005</v>
      </c>
    </row>
    <row r="226" spans="1:10">
      <c r="A226" s="52"/>
    </row>
    <row r="227" spans="1:10">
      <c r="A227" s="52"/>
    </row>
    <row r="228" spans="1:10">
      <c r="A228" s="10" t="s">
        <v>227</v>
      </c>
    </row>
    <row r="229" spans="1:10">
      <c r="A229" s="52" t="s">
        <v>207</v>
      </c>
    </row>
    <row r="230" spans="1:10">
      <c r="A230" s="51" t="s">
        <v>229</v>
      </c>
      <c r="B230" s="51"/>
      <c r="C230" s="51"/>
      <c r="D230" s="90"/>
      <c r="E230" s="51" t="s">
        <v>228</v>
      </c>
      <c r="F230" s="51"/>
      <c r="G230" s="51"/>
      <c r="H230" s="51"/>
      <c r="I230" s="51"/>
      <c r="J230" s="51"/>
    </row>
  </sheetData>
  <mergeCells count="27">
    <mergeCell ref="A204:J204"/>
    <mergeCell ref="A206:B206"/>
    <mergeCell ref="A207:A208"/>
    <mergeCell ref="B207:B208"/>
    <mergeCell ref="C207:C208"/>
    <mergeCell ref="D207:D208"/>
    <mergeCell ref="A190:A193"/>
    <mergeCell ref="A97:B97"/>
    <mergeCell ref="A123:A125"/>
    <mergeCell ref="A142:D142"/>
    <mergeCell ref="C143:D143"/>
    <mergeCell ref="A144:B144"/>
    <mergeCell ref="A148:A153"/>
    <mergeCell ref="A155:A163"/>
    <mergeCell ref="A167:A174"/>
    <mergeCell ref="A176:A181"/>
    <mergeCell ref="C96:D96"/>
    <mergeCell ref="A1:D1"/>
    <mergeCell ref="C3:D3"/>
    <mergeCell ref="A4:B4"/>
    <mergeCell ref="A50:D50"/>
    <mergeCell ref="A94:D94"/>
    <mergeCell ref="E207:E208"/>
    <mergeCell ref="F207:F208"/>
    <mergeCell ref="G207:G208"/>
    <mergeCell ref="H207:H208"/>
    <mergeCell ref="I207:I208"/>
  </mergeCells>
  <pageMargins left="0.70866141732283505" right="0.118110236220472" top="0.65748031500000004" bottom="0" header="0.31496062992126" footer="0.31496062992126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pc2</cp:lastModifiedBy>
  <cp:lastPrinted>2021-07-26T11:00:14Z</cp:lastPrinted>
  <dcterms:created xsi:type="dcterms:W3CDTF">2016-04-20T07:16:02Z</dcterms:created>
  <dcterms:modified xsi:type="dcterms:W3CDTF">2021-07-26T11:14:04Z</dcterms:modified>
</cp:coreProperties>
</file>