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3811c8c8a863c6/Documents/"/>
    </mc:Choice>
  </mc:AlternateContent>
  <xr:revisionPtr revIDLastSave="0" documentId="8_{D61B233B-98CD-43B0-8339-98DDAAC3A1E8}" xr6:coauthVersionLast="47" xr6:coauthVersionMax="47" xr10:uidLastSave="{00000000-0000-0000-0000-000000000000}"/>
  <bookViews>
    <workbookView xWindow="-120" yWindow="-120" windowWidth="20730" windowHeight="11160" activeTab="3" xr2:uid="{775CD58F-FCA7-44AD-8EB9-30E99B9320F7}"/>
  </bookViews>
  <sheets>
    <sheet name="СБТ" sheetId="1" r:id="rId1"/>
    <sheet name="ОДТ" sheetId="2" r:id="rId2"/>
    <sheet name="ӨӨТ" sheetId="3" r:id="rId3"/>
    <sheet name="МГТ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4" l="1"/>
  <c r="D55" i="4"/>
  <c r="E42" i="4"/>
  <c r="E35" i="4"/>
  <c r="E26" i="4"/>
  <c r="E14" i="4"/>
  <c r="D14" i="4"/>
  <c r="E7" i="4"/>
  <c r="E24" i="4" s="1"/>
  <c r="E57" i="4" s="1"/>
  <c r="D7" i="4"/>
  <c r="D24" i="4" s="1"/>
  <c r="D57" i="4" s="1"/>
  <c r="D59" i="4" s="1"/>
  <c r="E58" i="4" s="1"/>
  <c r="J21" i="3"/>
  <c r="G21" i="3"/>
  <c r="K20" i="3"/>
  <c r="K19" i="3"/>
  <c r="K18" i="3"/>
  <c r="K17" i="3"/>
  <c r="K16" i="3"/>
  <c r="K14" i="3"/>
  <c r="G13" i="3"/>
  <c r="G15" i="3" s="1"/>
  <c r="K15" i="3" s="1"/>
  <c r="K21" i="3" s="1"/>
  <c r="K12" i="3"/>
  <c r="K8" i="3"/>
  <c r="J7" i="3"/>
  <c r="J13" i="3" s="1"/>
  <c r="K13" i="3" s="1"/>
  <c r="K6" i="3"/>
  <c r="K5" i="3"/>
  <c r="E23" i="2"/>
  <c r="E25" i="2" s="1"/>
  <c r="E27" i="2" s="1"/>
  <c r="E32" i="2" s="1"/>
  <c r="D23" i="2"/>
  <c r="D25" i="2" s="1"/>
  <c r="D27" i="2" s="1"/>
  <c r="D32" i="2" s="1"/>
  <c r="E69" i="1"/>
  <c r="D69" i="1"/>
  <c r="E55" i="1"/>
  <c r="D55" i="1"/>
  <c r="E48" i="1"/>
  <c r="E56" i="1" s="1"/>
  <c r="E70" i="1" s="1"/>
  <c r="D48" i="1"/>
  <c r="D56" i="1" s="1"/>
  <c r="D70" i="1" s="1"/>
  <c r="E21" i="1"/>
  <c r="D21" i="1"/>
  <c r="E20" i="1"/>
  <c r="E32" i="1" s="1"/>
  <c r="D20" i="1"/>
  <c r="D32" i="1" s="1"/>
  <c r="E59" i="4" l="1"/>
  <c r="K7" i="3"/>
</calcChain>
</file>

<file path=xl/sharedStrings.xml><?xml version="1.0" encoding="utf-8"?>
<sst xmlns="http://schemas.openxmlformats.org/spreadsheetml/2006/main" count="380" uniqueCount="283">
  <si>
    <t>Регистр: 2105853</t>
  </si>
  <si>
    <t>2023 оны 2 улирлын тайлан</t>
  </si>
  <si>
    <t>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</si>
  <si>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</si>
  <si>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</si>
  <si>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</si>
  <si>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</si>
  <si>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</si>
  <si>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</si>
  <si>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</si>
  <si>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</si>
  <si>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</si>
  <si>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</si>
  <si>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</si>
  <si>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</si>
  <si>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</si>
  <si>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</si>
  <si>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</si>
  <si>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</si>
  <si>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</si>
  <si>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</si>
  <si>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</si>
  <si>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</si>
  <si>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</si>
  <si>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</si>
  <si>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</si>
  <si>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</si>
  <si>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</si>
  <si>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</si>
  <si>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</si>
  <si>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</si>
  <si>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</si>
  <si>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</si>
  <si>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</si>
  <si>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</si>
  <si>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</si>
  <si>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</si>
  <si>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</si>
  <si>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</si>
  <si>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</si>
  <si>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</si>
  <si>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</si>
  <si>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</si>
  <si>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</si>
  <si>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</si>
  <si>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</si>
  <si>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</si>
  <si>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</si>
  <si>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</si>
  <si>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</si>
  <si>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</si>
  <si>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</si>
  <si>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дуусаагүй үйлдвэрлэл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</si>
  <si>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</si>
  <si>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</si>
  <si>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</si>
  <si>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</si>
  <si>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</si>
  <si>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</si>
  <si>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</si>
  <si>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</si>
  <si>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</si>
  <si>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</si>
  <si>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</si>
  <si>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</si>
  <si>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</si>
  <si>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</si>
  <si>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</si>
  <si>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</si>
  <si>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</si>
  <si>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</si>
  <si>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</si>
  <si>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</si>
  <si>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</si>
  <si>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</si>
  <si>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</si>
  <si>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</si>
  <si>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</si>
  <si>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</si>
  <si>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</si>
  <si>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</si>
  <si>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</si>
  <si>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</si>
  <si>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</si>
  <si>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</si>
  <si>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</si>
  <si>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</si>
  <si>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</si>
  <si>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</si>
  <si>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</si>
  <si>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</si>
  <si>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</si>
  <si>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</si>
  <si>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</si>
  <si>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</si>
  <si>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</si>
  <si>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</si>
  <si>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</si>
  <si>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</si>
  <si>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</si>
  <si>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</si>
  <si>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</si>
  <si>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</si>
  <si>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/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</si>
  <si>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</si>
  <si>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</si>
  <si>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</si>
  <si>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</si>
  <si>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</si>
  <si>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</si>
  <si>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</si>
  <si>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</si>
  <si>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</si>
  <si>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</si>
  <si>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</si>
  <si>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</si>
  <si>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</si>
  <si>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</si>
  <si>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</si>
  <si>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</si>
  <si>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</si>
  <si>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</si>
  <si>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</si>
  <si>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</si>
  <si>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</si>
  <si>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</si>
  <si>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тайлант үеийн ашиг</t>
  </si>
  <si>
    <t xml:space="preserve">  2.3.11</t>
  </si>
  <si>
    <t>Эздийн өмчийн дүн</t>
  </si>
  <si>
    <t xml:space="preserve"> 2.4</t>
  </si>
  <si>
    <t>Өр төлбөр ба эздийн өмчийн дүн</t>
  </si>
  <si>
    <t>Захирал ................... /Д.Чадраабал/</t>
  </si>
  <si>
    <t>Нягтлан бодогч ................ /П.Цэнд/</t>
  </si>
  <si>
    <t xml:space="preserve">Байгууллагын нэр: Крипто үндэстэн </t>
  </si>
  <si>
    <t>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</si>
  <si>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</si>
  <si>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</si>
  <si>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</si>
  <si>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</si>
  <si>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</si>
  <si>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</si>
  <si>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</si>
  <si>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</si>
  <si>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</si>
  <si>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</si>
  <si>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</si>
  <si>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</si>
  <si>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</si>
  <si>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</si>
  <si>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</si>
  <si>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</si>
  <si>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</si>
  <si>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</si>
  <si>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</si>
  <si>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</si>
  <si>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</si>
  <si>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</si>
  <si>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</si>
  <si>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</si>
  <si>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</si>
  <si>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</si>
  <si>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</si>
  <si>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</si>
  <si>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</si>
  <si>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</si>
  <si>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</si>
  <si>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</si>
  <si>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</si>
  <si>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</si>
  <si>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</si>
  <si>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</si>
  <si>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</si>
  <si>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</si>
  <si>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</si>
  <si>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</si>
  <si>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</si>
  <si>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</si>
  <si>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</si>
  <si>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</si>
  <si>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</si>
  <si>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</si>
  <si>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</si>
  <si>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</si>
  <si>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</si>
  <si>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</si>
  <si>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</si>
  <si>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</si>
  <si>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</si>
  <si>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</si>
  <si>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</si>
  <si>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</si>
  <si>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Захирал ....................... /Д.Чадраабал/</t>
  </si>
  <si>
    <t xml:space="preserve">   Нягтлан бодогч ....................... /П.Цэнд/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</si>
  <si>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</si>
  <si>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</si>
  <si>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</si>
  <si>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</si>
  <si>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</si>
  <si>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</si>
  <si>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</si>
  <si>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4</t>
  </si>
  <si>
    <t>5</t>
  </si>
  <si>
    <t>Өмчид гарсан өөрчлөлт</t>
  </si>
  <si>
    <t>6</t>
  </si>
  <si>
    <t>Зарласан ногдол ашиг</t>
  </si>
  <si>
    <t>7</t>
  </si>
  <si>
    <t>Дахин үнэлгээний нэмэгдлийн хэрэгжсэн дүн</t>
  </si>
  <si>
    <t>20.. оны 6-р сарын 30-ны үлдэгдэл</t>
  </si>
  <si>
    <t>Нягтлан бодогч ....................... /П.Цэнд/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</si>
  <si>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</si>
  <si>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</si>
  <si>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</si>
  <si>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</si>
  <si>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</si>
  <si>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</si>
  <si>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</si>
  <si>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</si>
  <si>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</si>
  <si>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</si>
  <si>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</si>
  <si>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</si>
  <si>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</si>
  <si>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</si>
  <si>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</si>
  <si>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</si>
  <si>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</si>
  <si>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</si>
  <si>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</si>
  <si>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</si>
  <si>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</si>
  <si>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</si>
  <si>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</si>
  <si>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</si>
  <si>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</si>
  <si>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</si>
  <si>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</si>
  <si>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</si>
  <si>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</si>
  <si>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</si>
  <si>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</si>
  <si>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</si>
  <si>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</si>
  <si>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</si>
  <si>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</si>
  <si>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</si>
  <si>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</si>
  <si>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</si>
  <si>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</si>
  <si>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</si>
  <si>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</si>
  <si>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</si>
  <si>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</si>
  <si>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</si>
  <si>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</si>
  <si>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</si>
  <si>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</si>
  <si>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</si>
  <si>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</si>
  <si>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</si>
  <si>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</si>
  <si>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</si>
  <si>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</si>
  <si>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</si>
  <si>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</si>
  <si>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</si>
  <si>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</si>
  <si>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</si>
  <si>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</si>
  <si>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</si>
  <si>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</si>
  <si>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</si>
  <si>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</si>
  <si>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</si>
  <si>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</si>
  <si>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</si>
  <si>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</si>
  <si>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</si>
  <si>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</si>
  <si>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</si>
  <si>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</si>
  <si>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</si>
  <si>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</si>
  <si>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Нягтлан бодогч ..................... /П.Цэнд/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</si>
</sst>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_);_(@_)"/>
    <numFmt numFmtId="167" formatCode="0,,,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</font>
    <font>
      <sz val="9"/>
      <name val="Arial"/>
      <family val="2"/>
    </font>
    <font>
      <sz val="9"/>
      <name val="Arial Unicode MS"/>
    </font>
    <font>
      <b/>
      <sz val="9"/>
      <name val="Arial Unicode MS"/>
    </font>
    <font>
      <sz val="9"/>
      <color theme="1"/>
      <name val="Arial Unicode MS"/>
    </font>
    <font>
      <b/>
      <sz val="9"/>
      <color theme="1"/>
      <name val="Arial Unicode MS"/>
    </font>
    <font>
      <sz val="10"/>
      <name val="Arial Unicode MS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5" fontId="4" fillId="0" borderId="1" xfId="2" applyNumberFormat="1" applyFont="1" applyBorder="1" applyAlignment="1">
      <alignment horizontal="right" vertical="center" wrapText="1"/>
    </xf>
    <xf numFmtId="166" fontId="6" fillId="0" borderId="2" xfId="2" applyNumberFormat="1" applyFont="1" applyBorder="1" applyAlignment="1">
      <alignment horizontal="right" wrapText="1"/>
    </xf>
    <xf numFmtId="166" fontId="4" fillId="0" borderId="1" xfId="2" applyNumberFormat="1" applyFont="1" applyBorder="1" applyAlignment="1">
      <alignment horizontal="right" vertical="center" wrapText="1"/>
    </xf>
    <xf numFmtId="167" fontId="3" fillId="0" borderId="0" xfId="0" applyNumberFormat="1" applyFont="1"/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Border="1" applyAlignment="1">
      <alignment horizontal="right" wrapText="1"/>
    </xf>
    <xf numFmtId="0" fontId="8" fillId="0" borderId="0" xfId="0" applyFont="1" applyAlignment="1">
      <alignment vertical="top"/>
    </xf>
    <xf numFmtId="0" fontId="4" fillId="0" borderId="0" xfId="0" applyFont="1"/>
    <xf numFmtId="166" fontId="4" fillId="0" borderId="1" xfId="1" applyNumberFormat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 textRotation="90" wrapText="1"/>
    </xf>
    <xf numFmtId="166" fontId="4" fillId="0" borderId="1" xfId="0" applyNumberFormat="1" applyFont="1" applyBorder="1" applyAlignment="1">
      <alignment horizontal="right" vertical="center" wrapText="1"/>
    </xf>
    <xf numFmtId="166" fontId="4" fillId="0" borderId="0" xfId="3" applyNumberFormat="1" applyFont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 vertical="center" wrapText="1"/>
    </xf>
    <xf numFmtId="166" fontId="4" fillId="0" borderId="0" xfId="3" applyNumberFormat="1" applyFont="1"/>
    <xf numFmtId="166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Alignment="1">
      <alignment horizontal="center"/>
    </xf>
    <xf numFmtId="165" fontId="6" fillId="0" borderId="2" xfId="2" applyNumberFormat="1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25E5-5BC8-453A-9D8B-321CA78710EE}">
  <dimension ref="A1:F74"/>
  <sheetViews>
    <sheetView topLeftCell="A46" workbookViewId="0">
      <selection activeCell="C72" sqref="C72"/>
    </sheetView>
  </sheetViews>
  <sheetFormatPr defaultRowHeight="15"/>
  <cols>
    <col min="3" max="3" width="40.42578125" customWidth="1"/>
    <col min="4" max="4" width="16.7109375" customWidth="1"/>
    <col min="5" max="5" width="16.85546875" customWidth="1"/>
  </cols>
  <sheetData>
    <row r="1" spans="1:6" ht="12" customHeight="1">
      <c r="A1" s="1" t="s">
        <v>133</v>
      </c>
    </row>
    <row r="2" spans="1:6" ht="12" customHeight="1">
      <c r="A2" s="1" t="s">
        <v>0</v>
      </c>
    </row>
    <row r="3" spans="1:6" ht="12" customHeight="1">
      <c r="A3" s="1" t="s">
        <v>1</v>
      </c>
    </row>
    <row r="4" spans="1:6" ht="12" customHeight="1">
      <c r="A4" s="1"/>
    </row>
    <row r="5" spans="1:6" ht="12" customHeight="1">
      <c r="B5" s="1" t="s">
        <v>2</v>
      </c>
    </row>
    <row r="6" spans="1:6" ht="12" customHeight="1">
      <c r="B6" s="2"/>
      <c r="C6" s="2"/>
      <c r="D6" s="2"/>
      <c r="E6" s="3" t="s">
        <v>3</v>
      </c>
      <c r="F6" s="2"/>
    </row>
    <row r="7" spans="1:6" ht="12" customHeight="1">
      <c r="B7" s="4" t="s">
        <v>4</v>
      </c>
      <c r="C7" s="4" t="s">
        <v>5</v>
      </c>
      <c r="D7" s="4" t="s">
        <v>6</v>
      </c>
      <c r="E7" s="4" t="s">
        <v>7</v>
      </c>
      <c r="F7" s="2"/>
    </row>
    <row r="8" spans="1:6" ht="12" customHeight="1">
      <c r="B8" s="5" t="s">
        <v>8</v>
      </c>
      <c r="C8" s="6" t="s">
        <v>9</v>
      </c>
      <c r="D8" s="7"/>
      <c r="E8" s="7"/>
    </row>
    <row r="9" spans="1:6" ht="12" customHeight="1">
      <c r="B9" s="5" t="s">
        <v>10</v>
      </c>
      <c r="C9" s="6" t="s">
        <v>11</v>
      </c>
      <c r="D9" s="7"/>
      <c r="E9" s="7"/>
      <c r="F9" s="2"/>
    </row>
    <row r="10" spans="1:6" ht="12" customHeight="1">
      <c r="B10" s="5" t="s">
        <v>12</v>
      </c>
      <c r="C10" s="5" t="s">
        <v>13</v>
      </c>
      <c r="D10" s="8">
        <v>469795.4</v>
      </c>
      <c r="E10" s="8">
        <v>793265.89</v>
      </c>
      <c r="F10" s="2"/>
    </row>
    <row r="11" spans="1:6" ht="12" customHeight="1">
      <c r="B11" s="5" t="s">
        <v>14</v>
      </c>
      <c r="C11" s="5" t="s">
        <v>15</v>
      </c>
      <c r="D11" s="8">
        <v>769686855.17999995</v>
      </c>
      <c r="E11" s="8">
        <v>747683934.45000005</v>
      </c>
      <c r="F11" s="2"/>
    </row>
    <row r="12" spans="1:6" ht="12" customHeight="1">
      <c r="B12" s="5" t="s">
        <v>16</v>
      </c>
      <c r="C12" s="5" t="s">
        <v>17</v>
      </c>
      <c r="D12" s="9"/>
      <c r="E12" s="9"/>
      <c r="F12" s="2"/>
    </row>
    <row r="13" spans="1:6" ht="12" customHeight="1">
      <c r="B13" s="5" t="s">
        <v>18</v>
      </c>
      <c r="C13" s="5" t="s">
        <v>19</v>
      </c>
      <c r="D13" s="9"/>
      <c r="E13" s="8">
        <v>33834445.689999998</v>
      </c>
      <c r="F13" s="10"/>
    </row>
    <row r="14" spans="1:6" ht="12" customHeight="1">
      <c r="B14" s="5" t="s">
        <v>20</v>
      </c>
      <c r="C14" s="5" t="s">
        <v>21</v>
      </c>
      <c r="D14" s="8">
        <v>201020000</v>
      </c>
      <c r="E14" s="9"/>
      <c r="F14" s="2"/>
    </row>
    <row r="15" spans="1:6" ht="12" customHeight="1">
      <c r="B15" s="5" t="s">
        <v>22</v>
      </c>
      <c r="C15" s="5" t="s">
        <v>23</v>
      </c>
      <c r="D15" s="9"/>
      <c r="E15" s="9"/>
      <c r="F15" s="2"/>
    </row>
    <row r="16" spans="1:6" ht="12" customHeight="1">
      <c r="B16" s="5" t="s">
        <v>24</v>
      </c>
      <c r="C16" s="5" t="s">
        <v>25</v>
      </c>
      <c r="D16" s="8">
        <v>5386678.6100000003</v>
      </c>
      <c r="E16" s="8">
        <v>299205603.53000003</v>
      </c>
      <c r="F16" s="2"/>
    </row>
    <row r="17" spans="2:6" ht="12" customHeight="1">
      <c r="B17" s="5" t="s">
        <v>26</v>
      </c>
      <c r="C17" s="5" t="s">
        <v>27</v>
      </c>
      <c r="D17" s="8">
        <v>3971933571.9400001</v>
      </c>
      <c r="E17" s="11">
        <v>4058713978.6299996</v>
      </c>
      <c r="F17" s="2"/>
    </row>
    <row r="18" spans="2:6" ht="27" customHeight="1">
      <c r="B18" s="5" t="s">
        <v>28</v>
      </c>
      <c r="C18" s="5" t="s">
        <v>29</v>
      </c>
      <c r="D18" s="9"/>
      <c r="E18" s="9"/>
      <c r="F18" s="2"/>
    </row>
    <row r="19" spans="2:6" ht="12" customHeight="1">
      <c r="B19" s="5" t="s">
        <v>30</v>
      </c>
      <c r="C19" s="5"/>
      <c r="D19" s="9"/>
      <c r="E19" s="9"/>
      <c r="F19" s="2"/>
    </row>
    <row r="20" spans="2:6" ht="12" customHeight="1">
      <c r="B20" s="5" t="s">
        <v>31</v>
      </c>
      <c r="C20" s="6" t="s">
        <v>32</v>
      </c>
      <c r="D20" s="12">
        <f>(SUM(D10:D19))/1000</f>
        <v>4948496.9011300001</v>
      </c>
      <c r="E20" s="12">
        <f>(SUM(E10:E19))/1000</f>
        <v>5140231.2281899992</v>
      </c>
      <c r="F20" s="2"/>
    </row>
    <row r="21" spans="2:6" ht="12" customHeight="1">
      <c r="B21" s="5" t="s">
        <v>33</v>
      </c>
      <c r="C21" s="6" t="s">
        <v>34</v>
      </c>
      <c r="D21" s="8">
        <f>SUM(D22:D30)</f>
        <v>29487967.719999999</v>
      </c>
      <c r="E21" s="8">
        <f>SUM(E22:E29)</f>
        <v>0</v>
      </c>
      <c r="F21" s="2"/>
    </row>
    <row r="22" spans="2:6" ht="12" customHeight="1">
      <c r="B22" s="5" t="s">
        <v>35</v>
      </c>
      <c r="C22" s="5" t="s">
        <v>36</v>
      </c>
      <c r="D22" s="9"/>
      <c r="E22" s="9"/>
      <c r="F22" s="2"/>
    </row>
    <row r="23" spans="2:6" ht="12" customHeight="1">
      <c r="B23" s="5" t="s">
        <v>37</v>
      </c>
      <c r="C23" s="5" t="s">
        <v>38</v>
      </c>
      <c r="D23" s="9"/>
      <c r="E23" s="9"/>
      <c r="F23" s="2"/>
    </row>
    <row r="24" spans="2:6" ht="12" customHeight="1">
      <c r="B24" s="5" t="s">
        <v>39</v>
      </c>
      <c r="C24" s="5" t="s">
        <v>40</v>
      </c>
      <c r="D24" s="9"/>
      <c r="E24" s="9"/>
      <c r="F24" s="2"/>
    </row>
    <row r="25" spans="2:6" ht="12" customHeight="1">
      <c r="B25" s="5" t="s">
        <v>41</v>
      </c>
      <c r="C25" s="5" t="s">
        <v>42</v>
      </c>
      <c r="D25" s="9"/>
      <c r="E25" s="9"/>
      <c r="F25" s="2"/>
    </row>
    <row r="26" spans="2:6" ht="12" customHeight="1">
      <c r="B26" s="5" t="s">
        <v>43</v>
      </c>
      <c r="C26" s="5" t="s">
        <v>44</v>
      </c>
      <c r="D26" s="9"/>
      <c r="E26" s="9"/>
      <c r="F26" s="2"/>
    </row>
    <row r="27" spans="2:6" ht="12" customHeight="1">
      <c r="B27" s="5" t="s">
        <v>45</v>
      </c>
      <c r="C27" s="5" t="s">
        <v>46</v>
      </c>
      <c r="D27" s="8">
        <v>29487967.719999999</v>
      </c>
      <c r="E27" s="9"/>
      <c r="F27" s="2"/>
    </row>
    <row r="28" spans="2:6" ht="24.75" customHeight="1">
      <c r="B28" s="5" t="s">
        <v>47</v>
      </c>
      <c r="C28" s="5" t="s">
        <v>48</v>
      </c>
      <c r="D28" s="9"/>
      <c r="E28" s="9"/>
      <c r="F28" s="2"/>
    </row>
    <row r="29" spans="2:6" ht="12" customHeight="1">
      <c r="B29" s="5" t="s">
        <v>49</v>
      </c>
      <c r="C29" s="5" t="s">
        <v>50</v>
      </c>
      <c r="D29" s="9"/>
      <c r="E29" s="9"/>
      <c r="F29" s="2"/>
    </row>
    <row r="30" spans="2:6" ht="12" customHeight="1">
      <c r="B30" s="5" t="s">
        <v>51</v>
      </c>
      <c r="C30" s="5" t="s">
        <v>52</v>
      </c>
      <c r="D30" s="9"/>
      <c r="E30" s="9"/>
      <c r="F30" s="2"/>
    </row>
    <row r="31" spans="2:6" ht="12" customHeight="1">
      <c r="B31" s="5" t="s">
        <v>53</v>
      </c>
      <c r="C31" s="6" t="s">
        <v>54</v>
      </c>
      <c r="D31" s="9"/>
      <c r="E31" s="9"/>
      <c r="F31" s="2"/>
    </row>
    <row r="32" spans="2:6" ht="12" customHeight="1">
      <c r="B32" s="5" t="s">
        <v>55</v>
      </c>
      <c r="C32" s="6" t="s">
        <v>56</v>
      </c>
      <c r="D32" s="12">
        <f>(SUM(D20,D21))</f>
        <v>34436464.621129997</v>
      </c>
      <c r="E32" s="12">
        <f>(E20+E21)</f>
        <v>5140231.2281899992</v>
      </c>
      <c r="F32" s="2"/>
    </row>
    <row r="33" spans="2:6" ht="12" customHeight="1">
      <c r="B33" s="5" t="s">
        <v>57</v>
      </c>
      <c r="C33" s="6" t="s">
        <v>58</v>
      </c>
      <c r="D33" s="9"/>
      <c r="E33" s="9"/>
      <c r="F33" s="2"/>
    </row>
    <row r="34" spans="2:6" ht="12" customHeight="1">
      <c r="B34" s="5" t="s">
        <v>59</v>
      </c>
      <c r="C34" s="6" t="s">
        <v>60</v>
      </c>
      <c r="D34" s="9"/>
      <c r="E34" s="9"/>
      <c r="F34" s="2"/>
    </row>
    <row r="35" spans="2:6" ht="12" customHeight="1">
      <c r="B35" s="5" t="s">
        <v>61</v>
      </c>
      <c r="C35" s="6" t="s">
        <v>62</v>
      </c>
      <c r="D35" s="9"/>
      <c r="E35" s="9"/>
      <c r="F35" s="2"/>
    </row>
    <row r="36" spans="2:6" ht="12" customHeight="1">
      <c r="B36" s="5" t="s">
        <v>63</v>
      </c>
      <c r="C36" s="5" t="s">
        <v>64</v>
      </c>
      <c r="D36" s="8">
        <v>381813695.38999999</v>
      </c>
      <c r="E36" s="8">
        <v>629913530.67999995</v>
      </c>
      <c r="F36" s="2"/>
    </row>
    <row r="37" spans="2:6" ht="12" customHeight="1">
      <c r="B37" s="5" t="s">
        <v>65</v>
      </c>
      <c r="C37" s="5" t="s">
        <v>66</v>
      </c>
      <c r="D37" s="9"/>
      <c r="E37" s="9"/>
      <c r="F37" s="2"/>
    </row>
    <row r="38" spans="2:6" ht="12" customHeight="1">
      <c r="B38" s="5" t="s">
        <v>67</v>
      </c>
      <c r="C38" s="5" t="s">
        <v>68</v>
      </c>
      <c r="D38" s="8">
        <v>671321.51</v>
      </c>
      <c r="E38" s="8">
        <v>665250</v>
      </c>
      <c r="F38" s="2"/>
    </row>
    <row r="39" spans="2:6" ht="12" customHeight="1">
      <c r="B39" s="5" t="s">
        <v>69</v>
      </c>
      <c r="C39" s="5" t="s">
        <v>70</v>
      </c>
      <c r="D39" s="8"/>
      <c r="E39" s="8"/>
      <c r="F39" s="2"/>
    </row>
    <row r="40" spans="2:6" ht="12" customHeight="1">
      <c r="B40" s="5" t="s">
        <v>71</v>
      </c>
      <c r="C40" s="5" t="s">
        <v>72</v>
      </c>
      <c r="D40" s="9"/>
      <c r="E40" s="9"/>
      <c r="F40" s="2"/>
    </row>
    <row r="41" spans="2:6" ht="12" customHeight="1">
      <c r="B41" s="5" t="s">
        <v>73</v>
      </c>
      <c r="C41" s="5" t="s">
        <v>74</v>
      </c>
      <c r="D41" s="9"/>
      <c r="E41" s="9"/>
      <c r="F41" s="2"/>
    </row>
    <row r="42" spans="2:6" ht="12" customHeight="1">
      <c r="B42" s="5" t="s">
        <v>75</v>
      </c>
      <c r="C42" s="5" t="s">
        <v>76</v>
      </c>
      <c r="D42" s="9"/>
      <c r="E42" s="9"/>
      <c r="F42" s="2"/>
    </row>
    <row r="43" spans="2:6" ht="12" customHeight="1">
      <c r="B43" s="5" t="s">
        <v>77</v>
      </c>
      <c r="C43" s="5" t="s">
        <v>78</v>
      </c>
      <c r="D43" s="9"/>
      <c r="E43" s="9"/>
      <c r="F43" s="2"/>
    </row>
    <row r="44" spans="2:6" ht="12" customHeight="1">
      <c r="B44" s="5" t="s">
        <v>79</v>
      </c>
      <c r="C44" s="5" t="s">
        <v>80</v>
      </c>
      <c r="D44" s="9"/>
      <c r="E44" s="9"/>
      <c r="F44" s="2"/>
    </row>
    <row r="45" spans="2:6" ht="12" customHeight="1">
      <c r="B45" s="5" t="s">
        <v>81</v>
      </c>
      <c r="C45" s="5" t="s">
        <v>82</v>
      </c>
      <c r="D45" s="9"/>
      <c r="E45" s="9"/>
      <c r="F45" s="2"/>
    </row>
    <row r="46" spans="2:6" ht="23.25" customHeight="1">
      <c r="B46" s="5" t="s">
        <v>83</v>
      </c>
      <c r="C46" s="5" t="s">
        <v>84</v>
      </c>
      <c r="D46" s="9"/>
      <c r="E46" s="9"/>
      <c r="F46" s="2"/>
    </row>
    <row r="47" spans="2:6" ht="12" customHeight="1">
      <c r="B47" s="5" t="s">
        <v>85</v>
      </c>
      <c r="C47" s="5"/>
      <c r="D47" s="9"/>
      <c r="E47" s="9"/>
      <c r="F47" s="2"/>
    </row>
    <row r="48" spans="2:6" ht="12" customHeight="1">
      <c r="B48" s="5" t="s">
        <v>86</v>
      </c>
      <c r="C48" s="6" t="s">
        <v>87</v>
      </c>
      <c r="D48" s="12">
        <f>(SUM(D36:D46))</f>
        <v>382485016.89999998</v>
      </c>
      <c r="E48" s="12">
        <f>(SUM(E36:E46))</f>
        <v>630578780.67999995</v>
      </c>
      <c r="F48" s="2"/>
    </row>
    <row r="49" spans="2:6" ht="12" customHeight="1">
      <c r="B49" s="5" t="s">
        <v>88</v>
      </c>
      <c r="C49" s="6" t="s">
        <v>89</v>
      </c>
      <c r="D49" s="9"/>
      <c r="E49" s="9"/>
      <c r="F49" s="2"/>
    </row>
    <row r="50" spans="2:6" ht="12" customHeight="1">
      <c r="B50" s="5" t="s">
        <v>90</v>
      </c>
      <c r="C50" s="5" t="s">
        <v>91</v>
      </c>
      <c r="D50" s="9"/>
      <c r="E50" s="9"/>
      <c r="F50" s="2"/>
    </row>
    <row r="51" spans="2:6" ht="12" customHeight="1">
      <c r="B51" s="5" t="s">
        <v>92</v>
      </c>
      <c r="C51" s="5" t="s">
        <v>93</v>
      </c>
      <c r="D51" s="9"/>
      <c r="E51" s="9"/>
      <c r="F51" s="2"/>
    </row>
    <row r="52" spans="2:6" ht="12" customHeight="1">
      <c r="B52" s="5" t="s">
        <v>94</v>
      </c>
      <c r="C52" s="5" t="s">
        <v>95</v>
      </c>
      <c r="D52" s="9"/>
      <c r="E52" s="8">
        <v>-2465509.33</v>
      </c>
      <c r="F52" s="2"/>
    </row>
    <row r="53" spans="2:6" ht="12" customHeight="1">
      <c r="B53" s="5" t="s">
        <v>96</v>
      </c>
      <c r="C53" s="5" t="s">
        <v>97</v>
      </c>
      <c r="D53" s="9"/>
      <c r="E53" s="9"/>
      <c r="F53" s="2"/>
    </row>
    <row r="54" spans="2:6" ht="12" customHeight="1">
      <c r="B54" s="5" t="s">
        <v>98</v>
      </c>
      <c r="C54" s="5"/>
      <c r="D54" s="9"/>
      <c r="E54" s="9"/>
      <c r="F54" s="2"/>
    </row>
    <row r="55" spans="2:6" ht="12" customHeight="1">
      <c r="B55" s="5" t="s">
        <v>99</v>
      </c>
      <c r="C55" s="6" t="s">
        <v>100</v>
      </c>
      <c r="D55" s="12">
        <f>(SUM(D50:D53))/1000</f>
        <v>0</v>
      </c>
      <c r="E55" s="12">
        <f>(SUM(E50:E53))</f>
        <v>-2465509.33</v>
      </c>
      <c r="F55" s="2"/>
    </row>
    <row r="56" spans="2:6" ht="12" customHeight="1">
      <c r="B56" s="5" t="s">
        <v>101</v>
      </c>
      <c r="C56" s="6" t="s">
        <v>102</v>
      </c>
      <c r="D56" s="12">
        <f>(SUM(D48,D55))</f>
        <v>382485016.89999998</v>
      </c>
      <c r="E56" s="12">
        <f>(SUM(E48,E55))</f>
        <v>628113271.3499999</v>
      </c>
      <c r="F56" s="2"/>
    </row>
    <row r="57" spans="2:6" ht="12" customHeight="1">
      <c r="B57" s="5" t="s">
        <v>103</v>
      </c>
      <c r="C57" s="6" t="s">
        <v>104</v>
      </c>
      <c r="D57" s="9"/>
      <c r="E57" s="9"/>
      <c r="F57" s="2"/>
    </row>
    <row r="58" spans="2:6" ht="12" customHeight="1">
      <c r="B58" s="5" t="s">
        <v>105</v>
      </c>
      <c r="C58" s="6" t="s">
        <v>106</v>
      </c>
      <c r="D58" s="9"/>
      <c r="E58" s="9"/>
      <c r="F58" s="2"/>
    </row>
    <row r="59" spans="2:6" ht="12" customHeight="1">
      <c r="B59" s="5" t="s">
        <v>107</v>
      </c>
      <c r="C59" s="5" t="s">
        <v>108</v>
      </c>
      <c r="D59" s="9"/>
      <c r="E59" s="9"/>
      <c r="F59" s="2"/>
    </row>
    <row r="60" spans="2:6" ht="12" customHeight="1">
      <c r="B60" s="5" t="s">
        <v>109</v>
      </c>
      <c r="C60" s="5" t="s">
        <v>110</v>
      </c>
      <c r="D60" s="8">
        <v>11321200</v>
      </c>
      <c r="E60" s="8">
        <v>11321200</v>
      </c>
      <c r="F60" s="2"/>
    </row>
    <row r="61" spans="2:6" ht="12" customHeight="1">
      <c r="B61" s="5" t="s">
        <v>111</v>
      </c>
      <c r="C61" s="5" t="s">
        <v>112</v>
      </c>
      <c r="D61" s="9"/>
      <c r="E61" s="9"/>
      <c r="F61" s="2"/>
    </row>
    <row r="62" spans="2:6" ht="12" customHeight="1">
      <c r="B62" s="5" t="s">
        <v>113</v>
      </c>
      <c r="C62" s="5" t="s">
        <v>114</v>
      </c>
      <c r="D62" s="9"/>
      <c r="E62" s="9"/>
      <c r="F62" s="2"/>
    </row>
    <row r="63" spans="2:6" ht="12" customHeight="1">
      <c r="B63" s="5" t="s">
        <v>115</v>
      </c>
      <c r="C63" s="5" t="s">
        <v>116</v>
      </c>
      <c r="D63" s="8">
        <v>8421200</v>
      </c>
      <c r="E63" s="8">
        <v>8421200</v>
      </c>
      <c r="F63" s="2"/>
    </row>
    <row r="64" spans="2:6" ht="12" customHeight="1">
      <c r="B64" s="5" t="s">
        <v>117</v>
      </c>
      <c r="C64" s="5" t="s">
        <v>118</v>
      </c>
      <c r="D64" s="8">
        <v>0.01</v>
      </c>
      <c r="E64" s="8">
        <v>-22189584.41</v>
      </c>
      <c r="F64" s="2"/>
    </row>
    <row r="65" spans="1:6" ht="12" customHeight="1">
      <c r="B65" s="5" t="s">
        <v>119</v>
      </c>
      <c r="C65" s="5" t="s">
        <v>120</v>
      </c>
      <c r="D65" s="9"/>
      <c r="E65" s="9"/>
      <c r="F65" s="2"/>
    </row>
    <row r="66" spans="1:6" ht="12" customHeight="1">
      <c r="B66" s="5" t="s">
        <v>121</v>
      </c>
      <c r="C66" s="5" t="s">
        <v>122</v>
      </c>
      <c r="D66" s="8">
        <v>4380000000</v>
      </c>
      <c r="E66" s="8">
        <v>4380000000</v>
      </c>
      <c r="F66" s="2"/>
    </row>
    <row r="67" spans="1:6" ht="12" customHeight="1">
      <c r="B67" s="5" t="s">
        <v>123</v>
      </c>
      <c r="C67" s="5" t="s">
        <v>124</v>
      </c>
      <c r="D67" s="8">
        <v>195757451.94999999</v>
      </c>
      <c r="E67" s="8">
        <v>134565141.25999999</v>
      </c>
      <c r="F67" s="2"/>
    </row>
    <row r="68" spans="1:6" ht="12" customHeight="1">
      <c r="B68" s="5" t="s">
        <v>125</v>
      </c>
      <c r="C68" s="5" t="s">
        <v>126</v>
      </c>
      <c r="D68" s="9"/>
      <c r="E68" s="9"/>
      <c r="F68" s="2"/>
    </row>
    <row r="69" spans="1:6" ht="12" customHeight="1">
      <c r="B69" s="5" t="s">
        <v>127</v>
      </c>
      <c r="C69" s="6" t="s">
        <v>128</v>
      </c>
      <c r="D69" s="12">
        <f>(SUM(D59:D67))</f>
        <v>4595499851.96</v>
      </c>
      <c r="E69" s="12">
        <f>(SUM(E59:E67))</f>
        <v>4512117956.8500004</v>
      </c>
      <c r="F69" s="2"/>
    </row>
    <row r="70" spans="1:6" ht="12" customHeight="1">
      <c r="B70" s="5" t="s">
        <v>129</v>
      </c>
      <c r="C70" s="6" t="s">
        <v>130</v>
      </c>
      <c r="D70" s="12">
        <f>(D56+D69)</f>
        <v>4977984868.8599997</v>
      </c>
      <c r="E70" s="12">
        <f>(E56+E69)</f>
        <v>5140231228.2000008</v>
      </c>
      <c r="F70" s="2"/>
    </row>
    <row r="71" spans="1:6" ht="12" customHeight="1">
      <c r="A71" t="s">
        <v>103</v>
      </c>
      <c r="B71" t="s">
        <v>103</v>
      </c>
      <c r="C71" t="s">
        <v>103</v>
      </c>
      <c r="D71" t="s">
        <v>103</v>
      </c>
    </row>
    <row r="72" spans="1:6" ht="12" customHeight="1">
      <c r="E72" s="13"/>
    </row>
    <row r="73" spans="1:6" ht="12" customHeight="1">
      <c r="D73" s="13" t="s">
        <v>131</v>
      </c>
      <c r="E73" s="13"/>
    </row>
    <row r="74" spans="1:6" ht="12" customHeight="1">
      <c r="D74" s="13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EA16-CC6B-4637-B119-9BC812B31F8B}">
  <dimension ref="A1:F37"/>
  <sheetViews>
    <sheetView workbookViewId="0">
      <selection activeCell="C33" sqref="C33"/>
    </sheetView>
  </sheetViews>
  <sheetFormatPr defaultRowHeight="15"/>
  <cols>
    <col min="2" max="2" width="4.42578125" customWidth="1"/>
    <col min="3" max="3" width="55" customWidth="1"/>
    <col min="4" max="4" width="16.42578125" customWidth="1"/>
    <col min="5" max="5" width="16.140625" customWidth="1"/>
  </cols>
  <sheetData>
    <row r="1" spans="1:6" ht="12" customHeight="1">
      <c r="A1" s="1" t="s">
        <v>133</v>
      </c>
    </row>
    <row r="2" spans="1:6" ht="12" customHeight="1">
      <c r="A2" s="1" t="s">
        <v>0</v>
      </c>
    </row>
    <row r="3" spans="1:6" ht="12" customHeight="1">
      <c r="B3" s="1" t="s">
        <v>134</v>
      </c>
    </row>
    <row r="4" spans="1:6" ht="12" customHeight="1">
      <c r="B4" s="14"/>
      <c r="C4" s="14"/>
      <c r="D4" s="14"/>
      <c r="E4" s="3" t="s">
        <v>3</v>
      </c>
      <c r="F4" s="14"/>
    </row>
    <row r="5" spans="1:6" ht="12" customHeight="1">
      <c r="B5" s="4" t="s">
        <v>4</v>
      </c>
      <c r="C5" s="4" t="s">
        <v>5</v>
      </c>
      <c r="D5" s="4" t="s">
        <v>6</v>
      </c>
      <c r="E5" s="4" t="s">
        <v>7</v>
      </c>
      <c r="F5" s="14"/>
    </row>
    <row r="6" spans="1:6" ht="12" customHeight="1">
      <c r="B6" s="5" t="s">
        <v>135</v>
      </c>
      <c r="C6" s="5" t="s">
        <v>136</v>
      </c>
      <c r="D6" s="15"/>
      <c r="E6" s="15"/>
      <c r="F6" s="14"/>
    </row>
    <row r="7" spans="1:6" ht="12" customHeight="1">
      <c r="B7" s="5" t="s">
        <v>137</v>
      </c>
      <c r="C7" s="5" t="s">
        <v>138</v>
      </c>
      <c r="D7" s="15"/>
      <c r="E7" s="15"/>
      <c r="F7" s="14"/>
    </row>
    <row r="8" spans="1:6" ht="12" customHeight="1">
      <c r="B8" s="5" t="s">
        <v>139</v>
      </c>
      <c r="C8" s="6" t="s">
        <v>140</v>
      </c>
      <c r="D8" s="15"/>
      <c r="E8" s="15"/>
      <c r="F8" s="14"/>
    </row>
    <row r="9" spans="1:6" ht="12" customHeight="1">
      <c r="B9" s="5" t="s">
        <v>141</v>
      </c>
      <c r="C9" s="5" t="s">
        <v>142</v>
      </c>
      <c r="D9" s="15"/>
      <c r="E9" s="15"/>
      <c r="F9" s="14"/>
    </row>
    <row r="10" spans="1:6" ht="12" customHeight="1">
      <c r="B10" s="5" t="s">
        <v>143</v>
      </c>
      <c r="C10" s="5" t="s">
        <v>144</v>
      </c>
      <c r="D10" s="15">
        <v>10238508.529999999</v>
      </c>
      <c r="E10" s="15">
        <v>10238508.529999999</v>
      </c>
      <c r="F10" s="14"/>
    </row>
    <row r="11" spans="1:6" ht="12" customHeight="1">
      <c r="B11" s="5" t="s">
        <v>145</v>
      </c>
      <c r="C11" s="5" t="s">
        <v>146</v>
      </c>
      <c r="D11" s="15"/>
      <c r="E11" s="15"/>
      <c r="F11" s="14"/>
    </row>
    <row r="12" spans="1:6" ht="12" customHeight="1">
      <c r="B12" s="5" t="s">
        <v>147</v>
      </c>
      <c r="C12" s="5" t="s">
        <v>148</v>
      </c>
      <c r="D12" s="15"/>
      <c r="E12" s="15"/>
      <c r="F12" s="14"/>
    </row>
    <row r="13" spans="1:6" ht="12" customHeight="1">
      <c r="B13" s="5" t="s">
        <v>149</v>
      </c>
      <c r="C13" s="5" t="s">
        <v>150</v>
      </c>
      <c r="D13" s="15">
        <v>110734515.62</v>
      </c>
      <c r="E13" s="15">
        <v>132094349.03000002</v>
      </c>
      <c r="F13" s="14"/>
    </row>
    <row r="14" spans="1:6" ht="12" customHeight="1">
      <c r="B14" s="5" t="s">
        <v>151</v>
      </c>
      <c r="C14" s="5" t="s">
        <v>152</v>
      </c>
      <c r="D14" s="15"/>
      <c r="E14" s="15"/>
      <c r="F14" s="14"/>
    </row>
    <row r="15" spans="1:6" ht="12" customHeight="1">
      <c r="B15" s="5" t="s">
        <v>153</v>
      </c>
      <c r="C15" s="5" t="s">
        <v>154</v>
      </c>
      <c r="D15" s="15">
        <v>236087503.68000001</v>
      </c>
      <c r="E15" s="15">
        <v>96454313.920000002</v>
      </c>
      <c r="F15" s="14"/>
    </row>
    <row r="16" spans="1:6" ht="12" customHeight="1">
      <c r="B16" s="5" t="s">
        <v>155</v>
      </c>
      <c r="C16" s="5" t="s">
        <v>156</v>
      </c>
      <c r="D16" s="15"/>
      <c r="E16" s="15"/>
      <c r="F16" s="14"/>
    </row>
    <row r="17" spans="2:6" ht="12" customHeight="1">
      <c r="B17" s="5" t="s">
        <v>157</v>
      </c>
      <c r="C17" s="5" t="s">
        <v>158</v>
      </c>
      <c r="D17" s="15"/>
      <c r="E17" s="15"/>
      <c r="F17" s="14"/>
    </row>
    <row r="18" spans="2:6" ht="12" customHeight="1">
      <c r="B18" s="5" t="s">
        <v>159</v>
      </c>
      <c r="C18" s="5" t="s">
        <v>160</v>
      </c>
      <c r="D18" s="15"/>
      <c r="E18" s="15"/>
      <c r="F18" s="14"/>
    </row>
    <row r="19" spans="2:6" ht="12" customHeight="1">
      <c r="B19" s="5" t="s">
        <v>161</v>
      </c>
      <c r="C19" s="5" t="s">
        <v>162</v>
      </c>
      <c r="D19" s="15"/>
      <c r="E19" s="15"/>
      <c r="F19" s="14"/>
    </row>
    <row r="20" spans="2:6" ht="12" customHeight="1">
      <c r="B20" s="5" t="s">
        <v>163</v>
      </c>
      <c r="C20" s="5" t="s">
        <v>164</v>
      </c>
      <c r="D20" s="15"/>
      <c r="E20" s="15"/>
      <c r="F20" s="14"/>
    </row>
    <row r="21" spans="2:6" ht="12" customHeight="1">
      <c r="B21" s="5" t="s">
        <v>165</v>
      </c>
      <c r="C21" s="5" t="s">
        <v>166</v>
      </c>
      <c r="D21" s="15">
        <v>0</v>
      </c>
      <c r="E21" s="15">
        <v>-34077052.880000003</v>
      </c>
      <c r="F21" s="14"/>
    </row>
    <row r="22" spans="2:6" ht="12" customHeight="1">
      <c r="B22" s="5" t="s">
        <v>167</v>
      </c>
      <c r="C22" s="5" t="s">
        <v>168</v>
      </c>
      <c r="D22" s="15">
        <v>62211662.600000001</v>
      </c>
      <c r="E22" s="15">
        <v>62211662.600000001</v>
      </c>
      <c r="F22" s="14"/>
    </row>
    <row r="23" spans="2:6" ht="12" customHeight="1">
      <c r="B23" s="5" t="s">
        <v>169</v>
      </c>
      <c r="C23" s="6" t="s">
        <v>170</v>
      </c>
      <c r="D23" s="16">
        <f>SUM(D8:D13)-SUM(D14:D17)+SUM(D18:D22)</f>
        <v>-52902816.93</v>
      </c>
      <c r="E23" s="16">
        <f>(SUM(E8:E13)-SUM(E14:E17)+SUM(E18:E22))</f>
        <v>74013153.359999999</v>
      </c>
      <c r="F23" s="14"/>
    </row>
    <row r="24" spans="2:6" ht="12" customHeight="1">
      <c r="B24" s="5" t="s">
        <v>171</v>
      </c>
      <c r="C24" s="5" t="s">
        <v>172</v>
      </c>
      <c r="D24" s="15"/>
      <c r="E24" s="15">
        <v>0</v>
      </c>
      <c r="F24" s="14"/>
    </row>
    <row r="25" spans="2:6" ht="12" customHeight="1">
      <c r="B25" s="5" t="s">
        <v>173</v>
      </c>
      <c r="C25" s="6" t="s">
        <v>174</v>
      </c>
      <c r="D25" s="16">
        <f>D23-D24</f>
        <v>-52902816.93</v>
      </c>
      <c r="E25" s="16">
        <f>(E23-E24)</f>
        <v>74013153.359999999</v>
      </c>
      <c r="F25" s="14"/>
    </row>
    <row r="26" spans="2:6" ht="12" customHeight="1">
      <c r="B26" s="5" t="s">
        <v>175</v>
      </c>
      <c r="C26" s="6" t="s">
        <v>176</v>
      </c>
      <c r="D26" s="15"/>
      <c r="E26" s="15"/>
      <c r="F26" s="14"/>
    </row>
    <row r="27" spans="2:6" ht="12" customHeight="1">
      <c r="B27" s="5" t="s">
        <v>177</v>
      </c>
      <c r="C27" s="6" t="s">
        <v>178</v>
      </c>
      <c r="D27" s="16">
        <f>D25-D26</f>
        <v>-52902816.93</v>
      </c>
      <c r="E27" s="16">
        <f>(E25-E26)</f>
        <v>74013153.359999999</v>
      </c>
      <c r="F27" s="14"/>
    </row>
    <row r="28" spans="2:6" ht="12" customHeight="1">
      <c r="B28" s="5" t="s">
        <v>179</v>
      </c>
      <c r="C28" s="6" t="s">
        <v>180</v>
      </c>
      <c r="D28" s="16"/>
      <c r="E28" s="16"/>
      <c r="F28" s="14"/>
    </row>
    <row r="29" spans="2:6" ht="12" customHeight="1">
      <c r="B29" s="5" t="s">
        <v>181</v>
      </c>
      <c r="C29" s="5" t="s">
        <v>182</v>
      </c>
      <c r="D29" s="15"/>
      <c r="E29" s="17"/>
      <c r="F29" s="14"/>
    </row>
    <row r="30" spans="2:6" ht="12" customHeight="1">
      <c r="B30" s="5" t="s">
        <v>183</v>
      </c>
      <c r="C30" s="5" t="s">
        <v>184</v>
      </c>
      <c r="D30" s="15"/>
      <c r="E30" s="15"/>
      <c r="F30" s="14"/>
    </row>
    <row r="31" spans="2:6" ht="12" customHeight="1">
      <c r="B31" s="5" t="s">
        <v>185</v>
      </c>
      <c r="C31" s="5" t="s">
        <v>186</v>
      </c>
      <c r="D31" s="15"/>
      <c r="E31" s="15"/>
      <c r="F31" s="14"/>
    </row>
    <row r="32" spans="2:6" ht="12" customHeight="1">
      <c r="B32" s="5" t="s">
        <v>187</v>
      </c>
      <c r="C32" s="6" t="s">
        <v>188</v>
      </c>
      <c r="D32" s="16">
        <f>D27+D28</f>
        <v>-52902816.93</v>
      </c>
      <c r="E32" s="18">
        <f>(E27+E28)</f>
        <v>74013153.359999999</v>
      </c>
      <c r="F32" s="14"/>
    </row>
    <row r="33" spans="1:6" ht="12" customHeight="1">
      <c r="B33" s="5" t="s">
        <v>189</v>
      </c>
      <c r="C33" s="5" t="s">
        <v>190</v>
      </c>
      <c r="D33" s="15"/>
      <c r="E33" s="15"/>
      <c r="F33" s="14"/>
    </row>
    <row r="34" spans="1:6" ht="12" customHeight="1">
      <c r="A34" t="s">
        <v>103</v>
      </c>
      <c r="B34" t="s">
        <v>103</v>
      </c>
      <c r="C34" t="s">
        <v>103</v>
      </c>
      <c r="D34" t="s">
        <v>103</v>
      </c>
    </row>
    <row r="35" spans="1:6" ht="12" customHeight="1"/>
    <row r="36" spans="1:6" ht="12" customHeight="1">
      <c r="D36" s="19" t="s">
        <v>191</v>
      </c>
    </row>
    <row r="37" spans="1:6" ht="12" customHeight="1">
      <c r="D37" s="19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98A2-6226-4B3C-9714-20AEE8036AFC}">
  <dimension ref="A1:K27"/>
  <sheetViews>
    <sheetView workbookViewId="0">
      <selection activeCell="H6" sqref="H6"/>
    </sheetView>
  </sheetViews>
  <sheetFormatPr defaultRowHeight="15"/>
  <cols>
    <col min="1" max="1" width="4.42578125" customWidth="1"/>
    <col min="2" max="2" width="3.28515625" customWidth="1"/>
    <col min="3" max="3" width="31" customWidth="1"/>
    <col min="4" max="4" width="10.7109375" customWidth="1"/>
    <col min="5" max="5" width="7" customWidth="1"/>
    <col min="6" max="7" width="10.7109375" customWidth="1"/>
    <col min="8" max="8" width="11" customWidth="1"/>
    <col min="9" max="9" width="12.42578125" customWidth="1"/>
    <col min="10" max="10" width="10.7109375" customWidth="1"/>
    <col min="11" max="11" width="11.42578125" customWidth="1"/>
    <col min="12" max="12" width="17.5703125" customWidth="1"/>
  </cols>
  <sheetData>
    <row r="1" spans="1:11">
      <c r="A1" s="1" t="s">
        <v>133</v>
      </c>
    </row>
    <row r="2" spans="1:11">
      <c r="A2" s="1" t="s">
        <v>0</v>
      </c>
    </row>
    <row r="3" spans="1:11">
      <c r="B3" s="1" t="s">
        <v>193</v>
      </c>
      <c r="K3" s="20" t="s">
        <v>3</v>
      </c>
    </row>
    <row r="4" spans="1:11" ht="55.5">
      <c r="B4" s="4" t="s">
        <v>4</v>
      </c>
      <c r="C4" s="4" t="s">
        <v>5</v>
      </c>
      <c r="D4" s="21" t="s">
        <v>106</v>
      </c>
      <c r="E4" s="21" t="s">
        <v>114</v>
      </c>
      <c r="F4" s="21" t="s">
        <v>116</v>
      </c>
      <c r="G4" s="21" t="s">
        <v>118</v>
      </c>
      <c r="H4" s="21" t="s">
        <v>120</v>
      </c>
      <c r="I4" s="21" t="s">
        <v>122</v>
      </c>
      <c r="J4" s="21" t="s">
        <v>124</v>
      </c>
      <c r="K4" s="21" t="s">
        <v>194</v>
      </c>
    </row>
    <row r="5" spans="1:11" ht="24">
      <c r="B5" s="5" t="s">
        <v>195</v>
      </c>
      <c r="C5" s="6" t="s">
        <v>196</v>
      </c>
      <c r="D5" s="22">
        <v>11321.2</v>
      </c>
      <c r="E5" s="22"/>
      <c r="F5" s="22">
        <v>8421.2000000000007</v>
      </c>
      <c r="G5" s="22">
        <v>10762</v>
      </c>
      <c r="H5" s="22"/>
      <c r="I5" s="22">
        <v>4380000</v>
      </c>
      <c r="J5" s="22">
        <v>248512.1</v>
      </c>
      <c r="K5" s="22">
        <f>SUM(D5:J5)</f>
        <v>4659016.5</v>
      </c>
    </row>
    <row r="6" spans="1:11" ht="36">
      <c r="B6" s="5" t="s">
        <v>8</v>
      </c>
      <c r="C6" s="5" t="s">
        <v>197</v>
      </c>
      <c r="D6" s="22"/>
      <c r="E6" s="22"/>
      <c r="F6" s="22"/>
      <c r="G6" s="22"/>
      <c r="H6" s="22"/>
      <c r="I6" s="22"/>
      <c r="J6" s="22">
        <v>148.21</v>
      </c>
      <c r="K6" s="22">
        <f t="shared" ref="K6:K20" si="0">SUM(D6:J6)</f>
        <v>148.21</v>
      </c>
    </row>
    <row r="7" spans="1:11">
      <c r="B7" s="5" t="s">
        <v>57</v>
      </c>
      <c r="C7" s="6" t="s">
        <v>198</v>
      </c>
      <c r="D7" s="22">
        <v>11321.2</v>
      </c>
      <c r="E7" s="22"/>
      <c r="F7" s="22">
        <v>8421.2000000000007</v>
      </c>
      <c r="G7" s="22">
        <v>10762</v>
      </c>
      <c r="H7" s="22"/>
      <c r="I7" s="22">
        <v>4380000</v>
      </c>
      <c r="J7" s="22">
        <f>J5+J6</f>
        <v>248660.31</v>
      </c>
      <c r="K7" s="22">
        <f t="shared" si="0"/>
        <v>4659164.71</v>
      </c>
    </row>
    <row r="8" spans="1:11" ht="24">
      <c r="B8" s="5" t="s">
        <v>139</v>
      </c>
      <c r="C8" s="5" t="s">
        <v>199</v>
      </c>
      <c r="D8" s="22"/>
      <c r="E8" s="22"/>
      <c r="F8" s="22"/>
      <c r="G8" s="22"/>
      <c r="H8" s="22"/>
      <c r="I8" s="22"/>
      <c r="J8" s="22">
        <v>-52902.82</v>
      </c>
      <c r="K8" s="22">
        <f t="shared" si="0"/>
        <v>-52902.82</v>
      </c>
    </row>
    <row r="9" spans="1:11">
      <c r="B9" s="5" t="s">
        <v>200</v>
      </c>
      <c r="C9" s="5" t="s">
        <v>180</v>
      </c>
      <c r="D9" s="22"/>
      <c r="E9" s="22"/>
      <c r="F9" s="22"/>
      <c r="G9" s="22"/>
      <c r="H9" s="22"/>
      <c r="I9" s="22"/>
      <c r="J9" s="22"/>
      <c r="K9" s="22"/>
    </row>
    <row r="10" spans="1:11">
      <c r="B10" s="5" t="s">
        <v>201</v>
      </c>
      <c r="C10" s="5" t="s">
        <v>202</v>
      </c>
      <c r="D10" s="22"/>
      <c r="E10" s="22"/>
      <c r="F10" s="22"/>
      <c r="G10" s="22"/>
      <c r="H10" s="22"/>
      <c r="I10" s="22"/>
      <c r="J10" s="22"/>
      <c r="K10" s="22"/>
    </row>
    <row r="11" spans="1:11">
      <c r="B11" s="5" t="s">
        <v>203</v>
      </c>
      <c r="C11" s="5" t="s">
        <v>204</v>
      </c>
      <c r="D11" s="22"/>
      <c r="E11" s="22"/>
      <c r="F11" s="22"/>
      <c r="G11" s="22"/>
      <c r="H11" s="22"/>
      <c r="I11" s="22"/>
      <c r="J11" s="22"/>
      <c r="K11" s="22"/>
    </row>
    <row r="12" spans="1:11" ht="24">
      <c r="B12" s="5" t="s">
        <v>205</v>
      </c>
      <c r="C12" s="5" t="s">
        <v>206</v>
      </c>
      <c r="D12" s="22"/>
      <c r="E12" s="22"/>
      <c r="F12" s="22"/>
      <c r="G12" s="22">
        <v>-10762</v>
      </c>
      <c r="H12" s="22"/>
      <c r="I12" s="22"/>
      <c r="J12" s="22"/>
      <c r="K12" s="22">
        <f t="shared" si="0"/>
        <v>-10762</v>
      </c>
    </row>
    <row r="13" spans="1:11" ht="24">
      <c r="B13" s="5" t="s">
        <v>195</v>
      </c>
      <c r="C13" s="6" t="s">
        <v>196</v>
      </c>
      <c r="D13" s="22">
        <v>11321.2</v>
      </c>
      <c r="E13" s="22"/>
      <c r="F13" s="22">
        <v>8421.2000000000007</v>
      </c>
      <c r="G13" s="22">
        <f>G7+G12</f>
        <v>0</v>
      </c>
      <c r="H13" s="22"/>
      <c r="I13" s="22">
        <v>4380000</v>
      </c>
      <c r="J13" s="23">
        <f>J7+J8</f>
        <v>195757.49</v>
      </c>
      <c r="K13" s="22">
        <f t="shared" si="0"/>
        <v>4595499.8900000006</v>
      </c>
    </row>
    <row r="14" spans="1:11" ht="36">
      <c r="B14" s="5" t="s">
        <v>8</v>
      </c>
      <c r="C14" s="5" t="s">
        <v>197</v>
      </c>
      <c r="D14" s="22"/>
      <c r="E14" s="22"/>
      <c r="F14" s="22"/>
      <c r="G14" s="22"/>
      <c r="H14" s="22"/>
      <c r="I14" s="22"/>
      <c r="J14" s="22"/>
      <c r="K14" s="24">
        <f t="shared" si="0"/>
        <v>0</v>
      </c>
    </row>
    <row r="15" spans="1:11">
      <c r="B15" s="5" t="s">
        <v>57</v>
      </c>
      <c r="C15" s="6" t="s">
        <v>198</v>
      </c>
      <c r="D15" s="22">
        <v>11321.2</v>
      </c>
      <c r="E15" s="22"/>
      <c r="F15" s="22">
        <v>8421.2000000000007</v>
      </c>
      <c r="G15" s="22">
        <f>G13</f>
        <v>0</v>
      </c>
      <c r="H15" s="22"/>
      <c r="I15" s="22">
        <v>4380000</v>
      </c>
      <c r="J15" s="25">
        <v>195757.451</v>
      </c>
      <c r="K15" s="22">
        <f t="shared" si="0"/>
        <v>4595499.8510000007</v>
      </c>
    </row>
    <row r="16" spans="1:11" ht="24">
      <c r="B16" s="5" t="s">
        <v>139</v>
      </c>
      <c r="C16" s="5" t="s">
        <v>199</v>
      </c>
      <c r="D16" s="22"/>
      <c r="E16" s="22"/>
      <c r="F16" s="22"/>
      <c r="G16" s="22"/>
      <c r="H16" s="22"/>
      <c r="I16" s="22"/>
      <c r="J16" s="22">
        <v>-61192.31</v>
      </c>
      <c r="K16" s="22">
        <f t="shared" si="0"/>
        <v>-61192.31</v>
      </c>
    </row>
    <row r="17" spans="1:11">
      <c r="B17" s="5" t="s">
        <v>200</v>
      </c>
      <c r="C17" s="5" t="s">
        <v>180</v>
      </c>
      <c r="D17" s="22"/>
      <c r="E17" s="22"/>
      <c r="F17" s="22"/>
      <c r="G17" s="26"/>
      <c r="H17" s="22"/>
      <c r="I17" s="22"/>
      <c r="J17" s="22"/>
      <c r="K17" s="22">
        <f t="shared" si="0"/>
        <v>0</v>
      </c>
    </row>
    <row r="18" spans="1:11">
      <c r="B18" s="5" t="s">
        <v>201</v>
      </c>
      <c r="C18" s="5" t="s">
        <v>202</v>
      </c>
      <c r="D18" s="22"/>
      <c r="E18" s="22"/>
      <c r="F18" s="22"/>
      <c r="G18" s="22"/>
      <c r="H18" s="22"/>
      <c r="I18" s="22"/>
      <c r="J18" s="26"/>
      <c r="K18" s="22">
        <f t="shared" si="0"/>
        <v>0</v>
      </c>
    </row>
    <row r="19" spans="1:11">
      <c r="B19" s="5" t="s">
        <v>203</v>
      </c>
      <c r="C19" s="5" t="s">
        <v>204</v>
      </c>
      <c r="D19" s="22"/>
      <c r="E19" s="22"/>
      <c r="F19" s="22"/>
      <c r="G19" s="22"/>
      <c r="H19" s="22"/>
      <c r="I19" s="22"/>
      <c r="J19" s="22"/>
      <c r="K19" s="22">
        <f t="shared" si="0"/>
        <v>0</v>
      </c>
    </row>
    <row r="20" spans="1:11" ht="24">
      <c r="B20" s="5" t="s">
        <v>205</v>
      </c>
      <c r="C20" s="5" t="s">
        <v>206</v>
      </c>
      <c r="D20" s="22"/>
      <c r="E20" s="22"/>
      <c r="F20" s="22"/>
      <c r="G20" s="22">
        <v>-22189.58</v>
      </c>
      <c r="H20" s="22"/>
      <c r="I20" s="22"/>
      <c r="J20" s="22"/>
      <c r="K20" s="22">
        <f t="shared" si="0"/>
        <v>-22189.58</v>
      </c>
    </row>
    <row r="21" spans="1:11" ht="24">
      <c r="B21" s="5" t="s">
        <v>195</v>
      </c>
      <c r="C21" s="6" t="s">
        <v>207</v>
      </c>
      <c r="D21" s="22">
        <v>11321.2</v>
      </c>
      <c r="E21" s="22"/>
      <c r="F21" s="22">
        <v>8421.2000000000007</v>
      </c>
      <c r="G21" s="22">
        <f>G20</f>
        <v>-22189.58</v>
      </c>
      <c r="H21" s="22"/>
      <c r="I21" s="22">
        <v>4380000</v>
      </c>
      <c r="J21" s="22">
        <f>J15+J16</f>
        <v>134565.141</v>
      </c>
      <c r="K21" s="22">
        <f>SUM(K15:K20)</f>
        <v>4512117.9610000011</v>
      </c>
    </row>
    <row r="22" spans="1:11">
      <c r="A22" t="s">
        <v>103</v>
      </c>
      <c r="B22" s="14" t="s">
        <v>103</v>
      </c>
      <c r="C22" s="14" t="s">
        <v>103</v>
      </c>
      <c r="D22" s="14" t="s">
        <v>103</v>
      </c>
      <c r="E22" s="14"/>
      <c r="F22" s="14"/>
      <c r="G22" s="14"/>
      <c r="H22" s="14"/>
      <c r="I22" s="14"/>
      <c r="J22" s="14"/>
      <c r="K22" s="14"/>
    </row>
    <row r="23" spans="1:11">
      <c r="B23" s="14"/>
      <c r="C23" s="14"/>
      <c r="D23" s="14"/>
      <c r="E23" s="27"/>
      <c r="F23" s="14"/>
      <c r="G23" s="14"/>
      <c r="H23" s="14"/>
      <c r="I23" s="28" t="s">
        <v>191</v>
      </c>
      <c r="J23" s="14"/>
      <c r="K23" s="14"/>
    </row>
    <row r="24" spans="1:11">
      <c r="B24" s="14"/>
      <c r="C24" s="14"/>
      <c r="D24" s="14"/>
      <c r="E24" s="27"/>
      <c r="F24" s="14"/>
      <c r="G24" s="14"/>
      <c r="H24" s="14"/>
      <c r="I24" s="28" t="s">
        <v>208</v>
      </c>
      <c r="J24" s="14"/>
      <c r="K24" s="14"/>
    </row>
    <row r="25" spans="1:11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09E8-F1B8-4F06-91C9-66482A8FEDA7}">
  <dimension ref="A1:E63"/>
  <sheetViews>
    <sheetView tabSelected="1" workbookViewId="0">
      <selection activeCell="C19" sqref="C19"/>
    </sheetView>
  </sheetViews>
  <sheetFormatPr defaultRowHeight="15"/>
  <cols>
    <col min="2" max="2" width="6.5703125" customWidth="1"/>
    <col min="3" max="3" width="48.28515625" customWidth="1"/>
    <col min="4" max="6" width="17.5703125" customWidth="1"/>
  </cols>
  <sheetData>
    <row r="1" spans="1:5">
      <c r="A1" s="1" t="s">
        <v>133</v>
      </c>
    </row>
    <row r="2" spans="1:5">
      <c r="A2" s="1" t="s">
        <v>0</v>
      </c>
    </row>
    <row r="3" spans="1:5">
      <c r="B3" s="1" t="s">
        <v>209</v>
      </c>
    </row>
    <row r="4" spans="1:5">
      <c r="B4" s="14"/>
      <c r="C4" s="14"/>
      <c r="D4" s="14"/>
      <c r="E4" s="3" t="s">
        <v>3</v>
      </c>
    </row>
    <row r="5" spans="1:5">
      <c r="B5" s="4" t="s">
        <v>4</v>
      </c>
      <c r="C5" s="4" t="s">
        <v>5</v>
      </c>
      <c r="D5" s="4" t="s">
        <v>6</v>
      </c>
      <c r="E5" s="4" t="s">
        <v>7</v>
      </c>
    </row>
    <row r="6" spans="1:5">
      <c r="B6" s="5" t="s">
        <v>8</v>
      </c>
      <c r="C6" s="6" t="s">
        <v>210</v>
      </c>
      <c r="D6" s="29"/>
      <c r="E6" s="29"/>
    </row>
    <row r="7" spans="1:5">
      <c r="B7" s="5" t="s">
        <v>10</v>
      </c>
      <c r="C7" s="6" t="s">
        <v>211</v>
      </c>
      <c r="D7" s="29">
        <f>SUM(D8:D13)</f>
        <v>65316951.32</v>
      </c>
      <c r="E7" s="29">
        <f>SUM(E8:E13)</f>
        <v>123865680.27</v>
      </c>
    </row>
    <row r="8" spans="1:5">
      <c r="B8" s="5" t="s">
        <v>12</v>
      </c>
      <c r="C8" s="5" t="s">
        <v>212</v>
      </c>
      <c r="D8" s="29"/>
      <c r="E8" s="29"/>
    </row>
    <row r="9" spans="1:5">
      <c r="B9" s="5" t="s">
        <v>14</v>
      </c>
      <c r="C9" s="5" t="s">
        <v>213</v>
      </c>
      <c r="D9" s="29"/>
      <c r="E9" s="29"/>
    </row>
    <row r="10" spans="1:5">
      <c r="B10" s="5" t="s">
        <v>16</v>
      </c>
      <c r="C10" s="5" t="s">
        <v>214</v>
      </c>
      <c r="D10" s="29"/>
      <c r="E10" s="29"/>
    </row>
    <row r="11" spans="1:5">
      <c r="B11" s="5" t="s">
        <v>18</v>
      </c>
      <c r="C11" s="5" t="s">
        <v>215</v>
      </c>
      <c r="D11" s="29"/>
      <c r="E11" s="29"/>
    </row>
    <row r="12" spans="1:5">
      <c r="B12" s="5" t="s">
        <v>20</v>
      </c>
      <c r="C12" s="5" t="s">
        <v>216</v>
      </c>
      <c r="D12" s="29"/>
      <c r="E12" s="29"/>
    </row>
    <row r="13" spans="1:5">
      <c r="B13" s="5" t="s">
        <v>22</v>
      </c>
      <c r="C13" s="5" t="s">
        <v>217</v>
      </c>
      <c r="D13" s="30">
        <v>65316951.32</v>
      </c>
      <c r="E13" s="29">
        <v>123865680.27</v>
      </c>
    </row>
    <row r="14" spans="1:5">
      <c r="B14" s="5" t="s">
        <v>33</v>
      </c>
      <c r="C14" s="6" t="s">
        <v>218</v>
      </c>
      <c r="D14" s="29">
        <f>SUM(D15:D23)</f>
        <v>65861495.920000002</v>
      </c>
      <c r="E14" s="29">
        <f>SUM(E15:E23)</f>
        <v>107934285.88</v>
      </c>
    </row>
    <row r="15" spans="1:5">
      <c r="B15" s="5" t="s">
        <v>35</v>
      </c>
      <c r="C15" s="5" t="s">
        <v>219</v>
      </c>
      <c r="D15" s="29">
        <v>8898043</v>
      </c>
      <c r="E15" s="31">
        <v>21192500</v>
      </c>
    </row>
    <row r="16" spans="1:5">
      <c r="B16" s="5" t="s">
        <v>37</v>
      </c>
      <c r="C16" s="5" t="s">
        <v>220</v>
      </c>
      <c r="D16" s="29">
        <v>3080154.4</v>
      </c>
      <c r="E16" s="31">
        <v>3540000</v>
      </c>
    </row>
    <row r="17" spans="2:5">
      <c r="B17" s="5" t="s">
        <v>39</v>
      </c>
      <c r="C17" s="5" t="s">
        <v>221</v>
      </c>
      <c r="D17" s="29"/>
      <c r="E17" s="29"/>
    </row>
    <row r="18" spans="2:5">
      <c r="B18" s="5" t="s">
        <v>41</v>
      </c>
      <c r="C18" s="5" t="s">
        <v>222</v>
      </c>
      <c r="D18" s="29">
        <v>21940380.699999999</v>
      </c>
      <c r="E18" s="31">
        <v>23284678.02</v>
      </c>
    </row>
    <row r="19" spans="2:5">
      <c r="B19" s="5" t="s">
        <v>43</v>
      </c>
      <c r="C19" s="5" t="s">
        <v>223</v>
      </c>
      <c r="D19" s="29"/>
      <c r="E19" s="29"/>
    </row>
    <row r="20" spans="2:5">
      <c r="B20" s="5" t="s">
        <v>45</v>
      </c>
      <c r="C20" s="5" t="s">
        <v>224</v>
      </c>
      <c r="D20" s="29"/>
      <c r="E20" s="29"/>
    </row>
    <row r="21" spans="2:5">
      <c r="B21" s="5" t="s">
        <v>47</v>
      </c>
      <c r="C21" s="5" t="s">
        <v>225</v>
      </c>
      <c r="D21" s="29">
        <v>3052214.1</v>
      </c>
      <c r="E21" s="31">
        <v>1336571.51</v>
      </c>
    </row>
    <row r="22" spans="2:5">
      <c r="B22" s="5" t="s">
        <v>49</v>
      </c>
      <c r="C22" s="5" t="s">
        <v>226</v>
      </c>
      <c r="D22" s="29"/>
      <c r="E22" s="29"/>
    </row>
    <row r="23" spans="2:5">
      <c r="B23" s="5" t="s">
        <v>51</v>
      </c>
      <c r="C23" s="5" t="s">
        <v>227</v>
      </c>
      <c r="D23" s="29">
        <v>28890703.719999999</v>
      </c>
      <c r="E23" s="31">
        <v>58580536.350000001</v>
      </c>
    </row>
    <row r="24" spans="2:5" ht="24">
      <c r="B24" s="5" t="s">
        <v>55</v>
      </c>
      <c r="C24" s="6" t="s">
        <v>228</v>
      </c>
      <c r="D24" s="32">
        <f>D7-D14</f>
        <v>-544544.60000000149</v>
      </c>
      <c r="E24" s="32">
        <f>E7-E14</f>
        <v>15931394.390000001</v>
      </c>
    </row>
    <row r="25" spans="2:5" ht="24">
      <c r="B25" s="5" t="s">
        <v>57</v>
      </c>
      <c r="C25" s="6" t="s">
        <v>229</v>
      </c>
      <c r="D25" s="29"/>
      <c r="E25" s="29"/>
    </row>
    <row r="26" spans="2:5">
      <c r="B26" s="5" t="s">
        <v>59</v>
      </c>
      <c r="C26" s="6" t="s">
        <v>211</v>
      </c>
      <c r="D26" s="29"/>
      <c r="E26" s="29">
        <f>SUM(E27:E34)</f>
        <v>0</v>
      </c>
    </row>
    <row r="27" spans="2:5">
      <c r="B27" s="5" t="s">
        <v>61</v>
      </c>
      <c r="C27" s="5" t="s">
        <v>230</v>
      </c>
      <c r="D27" s="29"/>
      <c r="E27" s="29"/>
    </row>
    <row r="28" spans="2:5">
      <c r="B28" s="5" t="s">
        <v>88</v>
      </c>
      <c r="C28" s="5" t="s">
        <v>231</v>
      </c>
      <c r="D28" s="29"/>
      <c r="E28" s="29"/>
    </row>
    <row r="29" spans="2:5">
      <c r="B29" s="5" t="s">
        <v>232</v>
      </c>
      <c r="C29" s="5" t="s">
        <v>233</v>
      </c>
      <c r="D29" s="29"/>
      <c r="E29" s="29"/>
    </row>
    <row r="30" spans="2:5">
      <c r="B30" s="5" t="s">
        <v>234</v>
      </c>
      <c r="C30" s="5" t="s">
        <v>235</v>
      </c>
      <c r="D30" s="29"/>
      <c r="E30" s="29"/>
    </row>
    <row r="31" spans="2:5" ht="24">
      <c r="B31" s="5" t="s">
        <v>236</v>
      </c>
      <c r="C31" s="5" t="s">
        <v>237</v>
      </c>
      <c r="D31" s="29"/>
      <c r="E31" s="29"/>
    </row>
    <row r="32" spans="2:5">
      <c r="B32" s="5" t="s">
        <v>238</v>
      </c>
      <c r="C32" s="5" t="s">
        <v>239</v>
      </c>
      <c r="D32" s="29"/>
      <c r="E32" s="29"/>
    </row>
    <row r="33" spans="2:5">
      <c r="B33" s="5" t="s">
        <v>240</v>
      </c>
      <c r="C33" s="5" t="s">
        <v>241</v>
      </c>
      <c r="D33" s="29"/>
      <c r="E33" s="29"/>
    </row>
    <row r="34" spans="2:5">
      <c r="B34" s="5" t="s">
        <v>242</v>
      </c>
      <c r="C34" s="5"/>
      <c r="D34" s="29"/>
      <c r="E34" s="29"/>
    </row>
    <row r="35" spans="2:5">
      <c r="B35" s="5" t="s">
        <v>243</v>
      </c>
      <c r="C35" s="6" t="s">
        <v>218</v>
      </c>
      <c r="D35" s="29"/>
      <c r="E35" s="29">
        <f>SUM(E36:E41)</f>
        <v>15607923.9</v>
      </c>
    </row>
    <row r="36" spans="2:5">
      <c r="B36" s="5" t="s">
        <v>244</v>
      </c>
      <c r="C36" s="5" t="s">
        <v>245</v>
      </c>
      <c r="D36" s="29"/>
      <c r="E36" s="29"/>
    </row>
    <row r="37" spans="2:5">
      <c r="B37" s="5" t="s">
        <v>246</v>
      </c>
      <c r="C37" s="5" t="s">
        <v>247</v>
      </c>
      <c r="D37" s="29"/>
      <c r="E37" s="29"/>
    </row>
    <row r="38" spans="2:5">
      <c r="B38" s="5" t="s">
        <v>248</v>
      </c>
      <c r="C38" s="5" t="s">
        <v>249</v>
      </c>
      <c r="D38" s="29"/>
      <c r="E38" s="31">
        <v>15607923.9</v>
      </c>
    </row>
    <row r="39" spans="2:5">
      <c r="B39" s="5" t="s">
        <v>250</v>
      </c>
      <c r="C39" s="5" t="s">
        <v>251</v>
      </c>
      <c r="D39" s="29"/>
      <c r="E39" s="29"/>
    </row>
    <row r="40" spans="2:5">
      <c r="B40" s="5" t="s">
        <v>252</v>
      </c>
      <c r="C40" s="5" t="s">
        <v>253</v>
      </c>
      <c r="D40" s="29"/>
      <c r="E40" s="29"/>
    </row>
    <row r="41" spans="2:5">
      <c r="B41" s="5" t="s">
        <v>254</v>
      </c>
      <c r="C41" s="5"/>
      <c r="D41" s="29"/>
      <c r="E41" s="29"/>
    </row>
    <row r="42" spans="2:5" ht="24">
      <c r="B42" s="5" t="s">
        <v>105</v>
      </c>
      <c r="C42" s="6" t="s">
        <v>255</v>
      </c>
      <c r="D42" s="29"/>
      <c r="E42" s="32">
        <f>E26-E35</f>
        <v>-15607923.9</v>
      </c>
    </row>
    <row r="43" spans="2:5">
      <c r="B43" s="5" t="s">
        <v>139</v>
      </c>
      <c r="C43" s="6" t="s">
        <v>256</v>
      </c>
      <c r="D43" s="29"/>
      <c r="E43" s="29"/>
    </row>
    <row r="44" spans="2:5">
      <c r="B44" s="5" t="s">
        <v>257</v>
      </c>
      <c r="C44" s="6" t="s">
        <v>211</v>
      </c>
      <c r="D44" s="29"/>
      <c r="E44" s="29"/>
    </row>
    <row r="45" spans="2:5">
      <c r="B45" s="5" t="s">
        <v>258</v>
      </c>
      <c r="C45" s="5" t="s">
        <v>259</v>
      </c>
      <c r="D45" s="29"/>
      <c r="E45" s="29"/>
    </row>
    <row r="46" spans="2:5" ht="24">
      <c r="B46" s="5" t="s">
        <v>260</v>
      </c>
      <c r="C46" s="5" t="s">
        <v>261</v>
      </c>
      <c r="D46" s="29"/>
      <c r="E46" s="29"/>
    </row>
    <row r="47" spans="2:5">
      <c r="B47" s="5" t="s">
        <v>262</v>
      </c>
      <c r="C47" s="5" t="s">
        <v>263</v>
      </c>
      <c r="D47" s="29"/>
      <c r="E47" s="29"/>
    </row>
    <row r="48" spans="2:5">
      <c r="B48" s="5" t="s">
        <v>264</v>
      </c>
      <c r="C48" s="5"/>
      <c r="D48" s="29"/>
      <c r="E48" s="29"/>
    </row>
    <row r="49" spans="1:5">
      <c r="B49" s="5" t="s">
        <v>265</v>
      </c>
      <c r="C49" s="6" t="s">
        <v>218</v>
      </c>
      <c r="D49" s="29"/>
      <c r="E49" s="29"/>
    </row>
    <row r="50" spans="1:5">
      <c r="B50" s="5" t="s">
        <v>266</v>
      </c>
      <c r="C50" s="5" t="s">
        <v>267</v>
      </c>
      <c r="D50" s="29"/>
      <c r="E50" s="29"/>
    </row>
    <row r="51" spans="1:5">
      <c r="B51" s="5" t="s">
        <v>268</v>
      </c>
      <c r="C51" s="5" t="s">
        <v>269</v>
      </c>
      <c r="D51" s="29"/>
      <c r="E51" s="29"/>
    </row>
    <row r="52" spans="1:5">
      <c r="B52" s="5" t="s">
        <v>270</v>
      </c>
      <c r="C52" s="5" t="s">
        <v>271</v>
      </c>
      <c r="D52" s="29"/>
      <c r="E52" s="29"/>
    </row>
    <row r="53" spans="1:5">
      <c r="B53" s="5" t="s">
        <v>272</v>
      </c>
      <c r="C53" s="5" t="s">
        <v>273</v>
      </c>
      <c r="D53" s="29"/>
      <c r="E53" s="29"/>
    </row>
    <row r="54" spans="1:5">
      <c r="B54" s="5" t="s">
        <v>274</v>
      </c>
      <c r="C54" s="5"/>
      <c r="D54" s="29"/>
      <c r="E54" s="29"/>
    </row>
    <row r="55" spans="1:5" ht="24">
      <c r="B55" s="5" t="s">
        <v>275</v>
      </c>
      <c r="C55" s="6" t="s">
        <v>276</v>
      </c>
      <c r="D55" s="29">
        <f>D44-D49</f>
        <v>0</v>
      </c>
      <c r="E55" s="29">
        <f>E44-E49</f>
        <v>0</v>
      </c>
    </row>
    <row r="56" spans="1:5">
      <c r="B56" s="5" t="s">
        <v>200</v>
      </c>
      <c r="C56" s="5" t="s">
        <v>277</v>
      </c>
      <c r="D56" s="29"/>
      <c r="E56" s="29"/>
    </row>
    <row r="57" spans="1:5">
      <c r="B57" s="5" t="s">
        <v>278</v>
      </c>
      <c r="C57" s="6" t="s">
        <v>279</v>
      </c>
      <c r="D57" s="32">
        <f>D24+D42+D55</f>
        <v>-544544.60000000149</v>
      </c>
      <c r="E57" s="32">
        <f>E24+E42+E55</f>
        <v>323470.49000000022</v>
      </c>
    </row>
    <row r="58" spans="1:5" ht="24">
      <c r="B58" s="5" t="s">
        <v>201</v>
      </c>
      <c r="C58" s="6" t="s">
        <v>280</v>
      </c>
      <c r="D58" s="32">
        <v>1014340</v>
      </c>
      <c r="E58" s="32">
        <f>D59</f>
        <v>469795.39999999851</v>
      </c>
    </row>
    <row r="59" spans="1:5" ht="24">
      <c r="B59" s="5" t="s">
        <v>203</v>
      </c>
      <c r="C59" s="6" t="s">
        <v>281</v>
      </c>
      <c r="D59" s="32">
        <f>D57+D58</f>
        <v>469795.39999999851</v>
      </c>
      <c r="E59" s="32">
        <f>E57+E58</f>
        <v>793265.88999999873</v>
      </c>
    </row>
    <row r="60" spans="1:5">
      <c r="A60" t="s">
        <v>103</v>
      </c>
      <c r="B60" s="14" t="s">
        <v>103</v>
      </c>
      <c r="C60" s="14" t="s">
        <v>103</v>
      </c>
      <c r="D60" s="14" t="s">
        <v>103</v>
      </c>
      <c r="E60" s="14"/>
    </row>
    <row r="61" spans="1:5">
      <c r="B61" s="14"/>
      <c r="C61" s="14"/>
      <c r="D61" s="28" t="s">
        <v>191</v>
      </c>
      <c r="E61" s="27"/>
    </row>
    <row r="62" spans="1:5">
      <c r="B62" s="14"/>
      <c r="C62" s="14"/>
      <c r="D62" s="28" t="s">
        <v>282</v>
      </c>
      <c r="E62" s="27"/>
    </row>
    <row r="63" spans="1:5">
      <c r="B63" s="14"/>
      <c r="C63" s="14"/>
      <c r="D63" s="14"/>
      <c r="E6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СБТ</vt:lpstr>
      <vt:lpstr>ОДТ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2023-07-26T02:04:00Z</dcterms:created>
  <dcterms:modified xsi:type="dcterms:W3CDTF">2023-07-26T02:21:05Z</dcterms:modified>
</cp:coreProperties>
</file>