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810" activeTab="3"/>
  </bookViews>
  <sheets>
    <sheet name="СБД" sheetId="1" r:id="rId1"/>
    <sheet name="ОДТ" sheetId="2" r:id="rId2"/>
    <sheet name="ӨӨТ" sheetId="3" r:id="rId3"/>
    <sheet name="МГТ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<sst xmlns="http://schemas.openxmlformats.org/spreadsheetml/2006/main" count="232" uniqueCount="213">
  <si>
    <t>ОРЛОГЫН ДЭЛГЭРЭНГҮЙ ТАЙЛАН</t>
  </si>
  <si>
    <t>Үзүүлэлт</t>
  </si>
  <si>
    <t>Борлуулалтын орлого (цэвэр)</t>
  </si>
  <si>
    <t>Борлуулалтын өртөг</t>
  </si>
  <si>
    <t>Түрээсийн орлого</t>
  </si>
  <si>
    <t>Хүүний орлого</t>
  </si>
  <si>
    <t>Ногдол ашгийн орлого</t>
  </si>
  <si>
    <t>Эрхийн шимтгэлийн орлого</t>
  </si>
  <si>
    <t>Бусад орлого</t>
  </si>
  <si>
    <t>Борлуулалт, маркетингийн зардал</t>
  </si>
  <si>
    <t>Ерөнхий ба удирдлагын зардал</t>
  </si>
  <si>
    <t>Санхүүгийн зардал</t>
  </si>
  <si>
    <t>Бусад зардал</t>
  </si>
  <si>
    <t>Гадаад валютын ханшийн зөрүүний  олз (гарз)</t>
  </si>
  <si>
    <t>Үндсэн хөрөнгө данснаас хассаны олз (гарз)</t>
  </si>
  <si>
    <t>Биет бус хөрөнгө данснаас хассаны олз (гарз)</t>
  </si>
  <si>
    <t>Хөрөнгө оруулалт борлуулснаас үүссэн  олз (гарз)</t>
  </si>
  <si>
    <t>Бусад ашиг ( алдагдал)</t>
  </si>
  <si>
    <t>Орлогын татварын зардал</t>
  </si>
  <si>
    <t>Тайлант үеийн цэвэр ашиг ( алдагдал)</t>
  </si>
  <si>
    <t>Бусад дэлгэрэнгүй орлого</t>
  </si>
  <si>
    <t>Хөрөнгийн дахин үнэлгээний нэмэгдлийн зөрүү</t>
  </si>
  <si>
    <t>Гадаад валютын хөрвүүлэлтийн зөрүү</t>
  </si>
  <si>
    <t>Орлогын нийт дүн</t>
  </si>
  <si>
    <t>Нэгж хувьцаанд ногдох суурь ашиг (алдагдал)</t>
  </si>
  <si>
    <t>Эргэлтийн хөрөнгө</t>
  </si>
  <si>
    <t>Мөнгө,түүнтэй адилтгах хөрөнгө</t>
  </si>
  <si>
    <t>Татвар, НДШ – ийн авлага</t>
  </si>
  <si>
    <t>Бусад авлага</t>
  </si>
  <si>
    <t>Бусад санхүүгийн хөрөнгө</t>
  </si>
  <si>
    <t>Бараа материал</t>
  </si>
  <si>
    <t>Урьдчилж төлсөн зардал/тооцоо</t>
  </si>
  <si>
    <t>Бусад эргэлтийн хөрөнгө</t>
  </si>
  <si>
    <t>Борлуулах зорилгоор эзэмшиж буй эргэлтийн бус хөрөнгө (борлуулах бүлэг хөрөнгө)</t>
  </si>
  <si>
    <t>Эргэлтийн хөрөнгийн дүн</t>
  </si>
  <si>
    <t>Эргэлтийн бус хөрөнгө</t>
  </si>
  <si>
    <t>Үндсэн хөрөнгө</t>
  </si>
  <si>
    <t>Биет бус хөрөнгө</t>
  </si>
  <si>
    <t>Биологийн хөрөнгө</t>
  </si>
  <si>
    <t>Урт хугацаат  хөрөнгө оруулалт</t>
  </si>
  <si>
    <t>Хайгуул ба үнэлгээний хөрөнгө</t>
  </si>
  <si>
    <t>Хойшлогдсон татварын хөрөнгө</t>
  </si>
  <si>
    <t>Хөрөнгө оруулалтын зориулалттай үл хөдлөх хөрөнгө</t>
  </si>
  <si>
    <t>Бусад эргэлтийн бус хөрөнгө</t>
  </si>
  <si>
    <t>Эргэлтийн бус хөрөнгийн дүн</t>
  </si>
  <si>
    <t>ӨР ТӨЛБӨР БА ЭЗДИЙН ӨМЧ</t>
  </si>
  <si>
    <t>Дансны өглөг</t>
  </si>
  <si>
    <t>Цалингийн  өглөг</t>
  </si>
  <si>
    <t>Татварын өр</t>
  </si>
  <si>
    <t>НДШ - ийн  өглөг</t>
  </si>
  <si>
    <t>Богино хугацаат зээл</t>
  </si>
  <si>
    <t>Хүүний  өглөг</t>
  </si>
  <si>
    <t>Ногдол ашгийн  өглөг</t>
  </si>
  <si>
    <t>Урьдчилж орсон орлого</t>
  </si>
  <si>
    <t>Нөөц  /өр төлбөр/</t>
  </si>
  <si>
    <t>Бусад богино хугацаат өр төлбөр</t>
  </si>
  <si>
    <t>Богино хугацаат өр төлбөрийн дүн</t>
  </si>
  <si>
    <t>Урт хугацаат зээл</t>
  </si>
  <si>
    <t>Нөөц /өр төлбөр/</t>
  </si>
  <si>
    <t>Бусад урт хугацаат өр төлбөр</t>
  </si>
  <si>
    <t>Урт хугацаат өр төлбөрийн дүн</t>
  </si>
  <si>
    <t>Өр төлбөрийн нийт дүн</t>
  </si>
  <si>
    <t>Өмч</t>
  </si>
  <si>
    <t>Халаасны хувьцаа</t>
  </si>
  <si>
    <t>Нэмж төлөгдсөн капитал</t>
  </si>
  <si>
    <t>Хөрөнгийн дахин үнэлгээний нэмэгдэл</t>
  </si>
  <si>
    <t>Гадаад валютын хөрвүүлэлтийн нөөц</t>
  </si>
  <si>
    <t>Эздийн өмчийн бусад хэсэг</t>
  </si>
  <si>
    <t>Хуримтлагдсан ашиг</t>
  </si>
  <si>
    <t>Эздийн өмчийн дүн</t>
  </si>
  <si>
    <t>МӨНГӨН ГҮЙЛГЭЭНИЙ ТАЙЛАН</t>
  </si>
  <si>
    <t>Үндсэн үйл ажиллагааны цэвэр мөнгөн гүйлгээний дүн</t>
  </si>
  <si>
    <t>Хөрөнгө оруулалтын үйл ажиллагааны цэвэр мөнгөн гүйлгээний дүн</t>
  </si>
  <si>
    <t>Санхүүгийн үйл ажиллагааны цэвэр мөнгөн гүйлгээний дүн</t>
  </si>
  <si>
    <t>Бүх цэвэр мөнгөн гүйлгээ</t>
  </si>
  <si>
    <t>ӨМЧИЙН ӨӨРЧЛӨЛТИЙН ТАЙЛАН</t>
  </si>
  <si>
    <t>САНХҮҮГИЙН БАЙДЛЫН ТАЙЛАН</t>
  </si>
  <si>
    <t>"Стандарт Проперти Групп" ХК</t>
  </si>
  <si>
    <t>2021 оны 12-р сарын 31</t>
  </si>
  <si>
    <t xml:space="preserve">  ( Аж ахуйн нэгжийн нэр )</t>
  </si>
  <si>
    <t>/төгрөгөөр/</t>
  </si>
  <si>
    <t>Мөрийн дугаар</t>
  </si>
  <si>
    <t xml:space="preserve">өмнөх он </t>
  </si>
  <si>
    <t>тайлант он</t>
  </si>
  <si>
    <t xml:space="preserve"> ХӨРӨНГӨ</t>
  </si>
  <si>
    <t>1.1.1</t>
  </si>
  <si>
    <t>1.1.2</t>
  </si>
  <si>
    <t xml:space="preserve">Дансны авлага 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</si>
  <si>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</si>
  <si>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</si>
  <si>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</si>
  <si>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</si>
  <si>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</si>
  <si>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</si>
  <si>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</si>
  <si>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</si>
  <si>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</si>
  <si>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</si>
  <si>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</si>
  <si>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</si>
  <si>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</si>
  <si>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</si>
  <si>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</si>
  <si>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</si>
  <si>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</si>
  <si>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</si>
  <si>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</si>
  <si>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НИЙТ ХӨРӨНГИЙН ДҮН</t>
  </si>
  <si>
    <t>Өр төлбөр</t>
  </si>
  <si>
    <t>2.1.1</t>
  </si>
  <si>
    <t>Богино хугацаат өр төлбөр</t>
  </si>
  <si>
    <t>2.1.1.1</t>
  </si>
  <si>
    <t>2.1.1.2</t>
  </si>
  <si>
    <t>2.1.1.3</t>
  </si>
  <si>
    <t>2.1.1.4</t>
  </si>
  <si>
    <t>2.1.1.5</t>
  </si>
  <si>
    <t>2.1.1.6</t>
  </si>
  <si>
    <t>2.1.1.7</t>
  </si>
  <si>
    <t>2.1.1.8</t>
  </si>
  <si>
    <t>2.1.1.9</t>
  </si>
  <si>
    <t>2.1.1.10</t>
  </si>
  <si>
    <t>2.1.1.11</t>
  </si>
  <si>
    <t>Борлуулах зорилгоор эзэмшиж буй эргэлтийн бус хөрөнгө (борлуулах бүлэг хөрөнгө) - нд хамаарах өр төлбөр</t>
  </si>
  <si>
    <t>2.1.1.12</t>
  </si>
  <si>
    <t>2.1.1.13</t>
  </si>
  <si>
    <t>2.1.2</t>
  </si>
  <si>
    <t>Урт хугацаат өр төлбөр</t>
  </si>
  <si>
    <t>2.1.2.1</t>
  </si>
  <si>
    <t>2.1.2.2</t>
  </si>
  <si>
    <t>2.1.2.3</t>
  </si>
  <si>
    <t xml:space="preserve">Хойшлогдсон татварын өр </t>
  </si>
  <si>
    <t>2.1.2.4</t>
  </si>
  <si>
    <t>2.1.2.5</t>
  </si>
  <si>
    <t>2.1.2.6</t>
  </si>
  <si>
    <r>
      <t xml:space="preserve"> </t>
    </r>
    <r>
      <rPr>
        <b/>
        <sz val="10"/>
        <color indexed="8"/>
        <rFont val="Calibri"/>
        <family val="2"/>
      </rPr>
      <t>Эздийн өмч</t>
    </r>
  </si>
  <si>
    <t>2.3.1</t>
  </si>
  <si>
    <t>Өмч:                         -     төрийн</t>
  </si>
  <si>
    <t>2.3.2</t>
  </si>
  <si>
    <r>
      <t>-</t>
    </r>
    <r>
      <rPr>
        <sz val="10"/>
        <color indexed="8"/>
        <rFont val="Calibri"/>
        <family val="2"/>
      </rPr>
      <t>       хувийн</t>
    </r>
  </si>
  <si>
    <t>2.3.3</t>
  </si>
  <si>
    <r>
      <t>-</t>
    </r>
    <r>
      <rPr>
        <sz val="10"/>
        <color indexed="8"/>
        <rFont val="Calibri"/>
        <family val="2"/>
      </rPr>
      <t>       хувьцаат</t>
    </r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</si>
  <si>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</si>
  <si>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</si>
  <si>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</si>
  <si>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</si>
  <si>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</si>
  <si>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</si>
  <si>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</si>
  <si>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</si>
  <si>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ӨР ТӨЛБӨР БА ЭЗДИЙН ӨМЧИЙН ДҮН</t>
  </si>
  <si>
    <t>Захирал</t>
  </si>
  <si>
    <t xml:space="preserve">    </t>
  </si>
  <si>
    <t xml:space="preserve">Ерөнхий нягтлан бодогч       </t>
  </si>
  <si>
    <t xml:space="preserve">Өмнөх он </t>
  </si>
  <si>
    <t>Тайлант үеийн дүн</t>
  </si>
  <si>
    <r>
      <t xml:space="preserve">Нийт ашиг </t>
    </r>
    <r>
      <rPr>
        <sz val="10"/>
        <color indexed="8"/>
        <rFont val="Calibri"/>
        <family val="2"/>
      </rPr>
      <t>(</t>
    </r>
    <r>
      <rPr>
        <b/>
        <sz val="10"/>
        <color indexed="8"/>
        <rFont val="Calibri"/>
        <family val="2"/>
      </rPr>
      <t xml:space="preserve"> алдагдал</t>
    </r>
    <r>
      <rPr>
        <sz val="10"/>
        <color indexed="8"/>
        <rFont val="Calibri"/>
        <family val="2"/>
      </rPr>
      <t>)</t>
    </r>
  </si>
  <si>
    <r>
      <t xml:space="preserve">Татвар төлөхийн өмнөх  ашиг </t>
    </r>
    <r>
      <rPr>
        <sz val="10"/>
        <color indexed="8"/>
        <rFont val="Calibri"/>
        <family val="2"/>
      </rPr>
      <t>(</t>
    </r>
    <r>
      <rPr>
        <b/>
        <sz val="10"/>
        <color indexed="8"/>
        <rFont val="Calibri"/>
        <family val="2"/>
      </rPr>
      <t xml:space="preserve"> алдагдал</t>
    </r>
    <r>
      <rPr>
        <sz val="10"/>
        <color indexed="8"/>
        <rFont val="Calibri"/>
        <family val="2"/>
      </rPr>
      <t>)</t>
    </r>
  </si>
  <si>
    <t>Татварын дараах ашиг (алдагдал)</t>
  </si>
  <si>
    <t xml:space="preserve">Зогсоосон үйл ажиллагааны татварын дараах ашиг (алдагдал) </t>
  </si>
  <si>
    <t xml:space="preserve">Бусад  олз (гарз) </t>
  </si>
  <si>
    <t xml:space="preserve">                                           </t>
  </si>
  <si>
    <t>Захирал                                                                        __________________  (…...........................)</t>
  </si>
  <si>
    <t xml:space="preserve">         </t>
  </si>
  <si>
    <t>Ерөнхий нягтлан бодогч                                       ___________________ (…...........................)</t>
  </si>
  <si>
    <t xml:space="preserve">  </t>
  </si>
  <si>
    <t>Нийт</t>
  </si>
  <si>
    <t>дүн</t>
  </si>
  <si>
    <t xml:space="preserve">  ( Аж ахуйн нэгжийн нэр )                                                                                                                                                                                </t>
  </si>
  <si>
    <t xml:space="preserve">                   ҮЗҮҮЛЭЛТ</t>
  </si>
  <si>
    <t>Үндсэн үйл ажиллагааны мөнгөн гүйлгээ</t>
  </si>
  <si>
    <t>Мөнгөн орлогын дүн (+)</t>
  </si>
  <si>
    <t xml:space="preserve">                Бараа борлуулсан, үйлчилгээ үзүүлсний орлого</t>
  </si>
  <si>
    <t xml:space="preserve">        Эрхийн шимтгэл, хураамж, төлбөрийн орлого</t>
  </si>
  <si>
    <t xml:space="preserve">    Даатгалын нөхвөрөөс хүлээн авсан мөнгө</t>
  </si>
  <si>
    <t xml:space="preserve">        Буцаан авсан албан татвар</t>
  </si>
  <si>
    <t xml:space="preserve">                Татаас, санхүүжилтийн орлого</t>
  </si>
  <si>
    <t xml:space="preserve">                Бусад мөнгөн орлого</t>
  </si>
  <si>
    <t>Мөнгөн зарлагын дүн (-)</t>
  </si>
  <si>
    <t xml:space="preserve">    Ажиллагчдад төлсөн </t>
  </si>
  <si>
    <t xml:space="preserve">    Нийгмийн даатгалын байгууллагад төлсөн </t>
  </si>
  <si>
    <t xml:space="preserve">            Бараа материал худалдан авахад төлсөн</t>
  </si>
  <si>
    <t xml:space="preserve">    Ашиглалтын зардалд төлсөн </t>
  </si>
  <si>
    <t xml:space="preserve">    Түлш шатахуун, тээврийн хөлс, сэлбэг хэрэгсэлд төлсөн </t>
  </si>
  <si>
    <t xml:space="preserve">    Хүүний төлбөрт төлсөн </t>
  </si>
  <si>
    <t xml:space="preserve">    Татварын байгууллагад төлсөн </t>
  </si>
  <si>
    <t xml:space="preserve">    Даатгалын төлбөрт төлсөн </t>
  </si>
  <si>
    <t xml:space="preserve">    Бусад мөнгөн зарлага</t>
  </si>
  <si>
    <t>Хөрөнгө оруулалтын үйл ажиллагааны мөнгөн гүйлгээ</t>
  </si>
  <si>
    <t xml:space="preserve">    Үндсэн хөрөнгө борлуулсны орлого</t>
  </si>
  <si>
    <t xml:space="preserve">    Биет бус хөрөнгө борлуулсны орлого</t>
  </si>
  <si>
    <t xml:space="preserve">    Хөрөнгө оруулалт борлуулсны орлого</t>
  </si>
  <si>
    <t xml:space="preserve">    Бусад урт хугацаат хөрөнгө борлуулсны орлого</t>
  </si>
  <si>
    <t xml:space="preserve">    Бусдад олгосон зээл, мөнгөн   урьдчилгааны буцаан төлөлт</t>
  </si>
  <si>
    <t xml:space="preserve">            Хүлээн авсан хүүний орлого</t>
  </si>
  <si>
    <t xml:space="preserve">            Хүлээн авсан ногдол ашиг</t>
  </si>
  <si>
    <t xml:space="preserve">    Үндсэн хөрөнгө олж эзэмшихэд төлсөн </t>
  </si>
  <si>
    <t xml:space="preserve">        Биет бус хөрөнгө олж эзэмшихэд төлсөн </t>
  </si>
  <si>
    <t xml:space="preserve">        Хөрөнгө оруулалт олж эзэмшихэд төлсөн </t>
  </si>
  <si>
    <t xml:space="preserve">        Бусад урт хугацаат хөрөнгө олж эзэмшихэд төлсөн      </t>
  </si>
  <si>
    <r>
      <t xml:space="preserve">       </t>
    </r>
    <r>
      <rPr>
        <sz val="9"/>
        <color indexed="1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Бусдад олгосон зээл болон урьдчилгаа</t>
    </r>
  </si>
  <si>
    <t>Санхүүгийн үйл ажиллагааны мөнгөн гүйлгээ</t>
  </si>
  <si>
    <t xml:space="preserve">    Зээл авсан, өрийн үнэт цаас гаргаснаас хүлээн авсан </t>
  </si>
  <si>
    <t xml:space="preserve">    Хувьцаа болон өмчийн бусад үнэт цаас гаргаснаас хүлээн авсан</t>
  </si>
  <si>
    <t xml:space="preserve">     өрөл бүрийн хандив</t>
  </si>
  <si>
    <t xml:space="preserve">     Зээл, өрийн үнэт цаасны төлбөрт төлсөн мөнгө</t>
  </si>
  <si>
    <t xml:space="preserve">    Санхүүгийн түрээсийн өглөгт төлсөн  </t>
  </si>
  <si>
    <t xml:space="preserve">  Хувьцаа буцаан худалдаж авахад төлсөн</t>
  </si>
  <si>
    <t xml:space="preserve">    Төлсөн ногдол ашиг</t>
  </si>
  <si>
    <t>Мөнгө, түүнтэй адилтгах хөрөнгийн эхний үлдэгдэл</t>
  </si>
  <si>
    <t>Мөнгө, түүнтэй адилтгах хөрөнгийн эцсийн үлдэгдэл</t>
  </si>
  <si>
    <t xml:space="preserve">                                        </t>
  </si>
  <si>
    <t xml:space="preserve">        Захирал                  __________________  (…..........................) </t>
  </si>
  <si>
    <t>Ерөнхий нягтлан бодогч   _______________   (……………………)</t>
  </si>
</sst>
</file>

<file path=xl/styles.xml><?xml version="1.0" encoding="utf-8"?>
<styleSheet xmlns="http://schemas.openxmlformats.org/spreadsheetml/2006/main">
  <numFmts count="21">
    <numFmt numFmtId="5" formatCode="&quot;₮&quot;\ #,##0;\-&quot;₮&quot;\ #,##0"/>
    <numFmt numFmtId="6" formatCode="&quot;₮&quot;\ #,##0;[Red]\-&quot;₮&quot;\ #,##0"/>
    <numFmt numFmtId="7" formatCode="&quot;₮&quot;\ #,##0.00;\-&quot;₮&quot;\ #,##0.00"/>
    <numFmt numFmtId="8" formatCode="&quot;₮&quot;\ #,##0.00;[Red]\-&quot;₮&quot;\ #,##0.00"/>
    <numFmt numFmtId="42" formatCode="_-&quot;₮&quot;\ * #,##0_-;\-&quot;₮&quot;\ * #,##0_-;_-&quot;₮&quot;\ * &quot;-&quot;_-;_-@_-"/>
    <numFmt numFmtId="41" formatCode="_-* #,##0_-;\-* #,##0_-;_-* &quot;-&quot;_-;_-@_-"/>
    <numFmt numFmtId="44" formatCode="_-&quot;₮&quot;\ * #,##0.00_-;\-&quot;₮&quot;\ * #,##0.00_-;_-&quot;₮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_(* #,##0_);_(* \(#,##0\);_(* &quot;-&quot;??_);_(@_)"/>
    <numFmt numFmtId="175" formatCode="[$-450]yyyy\ &quot;оны&quot;\ mmmm\ d;@"/>
    <numFmt numFmtId="176" formatCode="_-* #,##0.00_₮_-;\-* #,##0.00_₮_-;_-* &quot;-&quot;??_₮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0"/>
      <name val="Arial Mon"/>
      <family val="2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Calibri"/>
      <family val="2"/>
    </font>
    <font>
      <sz val="11"/>
      <color indexed="8"/>
      <name val="Times New Roman"/>
      <family val="1"/>
    </font>
    <font>
      <sz val="9.5"/>
      <color indexed="8"/>
      <name val="Times New Roman"/>
      <family val="1"/>
    </font>
    <font>
      <b/>
      <sz val="9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9.5"/>
      <color theme="1"/>
      <name val="Times New Roman"/>
      <family val="1"/>
    </font>
    <font>
      <b/>
      <sz val="9.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4" fillId="0" borderId="0" xfId="0" applyFont="1" applyAlignment="1">
      <alignment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vertical="center" wrapText="1"/>
    </xf>
    <xf numFmtId="14" fontId="50" fillId="0" borderId="10" xfId="0" applyNumberFormat="1" applyFont="1" applyBorder="1" applyAlignment="1">
      <alignment vertical="center" wrapText="1"/>
    </xf>
    <xf numFmtId="14" fontId="49" fillId="0" borderId="10" xfId="0" applyNumberFormat="1" applyFont="1" applyBorder="1" applyAlignment="1">
      <alignment vertical="center" wrapText="1"/>
    </xf>
    <xf numFmtId="0" fontId="50" fillId="0" borderId="10" xfId="0" applyFont="1" applyBorder="1" applyAlignment="1">
      <alignment horizontal="left" vertical="center" wrapText="1" indent="11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24" fillId="0" borderId="0" xfId="56" applyFont="1">
      <alignment/>
      <protection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24" fillId="0" borderId="0" xfId="56" applyFont="1" applyAlignment="1">
      <alignment horizontal="center"/>
      <protection/>
    </xf>
    <xf numFmtId="0" fontId="51" fillId="0" borderId="0" xfId="0" applyFont="1" applyAlignment="1">
      <alignment vertical="center"/>
    </xf>
    <xf numFmtId="0" fontId="5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174" fontId="52" fillId="0" borderId="10" xfId="42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174" fontId="54" fillId="0" borderId="10" xfId="42" applyNumberFormat="1" applyFont="1" applyFill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left" vertical="center" wrapText="1" indent="1"/>
    </xf>
    <xf numFmtId="0" fontId="54" fillId="0" borderId="10" xfId="0" applyFont="1" applyBorder="1" applyAlignment="1">
      <alignment horizontal="left" vertical="center" wrapText="1" indent="2"/>
    </xf>
    <xf numFmtId="174" fontId="53" fillId="0" borderId="10" xfId="42" applyNumberFormat="1" applyFont="1" applyFill="1" applyBorder="1" applyAlignment="1">
      <alignment vertical="center" wrapText="1"/>
    </xf>
    <xf numFmtId="174" fontId="54" fillId="0" borderId="10" xfId="42" applyNumberFormat="1" applyFont="1" applyFill="1" applyBorder="1" applyAlignment="1">
      <alignment horizontal="left" vertical="center" wrapText="1" indent="1"/>
    </xf>
    <xf numFmtId="0" fontId="54" fillId="0" borderId="11" xfId="0" applyFont="1" applyBorder="1" applyAlignment="1">
      <alignment vertical="center" textRotation="90" wrapText="1"/>
    </xf>
    <xf numFmtId="0" fontId="54" fillId="0" borderId="12" xfId="0" applyFont="1" applyBorder="1" applyAlignment="1">
      <alignment vertical="center" textRotation="90" wrapText="1"/>
    </xf>
    <xf numFmtId="0" fontId="53" fillId="0" borderId="10" xfId="0" applyFont="1" applyBorder="1" applyAlignment="1">
      <alignment horizontal="left" vertical="center" wrapText="1"/>
    </xf>
    <xf numFmtId="174" fontId="53" fillId="0" borderId="10" xfId="42" applyNumberFormat="1" applyFont="1" applyFill="1" applyBorder="1" applyAlignment="1">
      <alignment horizontal="left" vertical="center" wrapText="1"/>
    </xf>
    <xf numFmtId="0" fontId="53" fillId="0" borderId="0" xfId="0" applyFont="1" applyAlignment="1">
      <alignment vertical="center" wrapText="1"/>
    </xf>
    <xf numFmtId="174" fontId="54" fillId="0" borderId="0" xfId="42" applyNumberFormat="1" applyFont="1" applyFill="1" applyBorder="1" applyAlignment="1">
      <alignment vertical="center" wrapText="1"/>
    </xf>
    <xf numFmtId="174" fontId="52" fillId="0" borderId="0" xfId="44" applyNumberFormat="1" applyFont="1" applyFill="1" applyAlignment="1">
      <alignment vertical="center"/>
    </xf>
    <xf numFmtId="174" fontId="32" fillId="0" borderId="0" xfId="44" applyNumberFormat="1" applyFont="1" applyFill="1" applyAlignment="1">
      <alignment/>
    </xf>
    <xf numFmtId="0" fontId="52" fillId="0" borderId="0" xfId="0" applyFont="1" applyAlignment="1">
      <alignment/>
    </xf>
    <xf numFmtId="0" fontId="0" fillId="0" borderId="0" xfId="56">
      <alignment/>
      <protection/>
    </xf>
    <xf numFmtId="171" fontId="24" fillId="0" borderId="0" xfId="45" applyFont="1" applyFill="1" applyAlignment="1">
      <alignment/>
    </xf>
    <xf numFmtId="171" fontId="24" fillId="0" borderId="0" xfId="45" applyFont="1" applyAlignment="1">
      <alignment/>
    </xf>
    <xf numFmtId="171" fontId="24" fillId="0" borderId="0" xfId="45" applyFont="1" applyFill="1" applyAlignment="1">
      <alignment horizontal="right" vertical="center"/>
    </xf>
    <xf numFmtId="171" fontId="24" fillId="0" borderId="13" xfId="45" applyFont="1" applyBorder="1" applyAlignment="1">
      <alignment horizontal="center" vertical="center" wrapText="1"/>
    </xf>
    <xf numFmtId="171" fontId="24" fillId="0" borderId="10" xfId="45" applyFont="1" applyBorder="1" applyAlignment="1">
      <alignment/>
    </xf>
    <xf numFmtId="171" fontId="24" fillId="0" borderId="10" xfId="45" applyFont="1" applyFill="1" applyBorder="1" applyAlignment="1">
      <alignment horizontal="center" vertical="center" wrapText="1"/>
    </xf>
    <xf numFmtId="171" fontId="24" fillId="0" borderId="10" xfId="45" applyFont="1" applyBorder="1" applyAlignment="1">
      <alignment horizontal="center"/>
    </xf>
    <xf numFmtId="171" fontId="24" fillId="0" borderId="10" xfId="45" applyFont="1" applyFill="1" applyBorder="1" applyAlignment="1">
      <alignment vertical="center" wrapText="1"/>
    </xf>
    <xf numFmtId="171" fontId="24" fillId="0" borderId="10" xfId="45" applyFont="1" applyFill="1" applyBorder="1" applyAlignment="1">
      <alignment horizontal="right" vertical="center" wrapText="1"/>
    </xf>
    <xf numFmtId="171" fontId="28" fillId="0" borderId="10" xfId="45" applyFont="1" applyBorder="1" applyAlignment="1">
      <alignment vertical="center" wrapText="1"/>
    </xf>
    <xf numFmtId="171" fontId="24" fillId="0" borderId="10" xfId="45" applyFont="1" applyFill="1" applyBorder="1" applyAlignment="1">
      <alignment/>
    </xf>
    <xf numFmtId="171" fontId="28" fillId="0" borderId="10" xfId="45" applyFont="1" applyFill="1" applyBorder="1" applyAlignment="1">
      <alignment vertical="center" wrapText="1"/>
    </xf>
    <xf numFmtId="171" fontId="24" fillId="0" borderId="10" xfId="45" applyFont="1" applyBorder="1" applyAlignment="1">
      <alignment vertical="center" wrapText="1"/>
    </xf>
    <xf numFmtId="171" fontId="24" fillId="0" borderId="0" xfId="45" applyFont="1" applyAlignment="1">
      <alignment/>
    </xf>
    <xf numFmtId="171" fontId="50" fillId="0" borderId="0" xfId="45" applyFont="1" applyAlignment="1">
      <alignment/>
    </xf>
    <xf numFmtId="171" fontId="50" fillId="0" borderId="0" xfId="45" applyFont="1" applyAlignment="1">
      <alignment horizontal="left" vertical="center"/>
    </xf>
    <xf numFmtId="171" fontId="50" fillId="0" borderId="0" xfId="45" applyFont="1" applyAlignment="1">
      <alignment horizontal="right" vertical="center"/>
    </xf>
    <xf numFmtId="171" fontId="50" fillId="0" borderId="0" xfId="45" applyFont="1" applyAlignment="1">
      <alignment horizontal="center" vertical="center"/>
    </xf>
    <xf numFmtId="171" fontId="49" fillId="0" borderId="10" xfId="45" applyFont="1" applyBorder="1" applyAlignment="1">
      <alignment vertical="center" wrapText="1"/>
    </xf>
    <xf numFmtId="171" fontId="50" fillId="0" borderId="10" xfId="45" applyFont="1" applyBorder="1" applyAlignment="1">
      <alignment vertical="center" wrapText="1"/>
    </xf>
    <xf numFmtId="171" fontId="24" fillId="0" borderId="10" xfId="45" applyFont="1" applyBorder="1" applyAlignment="1">
      <alignment/>
    </xf>
    <xf numFmtId="171" fontId="50" fillId="0" borderId="0" xfId="45" applyFont="1" applyBorder="1" applyAlignment="1">
      <alignment vertical="center" wrapText="1"/>
    </xf>
    <xf numFmtId="171" fontId="50" fillId="0" borderId="14" xfId="45" applyFont="1" applyBorder="1" applyAlignment="1">
      <alignment vertical="center" wrapText="1"/>
    </xf>
    <xf numFmtId="171" fontId="49" fillId="0" borderId="0" xfId="45" applyFont="1" applyAlignment="1">
      <alignment vertical="center" wrapText="1"/>
    </xf>
    <xf numFmtId="171" fontId="50" fillId="0" borderId="0" xfId="45" applyFont="1" applyAlignment="1">
      <alignment horizontal="right"/>
    </xf>
    <xf numFmtId="171" fontId="50" fillId="0" borderId="0" xfId="45" applyFont="1" applyAlignment="1">
      <alignment horizontal="left" vertical="center" wrapText="1"/>
    </xf>
    <xf numFmtId="171" fontId="51" fillId="0" borderId="0" xfId="45" applyFont="1" applyAlignment="1">
      <alignment vertical="center"/>
    </xf>
    <xf numFmtId="171" fontId="55" fillId="0" borderId="0" xfId="45" applyFont="1" applyAlignment="1">
      <alignment/>
    </xf>
    <xf numFmtId="171" fontId="52" fillId="0" borderId="0" xfId="45" applyFont="1" applyAlignment="1">
      <alignment vertical="center"/>
    </xf>
    <xf numFmtId="171" fontId="56" fillId="0" borderId="10" xfId="45" applyFont="1" applyBorder="1" applyAlignment="1">
      <alignment horizontal="center" vertical="center" wrapText="1"/>
    </xf>
    <xf numFmtId="171" fontId="57" fillId="0" borderId="10" xfId="45" applyFont="1" applyBorder="1" applyAlignment="1">
      <alignment horizontal="center" vertical="center" wrapText="1"/>
    </xf>
    <xf numFmtId="171" fontId="56" fillId="33" borderId="10" xfId="45" applyFont="1" applyFill="1" applyBorder="1" applyAlignment="1">
      <alignment horizontal="center" vertical="center" wrapText="1"/>
    </xf>
    <xf numFmtId="171" fontId="57" fillId="33" borderId="10" xfId="45" applyFont="1" applyFill="1" applyBorder="1" applyAlignment="1">
      <alignment horizontal="center" vertical="center" wrapText="1"/>
    </xf>
    <xf numFmtId="171" fontId="4" fillId="0" borderId="0" xfId="45" applyFont="1" applyAlignment="1">
      <alignment/>
    </xf>
    <xf numFmtId="171" fontId="0" fillId="0" borderId="0" xfId="45" applyFont="1" applyFill="1" applyAlignment="1">
      <alignment/>
    </xf>
    <xf numFmtId="171" fontId="52" fillId="0" borderId="10" xfId="45" applyFont="1" applyFill="1" applyBorder="1" applyAlignment="1">
      <alignment horizontal="center" vertical="center" wrapText="1"/>
    </xf>
    <xf numFmtId="171" fontId="54" fillId="0" borderId="10" xfId="45" applyFont="1" applyFill="1" applyBorder="1" applyAlignment="1">
      <alignment vertical="center" wrapText="1"/>
    </xf>
    <xf numFmtId="171" fontId="0" fillId="0" borderId="0" xfId="45" applyFont="1" applyAlignment="1">
      <alignment/>
    </xf>
    <xf numFmtId="171" fontId="53" fillId="0" borderId="10" xfId="45" applyFont="1" applyFill="1" applyBorder="1" applyAlignment="1">
      <alignment vertical="center" wrapText="1"/>
    </xf>
    <xf numFmtId="171" fontId="54" fillId="0" borderId="10" xfId="45" applyFont="1" applyFill="1" applyBorder="1" applyAlignment="1">
      <alignment horizontal="left" vertical="center" wrapText="1" indent="1"/>
    </xf>
    <xf numFmtId="171" fontId="0" fillId="0" borderId="0" xfId="45" applyFont="1" applyFill="1" applyAlignment="1">
      <alignment/>
    </xf>
    <xf numFmtId="171" fontId="53" fillId="0" borderId="10" xfId="45" applyFont="1" applyFill="1" applyBorder="1" applyAlignment="1">
      <alignment horizontal="left" vertical="center" wrapText="1"/>
    </xf>
    <xf numFmtId="171" fontId="54" fillId="0" borderId="0" xfId="45" applyFont="1" applyFill="1" applyBorder="1" applyAlignment="1">
      <alignment vertical="center" wrapText="1"/>
    </xf>
    <xf numFmtId="171" fontId="32" fillId="0" borderId="0" xfId="45" applyFont="1" applyFill="1" applyAlignment="1">
      <alignment/>
    </xf>
    <xf numFmtId="171" fontId="0" fillId="0" borderId="0" xfId="45" applyFont="1" applyAlignment="1">
      <alignment/>
    </xf>
    <xf numFmtId="0" fontId="0" fillId="0" borderId="0" xfId="0" applyAlignment="1">
      <alignment/>
    </xf>
    <xf numFmtId="0" fontId="49" fillId="0" borderId="0" xfId="0" applyFont="1" applyAlignment="1">
      <alignment horizontal="center" vertical="center"/>
    </xf>
    <xf numFmtId="0" fontId="50" fillId="0" borderId="15" xfId="0" applyFont="1" applyBorder="1" applyAlignment="1">
      <alignment horizontal="left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171" fontId="50" fillId="0" borderId="11" xfId="45" applyFont="1" applyBorder="1" applyAlignment="1">
      <alignment horizontal="center" vertical="center" wrapText="1"/>
    </xf>
    <xf numFmtId="171" fontId="50" fillId="0" borderId="14" xfId="45" applyFont="1" applyBorder="1" applyAlignment="1">
      <alignment horizontal="center" vertical="center" wrapText="1"/>
    </xf>
    <xf numFmtId="171" fontId="52" fillId="0" borderId="11" xfId="45" applyFont="1" applyFill="1" applyBorder="1" applyAlignment="1">
      <alignment horizontal="center" vertical="center" wrapText="1"/>
    </xf>
    <xf numFmtId="171" fontId="52" fillId="0" borderId="14" xfId="45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71" fontId="52" fillId="0" borderId="0" xfId="45" applyFont="1" applyAlignment="1">
      <alignment horizontal="center" vertical="center"/>
    </xf>
    <xf numFmtId="171" fontId="56" fillId="0" borderId="10" xfId="45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175" fontId="52" fillId="0" borderId="0" xfId="42" applyNumberFormat="1" applyFont="1" applyFill="1" applyAlignment="1">
      <alignment horizontal="center" vertical="center"/>
    </xf>
    <xf numFmtId="0" fontId="54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ownloads\2021&#1086;&#1085;&#1099;-&#1073;&#1072;&#1083;&#1072;&#1085;&#1089;-&#1057;&#1090;&#1072;&#1085;&#1076;&#1072;&#1088;&#1090;-&#1055;&#1088;&#1086;&#1087;&#1077;&#1088;&#1090;&#1080;-&#1043;&#1088;&#1091;&#1087;&#1087;-&#1061;&#105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ournal"/>
      <sheetName val="гүйлгээ баланс "/>
      <sheetName val="Face"/>
      <sheetName val="Letter"/>
      <sheetName val="Balance"/>
      <sheetName val="IS"/>
      <sheetName val="Equity"/>
      <sheetName val="Cash flow"/>
      <sheetName val="тод-1-2"/>
      <sheetName val="тод-3-4"/>
      <sheetName val="тод-5-8"/>
      <sheetName val="тод-9"/>
      <sheetName val="тод-10"/>
      <sheetName val="тод11-14"/>
      <sheetName val="тод-15-16"/>
      <sheetName val="тод-16-17"/>
      <sheetName val="то-17-18"/>
      <sheetName val="тод-18-20"/>
      <sheetName val="тод20-21"/>
      <sheetName val="тод22-24"/>
      <sheetName val="тод 25"/>
      <sheetName val="компан хоор өглөг авлагын тооцо"/>
      <sheetName val=" цалин"/>
      <sheetName val="НӨАТ"/>
    </sheetNames>
    <sheetDataSet>
      <sheetData sheetId="1">
        <row r="23">
          <cell r="L23">
            <v>25920</v>
          </cell>
        </row>
        <row r="35">
          <cell r="L35">
            <v>9308502487.35</v>
          </cell>
        </row>
        <row r="39">
          <cell r="L39">
            <v>146835331.64000002</v>
          </cell>
        </row>
        <row r="56">
          <cell r="L56">
            <v>1587599661.49</v>
          </cell>
        </row>
        <row r="72">
          <cell r="L72">
            <v>22485514.279999994</v>
          </cell>
        </row>
        <row r="92">
          <cell r="L92">
            <v>198921.46</v>
          </cell>
        </row>
        <row r="99">
          <cell r="L99">
            <v>21732448.41</v>
          </cell>
        </row>
        <row r="104">
          <cell r="L104">
            <v>24486849.44</v>
          </cell>
        </row>
        <row r="107">
          <cell r="K107">
            <v>32654930.26</v>
          </cell>
        </row>
        <row r="112">
          <cell r="L112">
            <v>218566123.92</v>
          </cell>
        </row>
        <row r="116">
          <cell r="L116">
            <v>3823712107.48</v>
          </cell>
        </row>
        <row r="125">
          <cell r="L125">
            <v>74637605.66</v>
          </cell>
        </row>
        <row r="138">
          <cell r="L138">
            <v>929452766</v>
          </cell>
        </row>
        <row r="143">
          <cell r="K143">
            <v>10672599802.15</v>
          </cell>
        </row>
        <row r="182">
          <cell r="L182">
            <v>38329389.54</v>
          </cell>
        </row>
        <row r="186">
          <cell r="I186">
            <v>250787748.55</v>
          </cell>
        </row>
        <row r="190">
          <cell r="I190">
            <v>250787690.72</v>
          </cell>
        </row>
      </sheetData>
      <sheetData sheetId="4">
        <row r="3">
          <cell r="A3" t="str">
            <v>"Стандарт Проперти Групп" ХК</v>
          </cell>
          <cell r="C3" t="str">
            <v>2021 оны 12-р сарын 31</v>
          </cell>
        </row>
        <row r="9">
          <cell r="C9">
            <v>49419.77</v>
          </cell>
          <cell r="D9">
            <v>25920</v>
          </cell>
        </row>
      </sheetData>
      <sheetData sheetId="5">
        <row r="24">
          <cell r="A24">
            <v>18</v>
          </cell>
        </row>
        <row r="33">
          <cell r="B33" t="str">
            <v>Орлогын нийт дүн</v>
          </cell>
          <cell r="D33">
            <v>-38329447.37000001</v>
          </cell>
        </row>
      </sheetData>
      <sheetData sheetId="6">
        <row r="2">
          <cell r="A2" t="str">
            <v>"Стандарт Проперти Групп" ХК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O74"/>
  <sheetViews>
    <sheetView zoomScalePageLayoutView="0" workbookViewId="0" topLeftCell="A61">
      <selection activeCell="C6" sqref="C6"/>
    </sheetView>
  </sheetViews>
  <sheetFormatPr defaultColWidth="9.140625" defaultRowHeight="12.75"/>
  <cols>
    <col min="1" max="1" width="8.57421875" style="1" customWidth="1"/>
    <col min="2" max="2" width="48.57421875" style="1" customWidth="1"/>
    <col min="3" max="3" width="22.421875" style="45" customWidth="1"/>
    <col min="4" max="4" width="19.7109375" style="46" customWidth="1"/>
    <col min="5" max="20" width="17.57421875" style="0" customWidth="1"/>
  </cols>
  <sheetData>
    <row r="2" spans="1:2" ht="12.75">
      <c r="A2" s="91" t="s">
        <v>76</v>
      </c>
      <c r="B2" s="91"/>
    </row>
    <row r="3" spans="1:3" ht="12.75">
      <c r="A3" s="2" t="s">
        <v>77</v>
      </c>
      <c r="B3" s="3"/>
      <c r="C3" s="47" t="s">
        <v>78</v>
      </c>
    </row>
    <row r="4" spans="1:3" ht="12.75">
      <c r="A4" s="92" t="s">
        <v>79</v>
      </c>
      <c r="B4" s="92"/>
      <c r="C4" s="47" t="s">
        <v>80</v>
      </c>
    </row>
    <row r="5" spans="1:4" ht="12.75">
      <c r="A5" s="93" t="s">
        <v>81</v>
      </c>
      <c r="B5" s="93" t="s">
        <v>1</v>
      </c>
      <c r="C5" s="48"/>
      <c r="D5" s="49"/>
    </row>
    <row r="6" spans="1:4" ht="12.75">
      <c r="A6" s="93"/>
      <c r="B6" s="93"/>
      <c r="C6" s="50" t="s">
        <v>82</v>
      </c>
      <c r="D6" s="51" t="s">
        <v>83</v>
      </c>
    </row>
    <row r="7" spans="1:4" ht="12.75">
      <c r="A7" s="4">
        <v>1</v>
      </c>
      <c r="B7" s="5" t="s">
        <v>84</v>
      </c>
      <c r="C7" s="52"/>
      <c r="D7" s="49"/>
    </row>
    <row r="8" spans="1:4" ht="12.75">
      <c r="A8" s="6">
        <v>1.1</v>
      </c>
      <c r="B8" s="7" t="s">
        <v>25</v>
      </c>
      <c r="C8" s="52"/>
      <c r="D8" s="49"/>
    </row>
    <row r="9" spans="1:4" ht="12.75">
      <c r="A9" s="8" t="s">
        <v>85</v>
      </c>
      <c r="B9" s="7" t="s">
        <v>26</v>
      </c>
      <c r="C9" s="52">
        <v>49419.77</v>
      </c>
      <c r="D9" s="49">
        <f>'[1]гүйлгээ баланс '!L23</f>
        <v>25920</v>
      </c>
    </row>
    <row r="10" spans="1:4" ht="12.75">
      <c r="A10" s="8" t="s">
        <v>86</v>
      </c>
      <c r="B10" s="7" t="s">
        <v>87</v>
      </c>
      <c r="C10" s="52">
        <v>9333285388.14</v>
      </c>
      <c r="D10" s="49">
        <f>'[1]гүйлгээ баланс '!L35</f>
        <v>9308502487.35</v>
      </c>
    </row>
    <row r="11" spans="1:4" ht="12.75">
      <c r="A11" s="8" t="s">
        <v>88</v>
      </c>
      <c r="B11" s="7" t="s">
        <v>27</v>
      </c>
      <c r="C11" s="52">
        <v>146360786.18</v>
      </c>
      <c r="D11" s="49">
        <f>'[1]гүйлгээ баланс '!L39</f>
        <v>146835331.64000002</v>
      </c>
    </row>
    <row r="12" spans="1:4" ht="12.75">
      <c r="A12" s="8" t="s">
        <v>89</v>
      </c>
      <c r="B12" s="7" t="s">
        <v>28</v>
      </c>
      <c r="C12" s="53">
        <v>0</v>
      </c>
      <c r="D12" s="49"/>
    </row>
    <row r="13" spans="1:4" ht="12.75">
      <c r="A13" s="8" t="s">
        <v>90</v>
      </c>
      <c r="B13" s="7" t="s">
        <v>29</v>
      </c>
      <c r="C13" s="52">
        <v>0</v>
      </c>
      <c r="D13" s="49"/>
    </row>
    <row r="14" spans="1:4" ht="12.75">
      <c r="A14" s="8" t="s">
        <v>91</v>
      </c>
      <c r="B14" s="7" t="s">
        <v>30</v>
      </c>
      <c r="C14" s="52">
        <v>1587599661.49</v>
      </c>
      <c r="D14" s="49">
        <f>'[1]гүйлгээ баланс '!L56</f>
        <v>1587599661.49</v>
      </c>
    </row>
    <row r="15" spans="1:4" ht="12.75">
      <c r="A15" s="8" t="s">
        <v>92</v>
      </c>
      <c r="B15" s="7" t="s">
        <v>31</v>
      </c>
      <c r="C15" s="52">
        <v>0</v>
      </c>
      <c r="D15" s="49"/>
    </row>
    <row r="16" spans="1:4" ht="12.75">
      <c r="A16" s="8" t="s">
        <v>93</v>
      </c>
      <c r="B16" s="7" t="s">
        <v>32</v>
      </c>
      <c r="C16" s="52"/>
      <c r="D16" s="49"/>
    </row>
    <row r="17" spans="1:4" ht="25.5">
      <c r="A17" s="8" t="s">
        <v>94</v>
      </c>
      <c r="B17" s="7" t="s">
        <v>33</v>
      </c>
      <c r="C17" s="52"/>
      <c r="D17" s="49"/>
    </row>
    <row r="18" spans="1:4" ht="12.75">
      <c r="A18" s="8" t="s">
        <v>95</v>
      </c>
      <c r="B18" s="7"/>
      <c r="C18" s="52"/>
      <c r="D18" s="49"/>
    </row>
    <row r="19" spans="1:4" ht="12.75">
      <c r="A19" s="8" t="s">
        <v>96</v>
      </c>
      <c r="B19" s="5" t="s">
        <v>34</v>
      </c>
      <c r="C19" s="54">
        <f>SUM(C9:C17)</f>
        <v>11067295255.58</v>
      </c>
      <c r="D19" s="54">
        <f>SUM(D9:D17)</f>
        <v>11042963400.48</v>
      </c>
    </row>
    <row r="20" spans="1:4" ht="12.75">
      <c r="A20" s="4">
        <v>1.2</v>
      </c>
      <c r="B20" s="5" t="s">
        <v>35</v>
      </c>
      <c r="C20" s="52"/>
      <c r="D20" s="49"/>
    </row>
    <row r="21" spans="1:4" ht="12.75">
      <c r="A21" s="8" t="s">
        <v>97</v>
      </c>
      <c r="B21" s="7" t="s">
        <v>36</v>
      </c>
      <c r="C21" s="52">
        <v>25037100.54</v>
      </c>
      <c r="D21" s="49">
        <f>'[1]гүйлгээ баланс '!L72</f>
        <v>22485514.279999994</v>
      </c>
    </row>
    <row r="22" spans="1:4" ht="12.75">
      <c r="A22" s="8" t="s">
        <v>98</v>
      </c>
      <c r="B22" s="7" t="s">
        <v>37</v>
      </c>
      <c r="C22" s="52">
        <v>264867.26</v>
      </c>
      <c r="D22" s="49">
        <f>'[1]гүйлгээ баланс '!L92</f>
        <v>198921.46</v>
      </c>
    </row>
    <row r="23" spans="1:4" ht="12.75">
      <c r="A23" s="8" t="s">
        <v>99</v>
      </c>
      <c r="B23" s="7" t="s">
        <v>38</v>
      </c>
      <c r="C23" s="52"/>
      <c r="D23" s="49">
        <f aca="true" t="shared" si="0" ref="D23:D29">C23</f>
        <v>0</v>
      </c>
    </row>
    <row r="24" spans="1:4" ht="12.75">
      <c r="A24" s="8" t="s">
        <v>100</v>
      </c>
      <c r="B24" s="7" t="s">
        <v>39</v>
      </c>
      <c r="C24" s="52">
        <v>153000000</v>
      </c>
      <c r="D24" s="49">
        <f t="shared" si="0"/>
        <v>153000000</v>
      </c>
    </row>
    <row r="25" spans="1:4" ht="12.75">
      <c r="A25" s="8" t="s">
        <v>101</v>
      </c>
      <c r="B25" s="7" t="s">
        <v>40</v>
      </c>
      <c r="C25" s="52"/>
      <c r="D25" s="49">
        <f t="shared" si="0"/>
        <v>0</v>
      </c>
    </row>
    <row r="26" spans="1:4" ht="12.75">
      <c r="A26" s="8" t="s">
        <v>102</v>
      </c>
      <c r="B26" s="7" t="s">
        <v>41</v>
      </c>
      <c r="C26" s="52"/>
      <c r="D26" s="49">
        <f t="shared" si="0"/>
        <v>0</v>
      </c>
    </row>
    <row r="27" spans="1:4" ht="12.75">
      <c r="A27" s="8" t="s">
        <v>103</v>
      </c>
      <c r="B27" s="7" t="s">
        <v>42</v>
      </c>
      <c r="C27" s="52"/>
      <c r="D27" s="49">
        <f t="shared" si="0"/>
        <v>0</v>
      </c>
    </row>
    <row r="28" spans="1:4" ht="12.75">
      <c r="A28" s="8" t="s">
        <v>104</v>
      </c>
      <c r="B28" s="7" t="s">
        <v>43</v>
      </c>
      <c r="C28" s="52"/>
      <c r="D28" s="49">
        <f t="shared" si="0"/>
        <v>0</v>
      </c>
    </row>
    <row r="29" spans="1:4" ht="12.75">
      <c r="A29" s="8" t="s">
        <v>105</v>
      </c>
      <c r="B29" s="7"/>
      <c r="C29" s="52"/>
      <c r="D29" s="49">
        <f t="shared" si="0"/>
        <v>0</v>
      </c>
    </row>
    <row r="30" spans="1:4" ht="12.75">
      <c r="A30" s="8" t="s">
        <v>106</v>
      </c>
      <c r="B30" s="5" t="s">
        <v>44</v>
      </c>
      <c r="C30" s="52">
        <f>SUM(C21:C29)</f>
        <v>178301967.8</v>
      </c>
      <c r="D30" s="52">
        <f>SUM(D21:D29)</f>
        <v>175684435.74</v>
      </c>
    </row>
    <row r="31" spans="1:4" ht="12.75">
      <c r="A31" s="4">
        <v>1.3</v>
      </c>
      <c r="B31" s="4" t="s">
        <v>107</v>
      </c>
      <c r="C31" s="54">
        <f>C19+C30</f>
        <v>11245597223.38</v>
      </c>
      <c r="D31" s="54">
        <f>D19+D30</f>
        <v>11218647836.22</v>
      </c>
    </row>
    <row r="32" spans="1:4" ht="12.75">
      <c r="A32" s="4">
        <v>2</v>
      </c>
      <c r="B32" s="5" t="s">
        <v>45</v>
      </c>
      <c r="C32" s="52"/>
      <c r="D32" s="49"/>
    </row>
    <row r="33" spans="1:4" ht="12.75">
      <c r="A33" s="4">
        <v>2.1</v>
      </c>
      <c r="B33" s="5" t="s">
        <v>108</v>
      </c>
      <c r="C33" s="52"/>
      <c r="D33" s="49"/>
    </row>
    <row r="34" spans="1:4" ht="12.75">
      <c r="A34" s="8" t="s">
        <v>109</v>
      </c>
      <c r="B34" s="5" t="s">
        <v>110</v>
      </c>
      <c r="C34" s="52"/>
      <c r="D34" s="49"/>
    </row>
    <row r="35" spans="1:4" ht="12.75">
      <c r="A35" s="7" t="s">
        <v>111</v>
      </c>
      <c r="B35" s="7" t="s">
        <v>46</v>
      </c>
      <c r="C35" s="52">
        <v>21732448</v>
      </c>
      <c r="D35" s="49">
        <f>'[1]гүйлгээ баланс '!L99</f>
        <v>21732448.41</v>
      </c>
    </row>
    <row r="36" spans="1:4" ht="12.75">
      <c r="A36" s="7" t="s">
        <v>112</v>
      </c>
      <c r="B36" s="7" t="s">
        <v>47</v>
      </c>
      <c r="C36" s="52">
        <v>22519532.52</v>
      </c>
      <c r="D36" s="49">
        <f>'[1]гүйлгээ баланс '!L104</f>
        <v>24486849.44</v>
      </c>
    </row>
    <row r="37" spans="1:4" ht="12.75">
      <c r="A37" s="7" t="s">
        <v>113</v>
      </c>
      <c r="B37" s="7" t="s">
        <v>48</v>
      </c>
      <c r="C37" s="55">
        <v>67530960.13</v>
      </c>
      <c r="D37" s="49">
        <f>'[1]гүйлгээ баланс '!L125</f>
        <v>74637605.66</v>
      </c>
    </row>
    <row r="38" spans="1:4" ht="12.75">
      <c r="A38" s="7" t="s">
        <v>114</v>
      </c>
      <c r="B38" s="7" t="s">
        <v>49</v>
      </c>
      <c r="C38" s="55">
        <v>30348832.5</v>
      </c>
      <c r="D38" s="49">
        <f>'[1]гүйлгээ баланс '!K107</f>
        <v>32654930.26</v>
      </c>
    </row>
    <row r="39" spans="1:4" ht="12.75">
      <c r="A39" s="7" t="s">
        <v>115</v>
      </c>
      <c r="B39" s="7" t="s">
        <v>50</v>
      </c>
      <c r="C39" s="55">
        <v>0</v>
      </c>
      <c r="D39" s="49"/>
    </row>
    <row r="40" spans="1:4" ht="12.75">
      <c r="A40" s="7" t="s">
        <v>116</v>
      </c>
      <c r="B40" s="7" t="s">
        <v>51</v>
      </c>
      <c r="C40" s="55">
        <v>3823712107.48</v>
      </c>
      <c r="D40" s="49">
        <f>'[1]гүйлгээ баланс '!L116</f>
        <v>3823712107.48</v>
      </c>
    </row>
    <row r="41" spans="1:4" ht="12.75">
      <c r="A41" s="7" t="s">
        <v>117</v>
      </c>
      <c r="B41" s="7" t="s">
        <v>52</v>
      </c>
      <c r="C41" s="55">
        <v>0</v>
      </c>
      <c r="D41" s="49"/>
    </row>
    <row r="42" spans="1:4" ht="12.75">
      <c r="A42" s="7" t="s">
        <v>118</v>
      </c>
      <c r="B42" s="7" t="s">
        <v>53</v>
      </c>
      <c r="C42" s="55">
        <v>929452766.41</v>
      </c>
      <c r="D42" s="49">
        <f>'[1]гүйлгээ баланс '!L138</f>
        <v>929452766</v>
      </c>
    </row>
    <row r="43" spans="1:4" ht="12.75">
      <c r="A43" s="7" t="s">
        <v>119</v>
      </c>
      <c r="B43" s="7" t="s">
        <v>54</v>
      </c>
      <c r="C43" s="52">
        <v>0</v>
      </c>
      <c r="D43" s="49"/>
    </row>
    <row r="44" spans="1:4" ht="12.75">
      <c r="A44" s="7" t="s">
        <v>120</v>
      </c>
      <c r="B44" s="7" t="s">
        <v>55</v>
      </c>
      <c r="C44" s="52">
        <v>218566123.92</v>
      </c>
      <c r="D44" s="49">
        <f>'[1]гүйлгээ баланс '!L112</f>
        <v>218566123.92</v>
      </c>
    </row>
    <row r="45" spans="1:4" ht="25.5">
      <c r="A45" s="7" t="s">
        <v>121</v>
      </c>
      <c r="B45" s="7" t="s">
        <v>122</v>
      </c>
      <c r="C45" s="52"/>
      <c r="D45" s="49"/>
    </row>
    <row r="46" spans="1:4" ht="12.75">
      <c r="A46" s="7" t="s">
        <v>123</v>
      </c>
      <c r="B46" s="7"/>
      <c r="C46" s="52"/>
      <c r="D46" s="49"/>
    </row>
    <row r="47" spans="1:4" ht="12.75">
      <c r="A47" s="5" t="s">
        <v>124</v>
      </c>
      <c r="B47" s="5" t="s">
        <v>56</v>
      </c>
      <c r="C47" s="56">
        <f>SUM(C35:C46)</f>
        <v>5113862770.96</v>
      </c>
      <c r="D47" s="56">
        <f>SUM(D35:D46)</f>
        <v>5125242831.17</v>
      </c>
    </row>
    <row r="48" spans="1:4" ht="12.75">
      <c r="A48" s="9" t="s">
        <v>125</v>
      </c>
      <c r="B48" s="5" t="s">
        <v>126</v>
      </c>
      <c r="C48" s="52"/>
      <c r="D48" s="49"/>
    </row>
    <row r="49" spans="1:4" ht="12.75">
      <c r="A49" s="7" t="s">
        <v>127</v>
      </c>
      <c r="B49" s="7" t="s">
        <v>57</v>
      </c>
      <c r="C49" s="52">
        <v>10672599802.15</v>
      </c>
      <c r="D49" s="49">
        <f>'[1]гүйлгээ баланс '!K143</f>
        <v>10672599802.15</v>
      </c>
    </row>
    <row r="50" spans="1:4" ht="12.75">
      <c r="A50" s="7" t="s">
        <v>128</v>
      </c>
      <c r="B50" s="7" t="s">
        <v>58</v>
      </c>
      <c r="C50" s="52"/>
      <c r="D50" s="49"/>
    </row>
    <row r="51" spans="1:4" ht="12.75">
      <c r="A51" s="7" t="s">
        <v>129</v>
      </c>
      <c r="B51" s="7" t="s">
        <v>130</v>
      </c>
      <c r="C51" s="52"/>
      <c r="D51" s="49"/>
    </row>
    <row r="52" spans="1:4" ht="12.75">
      <c r="A52" s="7" t="s">
        <v>131</v>
      </c>
      <c r="B52" s="7" t="s">
        <v>59</v>
      </c>
      <c r="C52" s="52"/>
      <c r="D52" s="49"/>
    </row>
    <row r="53" spans="1:4" ht="12.75">
      <c r="A53" s="7" t="s">
        <v>132</v>
      </c>
      <c r="B53" s="5"/>
      <c r="C53" s="52"/>
      <c r="D53" s="49"/>
    </row>
    <row r="54" spans="1:4" ht="12.75">
      <c r="A54" s="5" t="s">
        <v>133</v>
      </c>
      <c r="B54" s="5" t="s">
        <v>60</v>
      </c>
      <c r="C54" s="57">
        <f>SUM(C49:C53)</f>
        <v>10672599802.15</v>
      </c>
      <c r="D54" s="57">
        <f>SUM(D49:D53)</f>
        <v>10672599802.15</v>
      </c>
    </row>
    <row r="55" spans="1:4" ht="12.75">
      <c r="A55" s="4">
        <v>2.2</v>
      </c>
      <c r="B55" s="5" t="s">
        <v>61</v>
      </c>
      <c r="C55" s="56">
        <f>+C47+C54</f>
        <v>15786462573.11</v>
      </c>
      <c r="D55" s="56">
        <f>+D47+D54</f>
        <v>15797842633.32</v>
      </c>
    </row>
    <row r="56" spans="1:4" ht="12.75">
      <c r="A56" s="4">
        <v>2.3</v>
      </c>
      <c r="B56" s="7" t="s">
        <v>134</v>
      </c>
      <c r="C56" s="52"/>
      <c r="D56" s="49"/>
    </row>
    <row r="57" spans="1:4" ht="12.75">
      <c r="A57" s="8" t="s">
        <v>135</v>
      </c>
      <c r="B57" s="7" t="s">
        <v>136</v>
      </c>
      <c r="C57" s="52"/>
      <c r="D57" s="49"/>
    </row>
    <row r="58" spans="1:4" ht="12.75">
      <c r="A58" s="8" t="s">
        <v>137</v>
      </c>
      <c r="B58" s="10" t="s">
        <v>138</v>
      </c>
      <c r="C58" s="52">
        <f>162780700</f>
        <v>162780700</v>
      </c>
      <c r="D58" s="49">
        <f>C58</f>
        <v>162780700</v>
      </c>
    </row>
    <row r="59" spans="1:4" ht="12.75">
      <c r="A59" s="8" t="s">
        <v>139</v>
      </c>
      <c r="B59" s="10" t="s">
        <v>140</v>
      </c>
      <c r="C59" s="52">
        <v>0</v>
      </c>
      <c r="D59" s="49"/>
    </row>
    <row r="60" spans="1:4" ht="12.75">
      <c r="A60" s="8" t="s">
        <v>141</v>
      </c>
      <c r="B60" s="7" t="s">
        <v>63</v>
      </c>
      <c r="C60" s="52"/>
      <c r="D60" s="49"/>
    </row>
    <row r="61" spans="1:4" ht="12.75">
      <c r="A61" s="8" t="s">
        <v>142</v>
      </c>
      <c r="B61" s="7" t="s">
        <v>64</v>
      </c>
      <c r="C61" s="52"/>
      <c r="D61" s="49"/>
    </row>
    <row r="62" spans="1:4" ht="12.75">
      <c r="A62" s="8" t="s">
        <v>143</v>
      </c>
      <c r="B62" s="7" t="s">
        <v>65</v>
      </c>
      <c r="C62" s="52"/>
      <c r="D62" s="49"/>
    </row>
    <row r="63" spans="1:4" ht="12.75">
      <c r="A63" s="8" t="s">
        <v>144</v>
      </c>
      <c r="B63" s="7" t="s">
        <v>66</v>
      </c>
      <c r="C63" s="52"/>
      <c r="D63" s="49"/>
    </row>
    <row r="64" spans="1:4" ht="12.75">
      <c r="A64" s="8" t="s">
        <v>145</v>
      </c>
      <c r="B64" s="7" t="s">
        <v>67</v>
      </c>
      <c r="C64" s="52">
        <f>37507700</f>
        <v>37507700</v>
      </c>
      <c r="D64" s="49">
        <f>C64</f>
        <v>37507700</v>
      </c>
    </row>
    <row r="65" spans="1:4" ht="12.75">
      <c r="A65" s="8" t="s">
        <v>146</v>
      </c>
      <c r="B65" s="7" t="s">
        <v>68</v>
      </c>
      <c r="C65" s="52">
        <f>-4741153749.73</f>
        <v>-4741153749.73</v>
      </c>
      <c r="D65" s="49">
        <f>C65+'[1]IS'!D33</f>
        <v>-4779483197.099999</v>
      </c>
    </row>
    <row r="66" spans="1:4" ht="12.75">
      <c r="A66" s="8" t="s">
        <v>147</v>
      </c>
      <c r="B66" s="7"/>
      <c r="C66" s="52"/>
      <c r="D66" s="49"/>
    </row>
    <row r="67" spans="1:4" ht="12.75">
      <c r="A67" s="8" t="s">
        <v>148</v>
      </c>
      <c r="B67" s="5" t="s">
        <v>69</v>
      </c>
      <c r="C67" s="52">
        <f>SUM(C58:C66)</f>
        <v>-4540865349.73</v>
      </c>
      <c r="D67" s="52">
        <f>SUM(D58:D66)</f>
        <v>-4579194797.099999</v>
      </c>
    </row>
    <row r="68" spans="1:4" ht="12.75">
      <c r="A68" s="4">
        <v>2.4</v>
      </c>
      <c r="B68" s="5" t="s">
        <v>149</v>
      </c>
      <c r="C68" s="56">
        <f>+C55+C67</f>
        <v>11245597223.380001</v>
      </c>
      <c r="D68" s="56">
        <f>+D55+D67</f>
        <v>11218647836.220001</v>
      </c>
    </row>
    <row r="69" spans="1:119" ht="12.75">
      <c r="A69" s="11"/>
      <c r="C69" s="45">
        <f>C31-C68</f>
        <v>0</v>
      </c>
      <c r="BO69" s="90"/>
      <c r="BP69" s="90"/>
      <c r="BQ69" s="90"/>
      <c r="BR69" s="90"/>
      <c r="BS69" s="90"/>
      <c r="BT69" s="90"/>
      <c r="BU69" s="90"/>
      <c r="BV69" s="90"/>
      <c r="BW69" s="90"/>
      <c r="BX69" s="90"/>
      <c r="BY69" s="90"/>
      <c r="BZ69" s="90"/>
      <c r="CA69" s="90"/>
      <c r="CB69" s="90"/>
      <c r="CC69" s="90"/>
      <c r="CD69" s="90"/>
      <c r="CE69" s="90"/>
      <c r="CF69" s="90"/>
      <c r="CG69" s="90"/>
      <c r="CH69" s="90"/>
      <c r="CI69" s="90"/>
      <c r="CJ69" s="90"/>
      <c r="CK69" s="90"/>
      <c r="CL69" s="90"/>
      <c r="CM69" s="90"/>
      <c r="CN69" s="90"/>
      <c r="CO69" s="90"/>
      <c r="CP69" s="90"/>
      <c r="CQ69" s="90"/>
      <c r="CR69" s="90"/>
      <c r="CS69" s="90"/>
      <c r="CT69" s="90"/>
      <c r="CU69" s="90"/>
      <c r="CV69" s="90"/>
      <c r="CW69" s="90"/>
      <c r="CX69" s="90"/>
      <c r="CY69" s="90"/>
      <c r="CZ69" s="90"/>
      <c r="DA69" s="90"/>
      <c r="DB69" s="90"/>
      <c r="DC69" s="90"/>
      <c r="DD69" s="90"/>
      <c r="DE69" s="90"/>
      <c r="DF69" s="90"/>
      <c r="DG69" s="90"/>
      <c r="DH69" s="90"/>
      <c r="DI69" s="90"/>
      <c r="DJ69" s="90"/>
      <c r="DK69" s="90"/>
      <c r="DL69" s="90"/>
      <c r="DM69" s="90"/>
      <c r="DN69" s="90"/>
      <c r="DO69" s="90"/>
    </row>
    <row r="70" spans="1:4" ht="12.75">
      <c r="A70" s="11"/>
      <c r="C70" s="45">
        <f>C68-C31</f>
        <v>0</v>
      </c>
      <c r="D70" s="46">
        <f>D68-D31</f>
        <v>0</v>
      </c>
    </row>
    <row r="71" spans="1:2" ht="12.75">
      <c r="A71" s="11" t="s">
        <v>150</v>
      </c>
      <c r="B71" s="1" t="s">
        <v>151</v>
      </c>
    </row>
    <row r="72" ht="12.75">
      <c r="A72" s="12"/>
    </row>
    <row r="73" ht="12.75">
      <c r="A73" s="11" t="s">
        <v>152</v>
      </c>
    </row>
    <row r="74" ht="12.75">
      <c r="A74" s="13"/>
    </row>
  </sheetData>
  <sheetProtection/>
  <mergeCells count="5">
    <mergeCell ref="BO69:DO69"/>
    <mergeCell ref="A2:B2"/>
    <mergeCell ref="A4:B4"/>
    <mergeCell ref="A5:A6"/>
    <mergeCell ref="B5:B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O40"/>
  <sheetViews>
    <sheetView zoomScalePageLayoutView="0" workbookViewId="0" topLeftCell="A1">
      <selection activeCell="A43" sqref="A36:IV43"/>
    </sheetView>
  </sheetViews>
  <sheetFormatPr defaultColWidth="9.140625" defaultRowHeight="12.75"/>
  <cols>
    <col min="1" max="1" width="7.7109375" style="21" customWidth="1"/>
    <col min="2" max="2" width="50.140625" style="18" customWidth="1"/>
    <col min="3" max="3" width="19.00390625" style="58" customWidth="1"/>
    <col min="4" max="4" width="20.7109375" style="58" customWidth="1"/>
    <col min="5" max="20" width="17.57421875" style="0" customWidth="1"/>
  </cols>
  <sheetData>
    <row r="1" spans="1:4" ht="12.75">
      <c r="A1" s="91" t="s">
        <v>0</v>
      </c>
      <c r="B1" s="91"/>
      <c r="C1" s="91"/>
      <c r="D1" s="91"/>
    </row>
    <row r="2" spans="1:4" ht="12.75">
      <c r="A2" s="12"/>
      <c r="B2" s="1"/>
      <c r="D2" s="59"/>
    </row>
    <row r="3" spans="1:4" ht="12.75">
      <c r="A3" s="3" t="str">
        <f>'[1]Balance'!A3</f>
        <v>"Стандарт Проперти Групп" ХК</v>
      </c>
      <c r="B3" s="3"/>
      <c r="C3" s="60"/>
      <c r="D3" s="61" t="str">
        <f>+'[1]Balance'!C3</f>
        <v>2021 оны 12-р сарын 31</v>
      </c>
    </row>
    <row r="4" spans="1:4" ht="12.75">
      <c r="A4" s="94" t="s">
        <v>79</v>
      </c>
      <c r="B4" s="94"/>
      <c r="C4" s="62"/>
      <c r="D4" s="59"/>
    </row>
    <row r="5" spans="1:4" ht="12">
      <c r="A5" s="93" t="s">
        <v>81</v>
      </c>
      <c r="B5" s="93" t="s">
        <v>1</v>
      </c>
      <c r="C5" s="95" t="s">
        <v>153</v>
      </c>
      <c r="D5" s="97" t="s">
        <v>154</v>
      </c>
    </row>
    <row r="6" spans="1:4" ht="12">
      <c r="A6" s="93"/>
      <c r="B6" s="93"/>
      <c r="C6" s="96"/>
      <c r="D6" s="98"/>
    </row>
    <row r="7" spans="1:4" ht="12.75">
      <c r="A7" s="14">
        <v>1</v>
      </c>
      <c r="B7" s="5" t="s">
        <v>2</v>
      </c>
      <c r="C7" s="63"/>
      <c r="D7" s="64">
        <v>0</v>
      </c>
    </row>
    <row r="8" spans="1:4" ht="12.75">
      <c r="A8" s="14">
        <v>2</v>
      </c>
      <c r="B8" s="7" t="s">
        <v>3</v>
      </c>
      <c r="C8" s="64"/>
      <c r="D8" s="64">
        <v>0</v>
      </c>
    </row>
    <row r="9" spans="1:4" ht="12.75">
      <c r="A9" s="15">
        <v>3</v>
      </c>
      <c r="B9" s="5" t="s">
        <v>155</v>
      </c>
      <c r="C9" s="63"/>
      <c r="D9" s="64">
        <v>0</v>
      </c>
    </row>
    <row r="10" spans="1:4" ht="12.75">
      <c r="A10" s="14">
        <v>4</v>
      </c>
      <c r="B10" s="7" t="s">
        <v>4</v>
      </c>
      <c r="C10" s="64"/>
      <c r="D10" s="64">
        <v>0</v>
      </c>
    </row>
    <row r="11" spans="1:4" ht="12.75">
      <c r="A11" s="14">
        <v>5</v>
      </c>
      <c r="B11" s="7" t="s">
        <v>5</v>
      </c>
      <c r="C11" s="64"/>
      <c r="D11" s="64">
        <v>0</v>
      </c>
    </row>
    <row r="12" spans="1:4" ht="12.75">
      <c r="A12" s="14">
        <v>6</v>
      </c>
      <c r="B12" s="7" t="s">
        <v>6</v>
      </c>
      <c r="C12" s="64"/>
      <c r="D12" s="64">
        <v>0</v>
      </c>
    </row>
    <row r="13" spans="1:4" ht="12.75">
      <c r="A13" s="14">
        <v>7</v>
      </c>
      <c r="B13" s="7" t="s">
        <v>7</v>
      </c>
      <c r="C13" s="64"/>
      <c r="D13" s="64"/>
    </row>
    <row r="14" spans="1:4" ht="12.75">
      <c r="A14" s="14">
        <v>8</v>
      </c>
      <c r="B14" s="7" t="s">
        <v>8</v>
      </c>
      <c r="C14" s="64"/>
      <c r="D14" s="64"/>
    </row>
    <row r="15" spans="1:4" ht="12.75">
      <c r="A15" s="14">
        <v>9</v>
      </c>
      <c r="B15" s="7" t="s">
        <v>9</v>
      </c>
      <c r="C15" s="65"/>
      <c r="D15" s="65"/>
    </row>
    <row r="16" spans="1:4" ht="12.75">
      <c r="A16" s="14">
        <v>10</v>
      </c>
      <c r="B16" s="7" t="s">
        <v>10</v>
      </c>
      <c r="C16" s="66">
        <v>50798511.18</v>
      </c>
      <c r="D16" s="67">
        <f>'[1]гүйлгээ баланс '!L182</f>
        <v>38329389.54</v>
      </c>
    </row>
    <row r="17" spans="1:4" ht="12.75">
      <c r="A17" s="14">
        <v>11</v>
      </c>
      <c r="B17" s="7" t="s">
        <v>11</v>
      </c>
      <c r="C17" s="64"/>
      <c r="D17" s="64"/>
    </row>
    <row r="18" spans="1:4" ht="12.75">
      <c r="A18" s="14">
        <v>12</v>
      </c>
      <c r="B18" s="7" t="s">
        <v>12</v>
      </c>
      <c r="C18" s="64"/>
      <c r="D18" s="64"/>
    </row>
    <row r="19" spans="1:4" ht="12.75">
      <c r="A19" s="14">
        <v>13</v>
      </c>
      <c r="B19" s="7" t="s">
        <v>13</v>
      </c>
      <c r="C19" s="64">
        <v>-523365575.01</v>
      </c>
      <c r="D19" s="64">
        <f>'[1]гүйлгээ баланс '!I190-'[1]гүйлгээ баланс '!I186</f>
        <v>-57.83000001311302</v>
      </c>
    </row>
    <row r="20" spans="1:4" ht="12.75">
      <c r="A20" s="14">
        <v>14</v>
      </c>
      <c r="B20" s="7" t="s">
        <v>14</v>
      </c>
      <c r="C20" s="64"/>
      <c r="D20" s="64"/>
    </row>
    <row r="21" spans="1:4" ht="12.75">
      <c r="A21" s="14">
        <v>15</v>
      </c>
      <c r="B21" s="7" t="s">
        <v>15</v>
      </c>
      <c r="C21" s="64"/>
      <c r="D21" s="64"/>
    </row>
    <row r="22" spans="1:4" ht="12.75">
      <c r="A22" s="14">
        <v>16</v>
      </c>
      <c r="B22" s="7" t="s">
        <v>16</v>
      </c>
      <c r="C22" s="64"/>
      <c r="D22" s="64"/>
    </row>
    <row r="23" spans="1:4" ht="12.75">
      <c r="A23" s="15">
        <v>17</v>
      </c>
      <c r="B23" s="7" t="s">
        <v>17</v>
      </c>
      <c r="C23" s="64"/>
      <c r="D23" s="64"/>
    </row>
    <row r="24" spans="1:4" ht="12.75">
      <c r="A24" s="15">
        <v>18</v>
      </c>
      <c r="B24" s="5" t="s">
        <v>156</v>
      </c>
      <c r="C24" s="63">
        <f>C7-C8+C11+C12+C13+C14+-C16-C17-C18+C19+C20+C21+C22+C23</f>
        <v>-574164086.1899999</v>
      </c>
      <c r="D24" s="63">
        <f>D7-D8+D11+D12+D13+D14-D15-D16-D17-D18+D19+D20+D21+D22+D23</f>
        <v>-38329447.37000001</v>
      </c>
    </row>
    <row r="25" spans="1:4" ht="12.75">
      <c r="A25" s="15">
        <v>19</v>
      </c>
      <c r="B25" s="7" t="s">
        <v>18</v>
      </c>
      <c r="C25" s="64"/>
      <c r="D25" s="64">
        <v>0</v>
      </c>
    </row>
    <row r="26" spans="1:4" ht="12.75">
      <c r="A26" s="15">
        <v>20</v>
      </c>
      <c r="B26" s="5" t="s">
        <v>157</v>
      </c>
      <c r="C26" s="63"/>
      <c r="D26" s="64">
        <f>D19-D16</f>
        <v>-38329447.37000001</v>
      </c>
    </row>
    <row r="27" spans="1:4" ht="25.5">
      <c r="A27" s="15">
        <v>21</v>
      </c>
      <c r="B27" s="5" t="s">
        <v>158</v>
      </c>
      <c r="C27" s="63"/>
      <c r="D27" s="64"/>
    </row>
    <row r="28" spans="1:4" ht="12.75">
      <c r="A28" s="15">
        <v>22</v>
      </c>
      <c r="B28" s="5" t="s">
        <v>19</v>
      </c>
      <c r="C28" s="63"/>
      <c r="D28" s="64"/>
    </row>
    <row r="29" spans="1:4" ht="12.75">
      <c r="A29" s="15">
        <v>23</v>
      </c>
      <c r="B29" s="5" t="s">
        <v>20</v>
      </c>
      <c r="C29" s="63"/>
      <c r="D29" s="64"/>
    </row>
    <row r="30" spans="1:4" ht="12.75">
      <c r="A30" s="99"/>
      <c r="B30" s="7" t="s">
        <v>21</v>
      </c>
      <c r="C30" s="64"/>
      <c r="D30" s="64"/>
    </row>
    <row r="31" spans="1:4" ht="12.75">
      <c r="A31" s="99"/>
      <c r="B31" s="7" t="s">
        <v>22</v>
      </c>
      <c r="C31" s="64"/>
      <c r="D31" s="64"/>
    </row>
    <row r="32" spans="1:4" ht="12.75">
      <c r="A32" s="99"/>
      <c r="B32" s="7" t="s">
        <v>159</v>
      </c>
      <c r="C32" s="64"/>
      <c r="D32" s="64"/>
    </row>
    <row r="33" spans="1:4" ht="12.75">
      <c r="A33" s="15">
        <v>24</v>
      </c>
      <c r="B33" s="5" t="s">
        <v>23</v>
      </c>
      <c r="C33" s="63">
        <f>C24</f>
        <v>-574164086.1899999</v>
      </c>
      <c r="D33" s="63">
        <f>D26</f>
        <v>-38329447.37000001</v>
      </c>
    </row>
    <row r="34" spans="1:119" ht="12.75">
      <c r="A34" s="15">
        <v>25</v>
      </c>
      <c r="B34" s="5" t="s">
        <v>24</v>
      </c>
      <c r="C34" s="63"/>
      <c r="D34" s="64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</row>
    <row r="35" spans="1:4" ht="12.75">
      <c r="A35" s="16"/>
      <c r="B35" s="17"/>
      <c r="C35" s="68"/>
      <c r="D35" s="66"/>
    </row>
    <row r="36" spans="1:4" ht="12.75">
      <c r="A36" s="12"/>
      <c r="B36" s="1"/>
      <c r="D36" s="59"/>
    </row>
    <row r="37" spans="1:4" ht="12.75">
      <c r="A37" s="12" t="s">
        <v>160</v>
      </c>
      <c r="B37" s="18" t="s">
        <v>161</v>
      </c>
      <c r="D37" s="69"/>
    </row>
    <row r="38" spans="1:4" ht="12.75">
      <c r="A38" s="12"/>
      <c r="D38" s="69"/>
    </row>
    <row r="39" spans="1:4" ht="12.75">
      <c r="A39" s="19" t="s">
        <v>162</v>
      </c>
      <c r="B39" s="18" t="s">
        <v>163</v>
      </c>
      <c r="D39" s="69" t="s">
        <v>164</v>
      </c>
    </row>
    <row r="40" spans="1:4" ht="12.75">
      <c r="A40" s="19"/>
      <c r="B40" s="20"/>
      <c r="C40" s="70"/>
      <c r="D40" s="59"/>
    </row>
  </sheetData>
  <sheetProtection/>
  <mergeCells count="8">
    <mergeCell ref="BO34:DO34"/>
    <mergeCell ref="A1:D1"/>
    <mergeCell ref="A4:B4"/>
    <mergeCell ref="A5:A6"/>
    <mergeCell ref="B5:B6"/>
    <mergeCell ref="C5:C6"/>
    <mergeCell ref="D5:D6"/>
    <mergeCell ref="A30:A32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M28"/>
  <sheetViews>
    <sheetView zoomScalePageLayoutView="0" workbookViewId="0" topLeftCell="A13">
      <selection activeCell="D25" sqref="D25"/>
    </sheetView>
  </sheetViews>
  <sheetFormatPr defaultColWidth="9.140625" defaultRowHeight="12.75"/>
  <cols>
    <col min="1" max="1" width="14.28125" style="78" bestFit="1" customWidth="1"/>
    <col min="2" max="2" width="9.140625" style="78" customWidth="1"/>
    <col min="3" max="4" width="9.57421875" style="78" customWidth="1"/>
    <col min="5" max="5" width="9.140625" style="78" customWidth="1"/>
    <col min="6" max="6" width="13.8515625" style="78" customWidth="1"/>
    <col min="7" max="7" width="18.57421875" style="78" customWidth="1"/>
    <col min="8" max="8" width="18.28125" style="78" customWidth="1"/>
    <col min="9" max="18" width="17.57421875" style="0" customWidth="1"/>
  </cols>
  <sheetData>
    <row r="1" spans="1:8" ht="13.5">
      <c r="A1" s="71" t="s">
        <v>75</v>
      </c>
      <c r="B1" s="72"/>
      <c r="C1" s="72"/>
      <c r="D1" s="72"/>
      <c r="E1" s="72"/>
      <c r="F1" s="72"/>
      <c r="G1" s="72"/>
      <c r="H1" s="72"/>
    </row>
    <row r="2" spans="1:8" ht="13.5">
      <c r="A2" s="72"/>
      <c r="B2" s="72"/>
      <c r="C2" s="72"/>
      <c r="D2" s="72"/>
      <c r="E2" s="73"/>
      <c r="F2" s="73"/>
      <c r="G2" s="100" t="str">
        <f>+'[1]Balance'!A3</f>
        <v>"Стандарт Проперти Групп" ХК</v>
      </c>
      <c r="H2" s="100"/>
    </row>
    <row r="3" spans="1:8" ht="13.5">
      <c r="A3" s="72"/>
      <c r="B3" s="72"/>
      <c r="C3" s="72"/>
      <c r="D3" s="72"/>
      <c r="E3" s="72"/>
      <c r="F3" s="72"/>
      <c r="G3" s="72"/>
      <c r="H3" s="72"/>
    </row>
    <row r="4" spans="1:8" ht="12">
      <c r="A4" s="101" t="s">
        <v>62</v>
      </c>
      <c r="B4" s="101" t="s">
        <v>63</v>
      </c>
      <c r="C4" s="101" t="s">
        <v>64</v>
      </c>
      <c r="D4" s="101" t="s">
        <v>65</v>
      </c>
      <c r="E4" s="101" t="s">
        <v>66</v>
      </c>
      <c r="F4" s="101" t="s">
        <v>67</v>
      </c>
      <c r="G4" s="101" t="s">
        <v>68</v>
      </c>
      <c r="H4" s="74" t="s">
        <v>165</v>
      </c>
    </row>
    <row r="5" spans="1:8" ht="12">
      <c r="A5" s="101"/>
      <c r="B5" s="101"/>
      <c r="C5" s="101"/>
      <c r="D5" s="101"/>
      <c r="E5" s="101"/>
      <c r="F5" s="101"/>
      <c r="G5" s="101"/>
      <c r="H5" s="74" t="s">
        <v>166</v>
      </c>
    </row>
    <row r="6" spans="1:8" ht="12">
      <c r="A6" s="75">
        <v>162780700</v>
      </c>
      <c r="B6" s="75"/>
      <c r="C6" s="75"/>
      <c r="D6" s="75"/>
      <c r="E6" s="75"/>
      <c r="F6" s="75">
        <v>37507700</v>
      </c>
      <c r="G6" s="74">
        <f>-4166989663.54</f>
        <v>-4166989663.54</v>
      </c>
      <c r="H6" s="74">
        <f>SUM(A6:G6)</f>
        <v>-3966701263.54</v>
      </c>
    </row>
    <row r="7" spans="1:8" ht="12">
      <c r="A7" s="74"/>
      <c r="B7" s="74"/>
      <c r="C7" s="74"/>
      <c r="D7" s="74"/>
      <c r="E7" s="74"/>
      <c r="F7" s="74"/>
      <c r="G7" s="74">
        <v>0</v>
      </c>
      <c r="H7" s="74"/>
    </row>
    <row r="8" spans="1:8" ht="12">
      <c r="A8" s="74">
        <f>A6</f>
        <v>162780700</v>
      </c>
      <c r="B8" s="74"/>
      <c r="C8" s="74"/>
      <c r="D8" s="74"/>
      <c r="E8" s="74"/>
      <c r="F8" s="74">
        <f>F6</f>
        <v>37507700</v>
      </c>
      <c r="G8" s="74">
        <f>G6+G7</f>
        <v>-4166989663.54</v>
      </c>
      <c r="H8" s="74">
        <f>SUM(A8:G8)</f>
        <v>-3966701263.54</v>
      </c>
    </row>
    <row r="9" spans="1:8" ht="12">
      <c r="A9" s="74"/>
      <c r="B9" s="74"/>
      <c r="C9" s="74"/>
      <c r="D9" s="74"/>
      <c r="E9" s="74"/>
      <c r="F9" s="74"/>
      <c r="G9" s="74">
        <f>'[1]IS'!A24</f>
        <v>18</v>
      </c>
      <c r="H9" s="74"/>
    </row>
    <row r="10" spans="1:8" ht="12">
      <c r="A10" s="74"/>
      <c r="B10" s="74"/>
      <c r="C10" s="74"/>
      <c r="D10" s="74"/>
      <c r="E10" s="74"/>
      <c r="F10" s="74"/>
      <c r="G10" s="74"/>
      <c r="H10" s="74"/>
    </row>
    <row r="11" spans="1:8" ht="12">
      <c r="A11" s="74"/>
      <c r="B11" s="74"/>
      <c r="C11" s="74"/>
      <c r="D11" s="74"/>
      <c r="E11" s="74"/>
      <c r="F11" s="74"/>
      <c r="G11" s="74"/>
      <c r="H11" s="74"/>
    </row>
    <row r="12" spans="1:8" ht="12">
      <c r="A12" s="74"/>
      <c r="B12" s="74"/>
      <c r="C12" s="74"/>
      <c r="D12" s="74"/>
      <c r="E12" s="74"/>
      <c r="F12" s="74"/>
      <c r="G12" s="74"/>
      <c r="H12" s="74"/>
    </row>
    <row r="13" spans="1:8" ht="12">
      <c r="A13" s="74"/>
      <c r="B13" s="74"/>
      <c r="C13" s="74"/>
      <c r="D13" s="74"/>
      <c r="E13" s="74"/>
      <c r="F13" s="74"/>
      <c r="G13" s="74"/>
      <c r="H13" s="74"/>
    </row>
    <row r="14" spans="1:8" ht="12">
      <c r="A14" s="75">
        <v>162780700</v>
      </c>
      <c r="B14" s="75"/>
      <c r="C14" s="75"/>
      <c r="D14" s="75"/>
      <c r="E14" s="75"/>
      <c r="F14" s="75">
        <v>37507700</v>
      </c>
      <c r="G14" s="75">
        <f>G8+G9</f>
        <v>-4166989645.54</v>
      </c>
      <c r="H14" s="75">
        <f>SUM(A14:G14)</f>
        <v>-3966701245.54</v>
      </c>
    </row>
    <row r="15" spans="1:8" ht="12">
      <c r="A15" s="76"/>
      <c r="B15" s="76"/>
      <c r="C15" s="76"/>
      <c r="D15" s="76"/>
      <c r="E15" s="76"/>
      <c r="F15" s="76"/>
      <c r="G15" s="76"/>
      <c r="H15" s="75">
        <f>SUM(A15:G15)</f>
        <v>0</v>
      </c>
    </row>
    <row r="16" spans="1:8" ht="12">
      <c r="A16" s="77">
        <f>A14</f>
        <v>162780700</v>
      </c>
      <c r="B16" s="77"/>
      <c r="C16" s="77"/>
      <c r="D16" s="77"/>
      <c r="E16" s="77"/>
      <c r="F16" s="77">
        <f>F14</f>
        <v>37507700</v>
      </c>
      <c r="G16" s="77">
        <f>G15+G14</f>
        <v>-4166989645.54</v>
      </c>
      <c r="H16" s="75">
        <f>SUM(A16:G16)</f>
        <v>-3966701245.54</v>
      </c>
    </row>
    <row r="17" spans="1:8" ht="12">
      <c r="A17" s="76"/>
      <c r="B17" s="76"/>
      <c r="C17" s="76"/>
      <c r="D17" s="76"/>
      <c r="E17" s="76"/>
      <c r="F17" s="76"/>
      <c r="G17" s="76" t="str">
        <f>'[1]IS'!B33</f>
        <v>Орлогын нийт дүн</v>
      </c>
      <c r="H17" s="75">
        <f aca="true" t="shared" si="0" ref="H17:H22">SUM(A17:G17)</f>
        <v>0</v>
      </c>
    </row>
    <row r="18" spans="1:8" ht="12">
      <c r="A18" s="77"/>
      <c r="B18" s="77"/>
      <c r="C18" s="77"/>
      <c r="D18" s="77"/>
      <c r="E18" s="77"/>
      <c r="F18" s="77"/>
      <c r="G18" s="77"/>
      <c r="H18" s="75">
        <f t="shared" si="0"/>
        <v>0</v>
      </c>
    </row>
    <row r="19" spans="1:8" ht="12">
      <c r="A19" s="77"/>
      <c r="B19" s="77"/>
      <c r="C19" s="77"/>
      <c r="D19" s="77"/>
      <c r="E19" s="77"/>
      <c r="F19" s="77"/>
      <c r="G19" s="77"/>
      <c r="H19" s="75">
        <f t="shared" si="0"/>
        <v>0</v>
      </c>
    </row>
    <row r="20" spans="1:8" ht="12">
      <c r="A20" s="77"/>
      <c r="B20" s="77"/>
      <c r="C20" s="77"/>
      <c r="D20" s="77"/>
      <c r="E20" s="77"/>
      <c r="F20" s="77"/>
      <c r="G20" s="77"/>
      <c r="H20" s="75">
        <f t="shared" si="0"/>
        <v>0</v>
      </c>
    </row>
    <row r="21" spans="1:8" ht="12">
      <c r="A21" s="77"/>
      <c r="B21" s="77"/>
      <c r="C21" s="77"/>
      <c r="D21" s="77"/>
      <c r="E21" s="77"/>
      <c r="F21" s="77"/>
      <c r="G21" s="77"/>
      <c r="H21" s="75">
        <f t="shared" si="0"/>
        <v>0</v>
      </c>
    </row>
    <row r="22" spans="1:8" ht="12">
      <c r="A22" s="75">
        <f>SUM(A16:A21)</f>
        <v>162780700</v>
      </c>
      <c r="B22" s="75">
        <f>SUM(B14:B21)</f>
        <v>0</v>
      </c>
      <c r="C22" s="75">
        <f>SUM(C14:C21)</f>
        <v>0</v>
      </c>
      <c r="D22" s="75">
        <f>SUM(D14:D21)</f>
        <v>0</v>
      </c>
      <c r="E22" s="75">
        <f>SUM(E14:E21)</f>
        <v>0</v>
      </c>
      <c r="F22" s="75">
        <f>SUM(F16:F21)</f>
        <v>37507700</v>
      </c>
      <c r="G22" s="75">
        <f>SUM(G16:G21)</f>
        <v>-4166989645.54</v>
      </c>
      <c r="H22" s="75">
        <f t="shared" si="0"/>
        <v>-3966701245.54</v>
      </c>
    </row>
    <row r="23" spans="1:117" ht="13.5">
      <c r="A23" s="72"/>
      <c r="B23" s="72"/>
      <c r="C23" s="72"/>
      <c r="D23" s="72"/>
      <c r="E23" s="72"/>
      <c r="F23" s="72"/>
      <c r="G23" s="72"/>
      <c r="H23" s="72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</row>
    <row r="24" spans="1:8" ht="13.5">
      <c r="A24" s="72"/>
      <c r="B24" s="72"/>
      <c r="C24" s="72"/>
      <c r="D24" s="72"/>
      <c r="E24" s="72"/>
      <c r="F24" s="72"/>
      <c r="G24" s="72"/>
      <c r="H24" s="72"/>
    </row>
    <row r="25" spans="1:8" ht="13.5">
      <c r="A25" s="72"/>
      <c r="B25" s="72"/>
      <c r="C25" s="72"/>
      <c r="D25" s="72"/>
      <c r="E25" s="72"/>
      <c r="F25" s="72"/>
      <c r="G25" s="72"/>
      <c r="H25" s="72"/>
    </row>
    <row r="26" spans="1:8" ht="13.5">
      <c r="A26" s="72"/>
      <c r="B26" s="72"/>
      <c r="C26" s="72"/>
      <c r="D26" s="72"/>
      <c r="E26" s="72"/>
      <c r="F26" s="72"/>
      <c r="G26" s="72"/>
      <c r="H26" s="72"/>
    </row>
    <row r="27" spans="1:8" ht="13.5">
      <c r="A27" s="72"/>
      <c r="B27" s="72"/>
      <c r="C27" s="72"/>
      <c r="D27" s="72"/>
      <c r="E27" s="72"/>
      <c r="F27" s="72"/>
      <c r="G27" s="72"/>
      <c r="H27" s="72"/>
    </row>
    <row r="28" spans="1:8" ht="13.5">
      <c r="A28" s="72"/>
      <c r="B28" s="72"/>
      <c r="C28" s="72"/>
      <c r="D28" s="72"/>
      <c r="E28" s="72"/>
      <c r="F28" s="72"/>
      <c r="G28" s="72"/>
      <c r="H28" s="72"/>
    </row>
  </sheetData>
  <sheetProtection/>
  <mergeCells count="9">
    <mergeCell ref="BM23:DM23"/>
    <mergeCell ref="G2:H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P60"/>
  <sheetViews>
    <sheetView tabSelected="1" zoomScalePageLayoutView="0" workbookViewId="0" topLeftCell="A1">
      <selection activeCell="E63" sqref="E63"/>
    </sheetView>
  </sheetViews>
  <sheetFormatPr defaultColWidth="9.140625" defaultRowHeight="12.75"/>
  <cols>
    <col min="1" max="1" width="8.8515625" style="44" customWidth="1"/>
    <col min="2" max="2" width="55.140625" style="44" customWidth="1"/>
    <col min="3" max="3" width="24.00390625" style="44" hidden="1" customWidth="1"/>
    <col min="4" max="4" width="16.140625" style="89" customWidth="1"/>
    <col min="5" max="5" width="18.57421875" style="85" customWidth="1"/>
    <col min="6" max="21" width="17.57421875" style="0" customWidth="1"/>
  </cols>
  <sheetData>
    <row r="1" spans="1:5" ht="12.75">
      <c r="A1" s="102" t="s">
        <v>70</v>
      </c>
      <c r="B1" s="102"/>
      <c r="C1" s="102"/>
      <c r="D1" s="102"/>
      <c r="E1" s="102"/>
    </row>
    <row r="2" spans="1:5" ht="12.75">
      <c r="A2" s="22" t="str">
        <f>'[1]Equity'!A2</f>
        <v>"Стандарт Проперти Групп" ХК</v>
      </c>
      <c r="B2" s="23"/>
      <c r="C2" s="103" t="str">
        <f>+'[1]Balance'!C3</f>
        <v>2021 оны 12-р сарын 31</v>
      </c>
      <c r="D2" s="103"/>
      <c r="E2" s="103"/>
    </row>
    <row r="3" spans="1:5" ht="12.75">
      <c r="A3" s="24" t="s">
        <v>167</v>
      </c>
      <c r="B3" s="24"/>
      <c r="C3" s="24"/>
      <c r="D3" s="73"/>
      <c r="E3" s="79" t="s">
        <v>80</v>
      </c>
    </row>
    <row r="4" spans="1:5" ht="25.5">
      <c r="A4" s="25" t="s">
        <v>81</v>
      </c>
      <c r="B4" s="26" t="s">
        <v>168</v>
      </c>
      <c r="C4" s="27" t="s">
        <v>154</v>
      </c>
      <c r="D4" s="95" t="s">
        <v>153</v>
      </c>
      <c r="E4" s="80" t="s">
        <v>154</v>
      </c>
    </row>
    <row r="5" spans="1:5" ht="12">
      <c r="A5" s="28">
        <v>1</v>
      </c>
      <c r="B5" s="28" t="s">
        <v>169</v>
      </c>
      <c r="C5" s="29"/>
      <c r="D5" s="96"/>
      <c r="E5" s="81"/>
    </row>
    <row r="6" spans="1:5" ht="12">
      <c r="A6" s="30">
        <v>1.1</v>
      </c>
      <c r="B6" s="30" t="s">
        <v>170</v>
      </c>
      <c r="C6" s="29"/>
      <c r="D6" s="81"/>
      <c r="E6" s="81"/>
    </row>
    <row r="7" spans="1:5" ht="12">
      <c r="A7" s="104"/>
      <c r="B7" s="31" t="s">
        <v>171</v>
      </c>
      <c r="C7" s="29"/>
      <c r="D7" s="87"/>
      <c r="E7" s="82"/>
    </row>
    <row r="8" spans="1:5" ht="12">
      <c r="A8" s="104"/>
      <c r="B8" s="30" t="s">
        <v>172</v>
      </c>
      <c r="C8" s="29"/>
      <c r="D8" s="81"/>
      <c r="E8" s="81"/>
    </row>
    <row r="9" spans="1:5" ht="12">
      <c r="A9" s="104"/>
      <c r="B9" s="30" t="s">
        <v>173</v>
      </c>
      <c r="C9" s="29"/>
      <c r="D9" s="81"/>
      <c r="E9" s="81"/>
    </row>
    <row r="10" spans="1:5" ht="12">
      <c r="A10" s="104"/>
      <c r="B10" s="30" t="s">
        <v>174</v>
      </c>
      <c r="C10" s="29"/>
      <c r="D10" s="81"/>
      <c r="E10" s="81"/>
    </row>
    <row r="11" spans="1:5" ht="12">
      <c r="A11" s="104"/>
      <c r="B11" s="30" t="s">
        <v>175</v>
      </c>
      <c r="C11" s="29"/>
      <c r="D11" s="81"/>
      <c r="E11" s="81"/>
    </row>
    <row r="12" spans="1:5" ht="12">
      <c r="A12" s="104"/>
      <c r="B12" s="30" t="s">
        <v>176</v>
      </c>
      <c r="C12" s="29"/>
      <c r="D12" s="81"/>
      <c r="E12" s="81"/>
    </row>
    <row r="13" spans="1:5" ht="12">
      <c r="A13" s="30">
        <v>1.2</v>
      </c>
      <c r="B13" s="31" t="s">
        <v>177</v>
      </c>
      <c r="C13" s="29"/>
      <c r="D13" s="81"/>
      <c r="E13" s="81">
        <f>E22</f>
        <v>23499.77</v>
      </c>
    </row>
    <row r="14" spans="1:5" ht="12">
      <c r="A14" s="104"/>
      <c r="B14" s="31" t="s">
        <v>178</v>
      </c>
      <c r="C14" s="29"/>
      <c r="D14" s="81"/>
      <c r="E14" s="81">
        <v>0</v>
      </c>
    </row>
    <row r="15" spans="1:5" ht="12">
      <c r="A15" s="104"/>
      <c r="B15" s="31" t="s">
        <v>179</v>
      </c>
      <c r="C15" s="29"/>
      <c r="D15" s="81"/>
      <c r="E15" s="81">
        <v>0</v>
      </c>
    </row>
    <row r="16" spans="1:5" ht="12">
      <c r="A16" s="104"/>
      <c r="B16" s="31" t="s">
        <v>180</v>
      </c>
      <c r="C16" s="29"/>
      <c r="D16" s="81"/>
      <c r="E16" s="81"/>
    </row>
    <row r="17" spans="1:5" ht="12">
      <c r="A17" s="104"/>
      <c r="B17" s="30" t="s">
        <v>181</v>
      </c>
      <c r="C17" s="29"/>
      <c r="D17" s="81"/>
      <c r="E17" s="81"/>
    </row>
    <row r="18" spans="1:5" ht="12">
      <c r="A18" s="104"/>
      <c r="B18" s="30" t="s">
        <v>182</v>
      </c>
      <c r="C18" s="29"/>
      <c r="D18" s="81"/>
      <c r="E18" s="81">
        <v>0</v>
      </c>
    </row>
    <row r="19" spans="1:5" ht="12">
      <c r="A19" s="104"/>
      <c r="B19" s="30" t="s">
        <v>183</v>
      </c>
      <c r="C19" s="29"/>
      <c r="D19" s="81"/>
      <c r="E19" s="81"/>
    </row>
    <row r="20" spans="1:5" ht="12">
      <c r="A20" s="104"/>
      <c r="B20" s="30" t="s">
        <v>184</v>
      </c>
      <c r="C20" s="29"/>
      <c r="D20" s="81"/>
      <c r="E20" s="81">
        <v>0</v>
      </c>
    </row>
    <row r="21" spans="1:5" ht="12">
      <c r="A21" s="104"/>
      <c r="B21" s="30" t="s">
        <v>185</v>
      </c>
      <c r="C21" s="29"/>
      <c r="D21" s="81"/>
      <c r="E21" s="81"/>
    </row>
    <row r="22" spans="1:5" ht="12">
      <c r="A22" s="104"/>
      <c r="B22" s="32" t="s">
        <v>186</v>
      </c>
      <c r="C22" s="29"/>
      <c r="D22" s="81">
        <v>5870.37</v>
      </c>
      <c r="E22" s="81">
        <v>23499.77</v>
      </c>
    </row>
    <row r="23" spans="1:5" ht="12">
      <c r="A23" s="30">
        <v>1.3</v>
      </c>
      <c r="B23" s="28" t="s">
        <v>71</v>
      </c>
      <c r="C23" s="33"/>
      <c r="D23" s="83">
        <f>D7-D22</f>
        <v>-5870.37</v>
      </c>
      <c r="E23" s="83">
        <f>E7-E22</f>
        <v>-23499.77</v>
      </c>
    </row>
    <row r="24" spans="1:5" ht="12">
      <c r="A24" s="28">
        <v>2</v>
      </c>
      <c r="B24" s="28" t="s">
        <v>187</v>
      </c>
      <c r="C24" s="33"/>
      <c r="D24" s="83"/>
      <c r="E24" s="83"/>
    </row>
    <row r="25" spans="1:5" ht="12">
      <c r="A25" s="30">
        <v>2.1</v>
      </c>
      <c r="B25" s="31" t="s">
        <v>170</v>
      </c>
      <c r="C25" s="34"/>
      <c r="D25" s="84"/>
      <c r="E25" s="84">
        <f>SUM(E26:E32)</f>
        <v>0</v>
      </c>
    </row>
    <row r="26" spans="1:5" ht="12">
      <c r="A26" s="35"/>
      <c r="B26" s="31" t="s">
        <v>188</v>
      </c>
      <c r="C26" s="29"/>
      <c r="D26" s="81"/>
      <c r="E26" s="81"/>
    </row>
    <row r="27" spans="1:5" ht="12">
      <c r="A27" s="36"/>
      <c r="B27" s="30" t="s">
        <v>189</v>
      </c>
      <c r="C27" s="29"/>
      <c r="D27" s="81"/>
      <c r="E27" s="81"/>
    </row>
    <row r="28" spans="1:5" ht="12">
      <c r="A28" s="36"/>
      <c r="B28" s="30" t="s">
        <v>190</v>
      </c>
      <c r="C28" s="29"/>
      <c r="D28" s="81"/>
      <c r="E28" s="81"/>
    </row>
    <row r="29" spans="1:5" ht="12">
      <c r="A29" s="36"/>
      <c r="B29" s="31" t="s">
        <v>191</v>
      </c>
      <c r="C29" s="29"/>
      <c r="D29" s="81"/>
      <c r="E29" s="81"/>
    </row>
    <row r="30" spans="1:5" ht="12">
      <c r="A30" s="36"/>
      <c r="B30" s="31" t="s">
        <v>192</v>
      </c>
      <c r="C30" s="29"/>
      <c r="D30" s="81"/>
      <c r="E30" s="81"/>
    </row>
    <row r="31" spans="1:5" ht="12">
      <c r="A31" s="36"/>
      <c r="B31" s="31" t="s">
        <v>193</v>
      </c>
      <c r="C31" s="29"/>
      <c r="D31" s="81"/>
      <c r="E31" s="81"/>
    </row>
    <row r="32" spans="1:5" ht="12">
      <c r="A32" s="36"/>
      <c r="B32" s="31" t="s">
        <v>194</v>
      </c>
      <c r="C32" s="29"/>
      <c r="D32" s="81"/>
      <c r="E32" s="81"/>
    </row>
    <row r="33" spans="1:5" ht="12">
      <c r="A33" s="30">
        <v>2.2</v>
      </c>
      <c r="B33" s="31" t="s">
        <v>177</v>
      </c>
      <c r="C33" s="34"/>
      <c r="D33" s="84"/>
      <c r="E33" s="84">
        <f>SUM(E34:E38)</f>
        <v>0</v>
      </c>
    </row>
    <row r="34" spans="1:5" ht="12">
      <c r="A34" s="35"/>
      <c r="B34" s="31" t="s">
        <v>195</v>
      </c>
      <c r="C34" s="29"/>
      <c r="D34" s="81"/>
      <c r="E34" s="81">
        <v>0</v>
      </c>
    </row>
    <row r="35" spans="1:5" ht="12">
      <c r="A35" s="36"/>
      <c r="B35" s="31" t="s">
        <v>196</v>
      </c>
      <c r="C35" s="29"/>
      <c r="D35" s="81"/>
      <c r="E35" s="81"/>
    </row>
    <row r="36" spans="1:5" ht="12">
      <c r="A36" s="36"/>
      <c r="B36" s="31" t="s">
        <v>197</v>
      </c>
      <c r="C36" s="29"/>
      <c r="D36" s="81"/>
      <c r="E36" s="81"/>
    </row>
    <row r="37" spans="1:5" ht="12">
      <c r="A37" s="36"/>
      <c r="B37" s="31" t="s">
        <v>198</v>
      </c>
      <c r="C37" s="29"/>
      <c r="D37" s="81"/>
      <c r="E37" s="81"/>
    </row>
    <row r="38" spans="1:5" ht="12">
      <c r="A38" s="36"/>
      <c r="B38" s="31" t="s">
        <v>199</v>
      </c>
      <c r="C38" s="29"/>
      <c r="D38" s="81"/>
      <c r="E38" s="81"/>
    </row>
    <row r="39" spans="1:5" ht="12">
      <c r="A39" s="30">
        <v>2.3</v>
      </c>
      <c r="B39" s="28" t="s">
        <v>72</v>
      </c>
      <c r="C39" s="33"/>
      <c r="D39" s="83"/>
      <c r="E39" s="83">
        <f>E25-E33</f>
        <v>0</v>
      </c>
    </row>
    <row r="40" spans="1:5" ht="12">
      <c r="A40" s="28">
        <v>3</v>
      </c>
      <c r="B40" s="28" t="s">
        <v>200</v>
      </c>
      <c r="C40" s="29"/>
      <c r="D40" s="81"/>
      <c r="E40" s="81"/>
    </row>
    <row r="41" spans="1:5" ht="12">
      <c r="A41" s="30">
        <v>3.1</v>
      </c>
      <c r="B41" s="31" t="s">
        <v>170</v>
      </c>
      <c r="C41" s="29"/>
      <c r="D41" s="81"/>
      <c r="E41" s="81">
        <f>SUM(E42:E44)</f>
        <v>0</v>
      </c>
    </row>
    <row r="42" spans="1:4" ht="12">
      <c r="A42" s="35"/>
      <c r="B42" s="31" t="s">
        <v>201</v>
      </c>
      <c r="C42" s="29"/>
      <c r="D42" s="87"/>
    </row>
    <row r="43" spans="1:5" ht="12">
      <c r="A43" s="36"/>
      <c r="B43" s="31" t="s">
        <v>202</v>
      </c>
      <c r="C43" s="29"/>
      <c r="D43" s="81"/>
      <c r="E43" s="81">
        <v>0</v>
      </c>
    </row>
    <row r="44" spans="1:5" ht="12">
      <c r="A44" s="36"/>
      <c r="B44" s="30" t="s">
        <v>203</v>
      </c>
      <c r="C44" s="29"/>
      <c r="D44" s="81"/>
      <c r="E44" s="81"/>
    </row>
    <row r="45" spans="1:5" ht="12">
      <c r="A45" s="30">
        <v>3.2</v>
      </c>
      <c r="B45" s="30" t="s">
        <v>177</v>
      </c>
      <c r="C45" s="29"/>
      <c r="D45" s="81"/>
      <c r="E45" s="81">
        <f>SUM(E46:E49)</f>
        <v>0</v>
      </c>
    </row>
    <row r="46" spans="1:5" ht="12">
      <c r="A46" s="35"/>
      <c r="B46" s="30" t="s">
        <v>204</v>
      </c>
      <c r="C46" s="29"/>
      <c r="D46" s="81"/>
      <c r="E46" s="81">
        <v>0</v>
      </c>
    </row>
    <row r="47" spans="1:5" ht="12">
      <c r="A47" s="36"/>
      <c r="B47" s="30" t="s">
        <v>205</v>
      </c>
      <c r="C47" s="29"/>
      <c r="D47" s="81"/>
      <c r="E47" s="81"/>
    </row>
    <row r="48" spans="1:5" ht="12">
      <c r="A48" s="36"/>
      <c r="B48" s="30" t="s">
        <v>206</v>
      </c>
      <c r="C48" s="29"/>
      <c r="D48" s="81"/>
      <c r="E48" s="81"/>
    </row>
    <row r="49" spans="1:5" ht="12">
      <c r="A49" s="36"/>
      <c r="B49" s="30" t="s">
        <v>207</v>
      </c>
      <c r="C49" s="29"/>
      <c r="D49" s="81"/>
      <c r="E49" s="81"/>
    </row>
    <row r="50" spans="1:5" ht="12">
      <c r="A50" s="28">
        <v>3.3</v>
      </c>
      <c r="B50" s="28" t="s">
        <v>73</v>
      </c>
      <c r="C50" s="33"/>
      <c r="D50" s="83"/>
      <c r="E50" s="83">
        <f>E41-E45</f>
        <v>0</v>
      </c>
    </row>
    <row r="51" spans="1:5" ht="12">
      <c r="A51" s="37">
        <v>4</v>
      </c>
      <c r="B51" s="37" t="s">
        <v>74</v>
      </c>
      <c r="C51" s="38"/>
      <c r="D51" s="86">
        <f>D23</f>
        <v>-5870.37</v>
      </c>
      <c r="E51" s="86">
        <f>E23+E39+E50</f>
        <v>-23499.77</v>
      </c>
    </row>
    <row r="52" spans="1:5" ht="12">
      <c r="A52" s="28">
        <v>5</v>
      </c>
      <c r="B52" s="28" t="s">
        <v>208</v>
      </c>
      <c r="C52" s="29"/>
      <c r="D52" s="81">
        <v>55290.14</v>
      </c>
      <c r="E52" s="81">
        <f>'[1]Balance'!C9</f>
        <v>49419.77</v>
      </c>
    </row>
    <row r="53" spans="1:5" ht="12">
      <c r="A53" s="28">
        <v>6</v>
      </c>
      <c r="B53" s="28" t="s">
        <v>209</v>
      </c>
      <c r="C53" s="29"/>
      <c r="D53" s="81">
        <f>'[1]Balance'!C9</f>
        <v>49419.77</v>
      </c>
      <c r="E53" s="81">
        <f>'[1]Balance'!D9</f>
        <v>25920</v>
      </c>
    </row>
    <row r="54" spans="1:5" ht="12">
      <c r="A54" s="39"/>
      <c r="B54" s="39"/>
      <c r="C54" s="40"/>
      <c r="D54" s="87">
        <f>D53-D52</f>
        <v>-5870.370000000003</v>
      </c>
      <c r="E54" s="87">
        <f>E53-E52-E51</f>
        <v>0</v>
      </c>
    </row>
    <row r="55" spans="1:5" ht="12">
      <c r="A55" s="39"/>
      <c r="B55" s="39"/>
      <c r="C55" s="40"/>
      <c r="D55" s="87"/>
      <c r="E55" s="87"/>
    </row>
    <row r="56" spans="1:5" ht="14.25">
      <c r="A56" s="41" t="s">
        <v>210</v>
      </c>
      <c r="B56" s="42"/>
      <c r="C56" s="42"/>
      <c r="D56" s="88"/>
      <c r="E56" s="88">
        <v>0</v>
      </c>
    </row>
    <row r="57" spans="1:5" ht="12.75">
      <c r="A57" s="43" t="s">
        <v>162</v>
      </c>
      <c r="B57" s="24" t="s">
        <v>211</v>
      </c>
      <c r="C57" s="24"/>
      <c r="D57" s="73"/>
      <c r="E57" s="79"/>
    </row>
    <row r="58" spans="1:5" ht="12.75">
      <c r="A58" s="43"/>
      <c r="B58" s="24"/>
      <c r="C58" s="24"/>
      <c r="D58" s="73"/>
      <c r="E58" s="79"/>
    </row>
    <row r="59" spans="1:5" ht="12.75">
      <c r="A59" s="43"/>
      <c r="B59" s="43" t="s">
        <v>212</v>
      </c>
      <c r="C59"/>
      <c r="D59" s="82"/>
      <c r="E59" s="79"/>
    </row>
    <row r="60" spans="68:120" ht="12"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0"/>
      <c r="CA60" s="90"/>
      <c r="CB60" s="90"/>
      <c r="CC60" s="90"/>
      <c r="CD60" s="90"/>
      <c r="CE60" s="90"/>
      <c r="CF60" s="90"/>
      <c r="CG60" s="90"/>
      <c r="CH60" s="90"/>
      <c r="CI60" s="90"/>
      <c r="CJ60" s="90"/>
      <c r="CK60" s="90"/>
      <c r="CL60" s="90"/>
      <c r="CM60" s="90"/>
      <c r="CN60" s="90"/>
      <c r="CO60" s="90"/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0"/>
      <c r="DA60" s="90"/>
      <c r="DB60" s="90"/>
      <c r="DC60" s="90"/>
      <c r="DD60" s="90"/>
      <c r="DE60" s="90"/>
      <c r="DF60" s="90"/>
      <c r="DG60" s="90"/>
      <c r="DH60" s="90"/>
      <c r="DI60" s="90"/>
      <c r="DJ60" s="90"/>
      <c r="DK60" s="90"/>
      <c r="DL60" s="90"/>
      <c r="DM60" s="90"/>
      <c r="DN60" s="90"/>
      <c r="DO60" s="90"/>
      <c r="DP60" s="90"/>
    </row>
  </sheetData>
  <sheetProtection/>
  <mergeCells count="6">
    <mergeCell ref="BP60:DP60"/>
    <mergeCell ref="A1:E1"/>
    <mergeCell ref="C2:E2"/>
    <mergeCell ref="D4:D5"/>
    <mergeCell ref="A7:A12"/>
    <mergeCell ref="A14:A2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2022-03-25T05:39:14Z</dcterms:created>
  <dcterms:modified xsi:type="dcterms:W3CDTF">2022-03-25T05:57:27Z</dcterms:modified>
  <cp:category/>
  <cp:version/>
  <cp:contentType/>
  <cp:contentStatus/>
</cp:coreProperties>
</file>