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22\202212\"/>
    </mc:Choice>
  </mc:AlternateContent>
  <bookViews>
    <workbookView xWindow="0" yWindow="0" windowWidth="26083" windowHeight="10474"/>
  </bookViews>
  <sheets>
    <sheet name="ct-1" sheetId="1" r:id="rId1"/>
    <sheet name="ct-2" sheetId="2" r:id="rId2"/>
    <sheet name="ct-3" sheetId="3" r:id="rId3"/>
    <sheet name="ct-4" sheetId="4" r:id="rId4"/>
    <sheet name="Todruulga-1" sheetId="5" r:id="rId5"/>
    <sheet name="Todruulga-2" sheetId="6" r:id="rId6"/>
    <sheet name="Todruulga-3" sheetId="7" r:id="rId7"/>
    <sheet name="Sheet1" sheetId="8" r:id="rId8"/>
  </sheets>
  <definedNames>
    <definedName name="А1">#REF!</definedName>
  </definedNames>
  <calcPr calcId="162913"/>
</workbook>
</file>

<file path=xl/calcChain.xml><?xml version="1.0" encoding="utf-8"?>
<calcChain xmlns="http://schemas.openxmlformats.org/spreadsheetml/2006/main">
  <c r="K46" i="4" l="1"/>
  <c r="K30" i="4"/>
  <c r="K11" i="4"/>
  <c r="K28" i="4" l="1"/>
  <c r="K32" i="6"/>
  <c r="I32" i="6"/>
  <c r="G30" i="6"/>
  <c r="C30" i="6"/>
  <c r="E29" i="6"/>
  <c r="E26" i="6" s="1"/>
  <c r="E30" i="6" s="1"/>
  <c r="K27" i="6"/>
  <c r="J26" i="6"/>
  <c r="I26" i="6"/>
  <c r="H26" i="6"/>
  <c r="G26" i="6"/>
  <c r="F26" i="6"/>
  <c r="D26" i="6"/>
  <c r="C26" i="6"/>
  <c r="F23" i="6"/>
  <c r="F22" i="6" s="1"/>
  <c r="F30" i="6" s="1"/>
  <c r="D23" i="6"/>
  <c r="K23" i="6" s="1"/>
  <c r="J22" i="6"/>
  <c r="J30" i="6" s="1"/>
  <c r="I22" i="6"/>
  <c r="I30" i="6" s="1"/>
  <c r="H22" i="6"/>
  <c r="H30" i="6" s="1"/>
  <c r="G22" i="6"/>
  <c r="E22" i="6"/>
  <c r="C22" i="6"/>
  <c r="K21" i="6"/>
  <c r="D19" i="6"/>
  <c r="K18" i="6"/>
  <c r="K17" i="6"/>
  <c r="K16" i="6"/>
  <c r="K15" i="6"/>
  <c r="E15" i="6"/>
  <c r="K14" i="6"/>
  <c r="K13" i="6"/>
  <c r="J12" i="6"/>
  <c r="I12" i="6"/>
  <c r="I19" i="6" s="1"/>
  <c r="H12" i="6"/>
  <c r="H19" i="6" s="1"/>
  <c r="G12" i="6"/>
  <c r="G19" i="6" s="1"/>
  <c r="G33" i="6" s="1"/>
  <c r="F12" i="6"/>
  <c r="F19" i="6" s="1"/>
  <c r="F33" i="6" s="1"/>
  <c r="E12" i="6"/>
  <c r="E19" i="6" s="1"/>
  <c r="D12" i="6"/>
  <c r="C12" i="6"/>
  <c r="K12" i="6" s="1"/>
  <c r="K11" i="6"/>
  <c r="F10" i="6"/>
  <c r="K10" i="6" s="1"/>
  <c r="K9" i="6"/>
  <c r="K8" i="6"/>
  <c r="K7" i="6"/>
  <c r="J6" i="6"/>
  <c r="J19" i="6" s="1"/>
  <c r="I6" i="6"/>
  <c r="H6" i="6"/>
  <c r="G6" i="6"/>
  <c r="F6" i="6"/>
  <c r="E6" i="6"/>
  <c r="D6" i="6"/>
  <c r="C6" i="6"/>
  <c r="K5" i="6"/>
  <c r="E33" i="6" l="1"/>
  <c r="H33" i="6"/>
  <c r="I33" i="6"/>
  <c r="J33" i="6"/>
  <c r="K6" i="6"/>
  <c r="C19" i="6"/>
  <c r="K29" i="6"/>
  <c r="K26" i="6" s="1"/>
  <c r="D22" i="6"/>
  <c r="C33" i="6" l="1"/>
  <c r="K19" i="6"/>
  <c r="K22" i="6"/>
  <c r="D30" i="6"/>
  <c r="D33" i="6" l="1"/>
  <c r="K30" i="6"/>
  <c r="K33" i="6"/>
  <c r="E3" i="8" l="1"/>
  <c r="E4" i="8"/>
  <c r="E5" i="8"/>
  <c r="E6" i="8"/>
  <c r="E8" i="8"/>
  <c r="E9" i="8"/>
  <c r="E10" i="8"/>
  <c r="E11" i="8"/>
  <c r="E2" i="8"/>
  <c r="D7" i="8"/>
  <c r="E7" i="8" s="1"/>
  <c r="U18" i="3" l="1"/>
  <c r="T18" i="3"/>
  <c r="I249" i="7" l="1"/>
  <c r="I242" i="7"/>
  <c r="I240" i="7"/>
  <c r="I238" i="7"/>
  <c r="I231" i="7"/>
  <c r="J221" i="7"/>
  <c r="H221" i="7"/>
  <c r="H223" i="7" s="1"/>
  <c r="J211" i="7"/>
  <c r="J223" i="7" s="1"/>
  <c r="H211" i="7"/>
  <c r="J210" i="7"/>
  <c r="J205" i="7"/>
  <c r="H205" i="7"/>
  <c r="I193" i="7"/>
  <c r="I184" i="7"/>
  <c r="F184" i="7"/>
  <c r="I165" i="7"/>
  <c r="I160" i="7"/>
  <c r="F160" i="7"/>
  <c r="F165" i="7" s="1"/>
  <c r="F157" i="7"/>
  <c r="F159" i="7" s="1"/>
  <c r="I155" i="7"/>
  <c r="I157" i="7" s="1"/>
  <c r="I159" i="7" s="1"/>
  <c r="F155" i="7"/>
  <c r="F153" i="7"/>
  <c r="F152" i="7"/>
  <c r="D131" i="7"/>
  <c r="I131" i="7" s="1"/>
  <c r="I124" i="7"/>
  <c r="I122" i="7"/>
  <c r="H117" i="7"/>
  <c r="F117" i="7"/>
  <c r="E117" i="7"/>
  <c r="C117" i="7"/>
  <c r="J114" i="7"/>
  <c r="J117" i="7" s="1"/>
  <c r="H94" i="7"/>
  <c r="E94" i="7"/>
  <c r="J80" i="7"/>
  <c r="J75" i="7"/>
  <c r="H75" i="7"/>
  <c r="F75" i="7"/>
  <c r="E75" i="7"/>
  <c r="H64" i="7"/>
  <c r="E64" i="7"/>
  <c r="H55" i="7"/>
  <c r="E55" i="7"/>
  <c r="I26" i="7"/>
  <c r="G26" i="7"/>
  <c r="E26" i="7"/>
  <c r="C26" i="7"/>
  <c r="I14" i="7"/>
  <c r="G14" i="7"/>
  <c r="E14" i="7"/>
  <c r="C14" i="7"/>
  <c r="I6" i="7"/>
  <c r="G6" i="7"/>
  <c r="E6" i="7"/>
  <c r="C6" i="7"/>
  <c r="E121" i="5"/>
  <c r="H118" i="5"/>
  <c r="H121" i="5" s="1"/>
  <c r="H98" i="5"/>
  <c r="G98" i="5"/>
  <c r="D98" i="5"/>
  <c r="C98" i="5"/>
  <c r="H97" i="5"/>
  <c r="G97" i="5"/>
  <c r="F97" i="5"/>
  <c r="E97" i="5"/>
  <c r="D97" i="5"/>
  <c r="C97" i="5"/>
  <c r="I97" i="5" s="1"/>
  <c r="H96" i="5"/>
  <c r="G96" i="5"/>
  <c r="F96" i="5"/>
  <c r="F98" i="5" s="1"/>
  <c r="E96" i="5"/>
  <c r="E98" i="5" s="1"/>
  <c r="I98" i="5" s="1"/>
  <c r="D96" i="5"/>
  <c r="C96" i="5"/>
  <c r="I95" i="5"/>
  <c r="I94" i="5"/>
  <c r="H93" i="5"/>
  <c r="G93" i="5"/>
  <c r="F93" i="5"/>
  <c r="E93" i="5"/>
  <c r="D93" i="5"/>
  <c r="C93" i="5"/>
  <c r="I93" i="5" s="1"/>
  <c r="I92" i="5"/>
  <c r="I91" i="5"/>
  <c r="I90" i="5"/>
  <c r="H71" i="5"/>
  <c r="E71" i="5"/>
  <c r="H60" i="5"/>
  <c r="E60" i="5"/>
  <c r="D52" i="5"/>
  <c r="H51" i="5"/>
  <c r="H50" i="5"/>
  <c r="H49" i="5"/>
  <c r="H48" i="5"/>
  <c r="H52" i="5" s="1"/>
  <c r="H47" i="5"/>
  <c r="H38" i="5"/>
  <c r="E38" i="5"/>
  <c r="I96" i="5" l="1"/>
  <c r="K18" i="4" l="1"/>
  <c r="K62" i="4"/>
  <c r="H54" i="4"/>
  <c r="H48" i="4"/>
  <c r="H61" i="4" s="1"/>
  <c r="H39" i="4"/>
  <c r="H30" i="4"/>
  <c r="H46" i="4" s="1"/>
  <c r="H18" i="4"/>
  <c r="H11" i="4"/>
  <c r="H28" i="4" s="1"/>
  <c r="H62" i="4" s="1"/>
</calcChain>
</file>

<file path=xl/sharedStrings.xml><?xml version="1.0" encoding="utf-8"?>
<sst xmlns="http://schemas.openxmlformats.org/spreadsheetml/2006/main" count="1051" uniqueCount="606">
  <si>
    <t>Монголын цахилгаан холбоо</t>
  </si>
  <si>
    <t>(аж ахуйн нэгжийн нэр)</t>
  </si>
  <si>
    <t>Тайлант үе:(2022.01.01-2022.12.31)</t>
  </si>
  <si>
    <t>МӨРИЙН ДУГААР</t>
  </si>
  <si>
    <t>ҮЗҮҮЛЭЛТ</t>
  </si>
  <si>
    <t>ҮЛДЭГДЭЛ</t>
  </si>
  <si>
    <t>Эхний үлдэгдэл</t>
  </si>
  <si>
    <t>Эцсийн үлдэгдэл</t>
  </si>
  <si>
    <t>1</t>
  </si>
  <si>
    <t>Хөрөнгө</t>
  </si>
  <si>
    <t>1.1</t>
  </si>
  <si>
    <t>Эргэлтийн хөрөнгө</t>
  </si>
  <si>
    <t>1.1.1</t>
  </si>
  <si>
    <t>Мөнгө,түүнтэй адилтгах хөрөнгө</t>
  </si>
  <si>
    <t>1.1.2</t>
  </si>
  <si>
    <t>Дансны авлага</t>
  </si>
  <si>
    <t>1.1.3</t>
  </si>
  <si>
    <t>Татвар, НДШ-ийн авлага</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</si>
  <si>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</si>
  <si>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</si>
  <si>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</si>
  <si>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</si>
  <si>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</si>
  <si>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</si>
  <si>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</si>
  <si>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</si>
  <si>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</si>
  <si>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</si>
  <si>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</si>
  <si>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</si>
  <si>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1.1.11</t>
  </si>
  <si>
    <t>Эргэлтийн хөрөнгийн дүн</t>
  </si>
  <si>
    <t>1.2</t>
  </si>
  <si>
    <t>Эргэлтийн бус хөрөнгө</t>
  </si>
  <si>
    <t>1.2.1</t>
  </si>
  <si>
    <t>Үндсэн хөрөнгө</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</si>
  <si>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</si>
  <si>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</si>
  <si>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</si>
  <si>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</si>
  <si>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</si>
  <si>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</si>
  <si>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</si>
  <si>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</si>
  <si>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</si>
  <si>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</si>
  <si>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</si>
  <si>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</si>
  <si>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</si>
  <si>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</si>
  <si>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1.2.10</t>
  </si>
  <si>
    <t>Эргэлтийн бус хөрөнгийн дүн</t>
  </si>
  <si>
    <t>1.3</t>
  </si>
  <si>
    <t>НИЙТ ХӨРӨНГИЙН ДҮН</t>
  </si>
  <si>
    <t>2</t>
  </si>
  <si>
    <t>Өр төлбөр ба эзэмшигчдийн өмч</t>
  </si>
  <si>
    <t>2.1</t>
  </si>
  <si>
    <t>Өр төлбөр</t>
  </si>
  <si>
    <t>2.1.1</t>
  </si>
  <si>
    <t>Богино хугацаат өр төлбөр</t>
  </si>
  <si>
    <t>2.1.1.1</t>
  </si>
  <si>
    <t>Дансны өглөг</t>
  </si>
  <si>
    <t>2.1.1.2</t>
  </si>
  <si>
    <t>Цалингийн өглөг</t>
  </si>
  <si>
    <t>2.1.1.3</t>
  </si>
  <si>
    <t>Татварын өр</t>
  </si>
  <si>
    <t>2.1.1.4</t>
  </si>
  <si>
    <t>НДШ-ийн өглөг</t>
  </si>
  <si>
    <t>2.1.1.5</t>
  </si>
  <si>
    <t>Богино хугацаат зээл</t>
  </si>
  <si>
    <t>2.1.1.6</t>
  </si>
  <si>
    <t>Хүүний өглөг</t>
  </si>
  <si>
    <t>2.1.1.7</t>
  </si>
  <si>
    <t>Ноогдол ашгийн өглөг</t>
  </si>
  <si>
    <t>2.1.1.8</t>
  </si>
  <si>
    <t>Урьдчилж орсон орлого</t>
  </si>
  <si>
    <t>2.1.1.9</t>
  </si>
  <si>
    <t>Нөөц /богино хугацаат өр төлбөр/</t>
  </si>
  <si>
    <t>2.1.1.10</t>
  </si>
  <si>
    <t>Бусад богино хугацаат өр төлбөр</t>
  </si>
  <si>
    <t>2.1.1.11</t>
  </si>
  <si>
    <t>Борлуулах зорилгоор эзэмшиж буй эргэлтийн бус хөрөнгө (борлуулах бүлэг хөрөнгө)-нд хамаарах өр төлбөр</t>
  </si>
  <si>
    <t>2.1.1.13</t>
  </si>
  <si>
    <t>Богино хугацаат өр төлбөрийн дүн</t>
  </si>
  <si>
    <t>2.1.2</t>
  </si>
  <si>
    <t>Урт хугацаат өр төлбөр</t>
  </si>
  <si>
    <t>2.1.2.1</t>
  </si>
  <si>
    <t>Урт хугацаат зээл</t>
  </si>
  <si>
    <t>2.1.2.2</t>
  </si>
  <si>
    <t>Нөөц /урт хугацаат өр төлбөр/</t>
  </si>
  <si>
    <t>Нөөц /өр төлбөр/</t>
  </si>
  <si>
    <t>2.1.2.3</t>
  </si>
  <si>
    <t>Хойшлогдсон татварын өр</t>
  </si>
  <si>
    <t>2.1.2.4</t>
  </si>
  <si>
    <t>Бусад урт хугацаат өр төлбөр</t>
  </si>
  <si>
    <t>2.1.2.6</t>
  </si>
  <si>
    <t>Урт хугацаат өр төлбөрийн дүн</t>
  </si>
  <si>
    <t>2.2</t>
  </si>
  <si>
    <t>Өр төлбөрийн нийт дүн</t>
  </si>
  <si>
    <t>2.3</t>
  </si>
  <si>
    <t>Эздийн өмч</t>
  </si>
  <si>
    <t>2.3.1</t>
  </si>
  <si>
    <t>Өмч:	 - төрийн</t>
  </si>
  <si>
    <t>2.3.2</t>
  </si>
  <si>
    <t>- хувийн</t>
  </si>
  <si>
    <t>2.3.3</t>
  </si>
  <si>
    <t>- 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</si>
  <si>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</si>
  <si>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</si>
  <si>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</si>
  <si>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</si>
  <si>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</si>
  <si>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</si>
  <si>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</si>
  <si>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</si>
  <si>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</si>
  <si>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</si>
  <si>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</si>
  <si>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</si>
  <si>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2.3.11</t>
  </si>
  <si>
    <t>Эзэмшигчдийн өмчийн дүн</t>
  </si>
  <si>
    <t>2.4</t>
  </si>
  <si>
    <t>ӨР ТӨЛБӨР БА ЭЗДИЙН ӨМЧИЙН ДҮН</t>
  </si>
  <si>
    <t>Захирал (Дарга)               ...............................</t>
  </si>
  <si>
    <t>Ерөнхий нягтлан бодогч  ...............................</t>
  </si>
  <si>
    <t>Мөрийн дугаар</t>
  </si>
  <si>
    <t>Үзүүлэлт</t>
  </si>
  <si>
    <t>Өмнөх үе</t>
  </si>
  <si>
    <t>Тайлант үе</t>
  </si>
  <si>
    <t>01</t>
  </si>
  <si>
    <t>Борлуулалтын орлого /цэвэр/</t>
  </si>
  <si>
    <t>02</t>
  </si>
  <si>
    <t>Борлуулалтын өртөг</t>
  </si>
  <si>
    <t>03</t>
  </si>
  <si>
    <t>Нийт ашиг (алдагдал)</t>
  </si>
  <si>
    <t>04</t>
  </si>
  <si>
    <t>Түрээсийн орлого</t>
  </si>
  <si>
    <t>05</t>
  </si>
  <si>
    <t>Хүүний орлого</t>
  </si>
  <si>
    <t>06</t>
  </si>
  <si>
    <t>Ногдол ашгийн орлого</t>
  </si>
  <si>
    <t>07</t>
  </si>
  <si>
    <t>Эрхийн шимтгэлийн орлого</t>
  </si>
  <si>
    <t>08</t>
  </si>
  <si>
    <t>Бусад орлого</t>
  </si>
  <si>
    <t>09</t>
  </si>
  <si>
    <t>Борлуулалт, маркетингийн зардал</t>
  </si>
  <si>
    <t>10</t>
  </si>
  <si>
    <t>Ерөнхий ба удирдлагын зардал</t>
  </si>
  <si>
    <t>11</t>
  </si>
  <si>
    <t>Санхүүгийн зардал</t>
  </si>
  <si>
    <t>12</t>
  </si>
  <si>
    <t>Бусад зардал</t>
  </si>
  <si>
    <t>13</t>
  </si>
  <si>
    <t>Гадаад валютын ханшийн зөрүүний олз (гарз)</t>
  </si>
  <si>
    <t>14</t>
  </si>
  <si>
    <t>Үндсэн хөрөнгө данснаас хассаны олз (гарз)</t>
  </si>
  <si>
    <t>15</t>
  </si>
  <si>
    <t>Биет бус хөрөнгө данснаас хассаны олз (гарз)</t>
  </si>
  <si>
    <t>16</t>
  </si>
  <si>
    <t>Хөрөнгө оруулалт борлуулснаас үүссэн олз (гарз)</t>
  </si>
  <si>
    <t>17</t>
  </si>
  <si>
    <t>Бусад ашиг (алдагдал)</t>
  </si>
  <si>
    <t>18</t>
  </si>
  <si>
    <t>Татвар төлөхийн өмнөх ашиг (алдагдал)</t>
  </si>
  <si>
    <t>19</t>
  </si>
  <si>
    <t xml:space="preserve"> Орлогын татварын зардал</t>
  </si>
  <si>
    <t>20</t>
  </si>
  <si>
    <t>Татварын дараах ашиг (алдагдал)</t>
  </si>
  <si>
    <t>21</t>
  </si>
  <si>
    <t>Зогсоосон үйл ажиллагааны татварын дараах ашиг (алдагдал)</t>
  </si>
  <si>
    <t>22</t>
  </si>
  <si>
    <t>Тайлант үеийн цэвэр ашиг (алдагдал)</t>
  </si>
  <si>
    <t>23</t>
  </si>
  <si>
    <t>Бусад дэлгэрэнгүй орлого</t>
  </si>
  <si>
    <t>Хөрөнгийн дахин үнэлгээний нэмэгдлийн зөрүү</t>
  </si>
  <si>
    <t>Гадаад валютын хөрвүүлэлтийн  зөрүү</t>
  </si>
  <si>
    <t>Бусад олз (гарз)</t>
  </si>
  <si>
    <t>24</t>
  </si>
  <si>
    <t>Орлогын нийт дүн</t>
  </si>
  <si>
    <t>25</t>
  </si>
  <si>
    <t>Нэгж хувьцаанд ногдох суурь ашиг (алдагдал)</t>
  </si>
  <si>
    <t>Захирал (Дарга):          ...............................</t>
  </si>
  <si>
    <t>Ерөнхий нягтлан бодогч: ................................</t>
  </si>
  <si>
    <t>Нэгтгэсэн санхүүгийн байдлын тайлан</t>
  </si>
  <si>
    <t>Нэгтгэсэн орлогын дэлгэрэнгүй тайлан</t>
  </si>
  <si>
    <t>Б.ЧИНБАТ</t>
  </si>
  <si>
    <t>Т.ХАЛИУНАА</t>
  </si>
  <si>
    <t>№</t>
  </si>
  <si>
    <t>Өмч</t>
  </si>
  <si>
    <t>Гадаад вальютын хөрвүүлэлтын нөөц</t>
  </si>
  <si>
    <t>Нийт дүн</t>
  </si>
  <si>
    <t>.... оны 12-р сарын 31-ний үлдэгдэл</t>
  </si>
  <si>
    <t>НББ-ийн бодлогын өөрчлөлтийн нөлөө, алдааны залруулга</t>
  </si>
  <si>
    <t>Залруулсан  үлдэгдэл</t>
  </si>
  <si>
    <t>Өмчид гарсан өөрчлөлт</t>
  </si>
  <si>
    <t>Зарласан ногдол ашиг</t>
  </si>
  <si>
    <t>Дахин үнэлгээний нэмэгдлийн хэрэгжсэн дүн</t>
  </si>
  <si>
    <t>20.... оны 1-р сарын 01-ний үлдэгдэл</t>
  </si>
  <si>
    <t>Залруулсан үлдэгдэл</t>
  </si>
  <si>
    <t>20.. оны .... -р сарын .... - ний үлдэгдэл</t>
  </si>
  <si>
    <t>Захирал (Дарга)</t>
  </si>
  <si>
    <t xml:space="preserve"> ...................................................</t>
  </si>
  <si>
    <t>Ерөнхий нягтлан бодогч</t>
  </si>
  <si>
    <t>Д/д</t>
  </si>
  <si>
    <t>Өмнөх он</t>
  </si>
  <si>
    <t>Үндсэн үйл ажиллагааны мөнгөн гүйлгээ</t>
  </si>
  <si>
    <t>Мөнгөн орлогын дүн(+)</t>
  </si>
  <si>
    <t xml:space="preserve">        Бараа борлуулсан, үйлчилгээ үзүүлсний орлого</t>
  </si>
  <si>
    <t xml:space="preserve">        Эрхийн шимтгэл, хураамж, төлбөрийн орлого</t>
  </si>
  <si>
    <t xml:space="preserve">        Даатгалын нөхвөрөөс хүлээн авсан мөнгө</t>
  </si>
  <si>
    <t xml:space="preserve">        Буцаан авсан албан татвар</t>
  </si>
  <si>
    <t xml:space="preserve">        Татаас санхүүжилтийн орлого</t>
  </si>
  <si>
    <t xml:space="preserve">        Бусад мөнгөн орлого</t>
  </si>
  <si>
    <t>Мөнгөн зарлагын дүн(-)</t>
  </si>
  <si>
    <t xml:space="preserve">        Ажиллагчдад төлсөн</t>
  </si>
  <si>
    <t xml:space="preserve">        Нийгмийн даатгалын байгууллагад төлсөн</t>
  </si>
  <si>
    <t xml:space="preserve">        Бараа материал худалдан авахад төлсөн</t>
  </si>
  <si>
    <t xml:space="preserve">        Ашиглалтын зардалд төлсөн</t>
  </si>
  <si>
    <t xml:space="preserve">        Түлш шатахуун, тээврийн хөлс, сэлбэг хэрэгсэлд төлсөн</t>
  </si>
  <si>
    <t xml:space="preserve">        Хүүний төлбөрт төлсөн</t>
  </si>
  <si>
    <t xml:space="preserve">        Татварын байгуулагад төлсөн</t>
  </si>
  <si>
    <t xml:space="preserve">        Даатгалын төлбөрт төлсөн</t>
  </si>
  <si>
    <t xml:space="preserve">        Бусад мөнгөн зарлага</t>
  </si>
  <si>
    <t>Үндсэн үйл ажиллагааны цэвэр мөнгөн гүйлгээний дүн</t>
  </si>
  <si>
    <t>Хөрөнгө оруулалтын үйл ажиллагааны мөнгөн гүйлгээ</t>
  </si>
  <si>
    <t xml:space="preserve">        Үндсэн хөрөнгө борлуулсны орлого</t>
  </si>
  <si>
    <t xml:space="preserve">        Биет бус хөрөнгө борлуулсны орлого</t>
  </si>
  <si>
    <t xml:space="preserve">        Хөрөнгө оруулалт борлуулсны орлого</t>
  </si>
  <si>
    <t xml:space="preserve">        Бусад урт хугацаат хөрөнгө борлуулсны орлого</t>
  </si>
  <si>
    <t xml:space="preserve">        Бусдад олгосон зээл, мөнгөн урьдчилгааны буцаан төлөлт</t>
  </si>
  <si>
    <t xml:space="preserve">        Хүлээн авсан хүүний орлого</t>
  </si>
  <si>
    <t xml:space="preserve">        Хүлээн авсан ноогдол ашиг</t>
  </si>
  <si>
    <t xml:space="preserve">        Бусад орлого.</t>
  </si>
  <si>
    <t xml:space="preserve">        Үндсэн хөрөнгө олж эзэмшихэд төлсөн</t>
  </si>
  <si>
    <t xml:space="preserve">        Биет бус хөрөнгө олж эзэмшихэд төлсөн</t>
  </si>
  <si>
    <t xml:space="preserve">        Хөрөнгө оруулалт олж эзэмшихэд төлсөн</t>
  </si>
  <si>
    <t xml:space="preserve">        Бусад урт хугацаат хөрөнгө олж эзэмшихэд төлсөн</t>
  </si>
  <si>
    <t xml:space="preserve">        Бусдад олгосон зээл болон урьдчилгаа</t>
  </si>
  <si>
    <t xml:space="preserve">        Бусад зарлага.</t>
  </si>
  <si>
    <t>Хөрөнгө оруулалтын үйл ажиллагааны цэвэр мөнгөн гүйлгээний дүн</t>
  </si>
  <si>
    <t>3</t>
  </si>
  <si>
    <t>Санхүүгийн үйл ажиллагааны мөнгөн гүйлгээ</t>
  </si>
  <si>
    <t>3.1</t>
  </si>
  <si>
    <t xml:space="preserve">        Зээл авсан, өрийн үнэт цаас гаргаснаас хүлээн авсан</t>
  </si>
  <si>
    <t xml:space="preserve">        Хувьцаа болон өмчийн бусад үнэт цаас гаргаснаас хүлээн авсан</t>
  </si>
  <si>
    <t xml:space="preserve">        Төрөл бүрийн хандив</t>
  </si>
  <si>
    <t xml:space="preserve">        Валютын зөрүүний орлого</t>
  </si>
  <si>
    <t xml:space="preserve">        Бусад орлого </t>
  </si>
  <si>
    <t>3.2</t>
  </si>
  <si>
    <t xml:space="preserve">        Зээл, өрийн үнэт цаасны төлбөрт төлсөн мөнгө</t>
  </si>
  <si>
    <t xml:space="preserve">        Санхүүгийн түрээсийн өглөгт төлсөн</t>
  </si>
  <si>
    <t xml:space="preserve">        Хувьцаа буцаан худалдаж авахад төлсөн</t>
  </si>
  <si>
    <t xml:space="preserve">        Төлсөн ногдол ашиг</t>
  </si>
  <si>
    <t xml:space="preserve">        Валютын зөрүүний алдагдал</t>
  </si>
  <si>
    <t xml:space="preserve">        Бусад зарлага</t>
  </si>
  <si>
    <t>3.3</t>
  </si>
  <si>
    <t>Санхүүгийн үйл ажиллагааны цэвэр мөнгөн гүйлгээний дүн</t>
  </si>
  <si>
    <t>4</t>
  </si>
  <si>
    <t>Бүх цэвэр мөнгөн гүйлгээ</t>
  </si>
  <si>
    <t>5</t>
  </si>
  <si>
    <t>Мөнгө, түүнтэй адилтгах хөрөнгийн эхний үлдэгдэл</t>
  </si>
  <si>
    <t>6</t>
  </si>
  <si>
    <t>Мөнгө, түүнтэй адилтгах хөрөнгийн эцсийн үлдэгдэл</t>
  </si>
  <si>
    <t>Захирал (Дарга)            ...............................</t>
  </si>
  <si>
    <t>Ерөнхий нягтлан бодогч ...............................</t>
  </si>
  <si>
    <t>Нэгтгэсэн мөнгөн гүйлгээний тайлан</t>
  </si>
  <si>
    <t>Нэгтгэсэн өмчийн өөрчлөлтийн тайлан</t>
  </si>
  <si>
    <t xml:space="preserve"> </t>
  </si>
  <si>
    <t>НЭГТГЭСЭН САНХҮҮГИЙН ТАЙЛАНГИЙН ТОДРУУЛГА</t>
  </si>
  <si>
    <t>"Монголын цахилгаан холбоо"ХК</t>
  </si>
  <si>
    <t>2022 оны 12 сарын 31</t>
  </si>
  <si>
    <t>(Групп аж ахуйн нэгжийн нэр)</t>
  </si>
  <si>
    <t>Үндсэн үйл ажиллгааны чиглэл/төрөл/</t>
  </si>
  <si>
    <t>а)</t>
  </si>
  <si>
    <t>Орон нутаг улс хоорондын цахилгаан холбоо, ашиглалт үйлчилгээ</t>
  </si>
  <si>
    <t>б)</t>
  </si>
  <si>
    <t>Монгол улсын нутаг дэвсгэрт интернетийн үйлчилгээ эрхлэх</t>
  </si>
  <si>
    <t>в)</t>
  </si>
  <si>
    <t>Туслах үйл ажиллагааны чиглэл/төрөл/</t>
  </si>
  <si>
    <t>Нэгтгэгдсэн байгууллагууд</t>
  </si>
  <si>
    <t>Байгууллагын регистер</t>
  </si>
  <si>
    <t>Байгууллагын нэр</t>
  </si>
  <si>
    <t>Хувь эзэмшил</t>
  </si>
  <si>
    <t>Эдийн засгийн ангилал</t>
  </si>
  <si>
    <t>Эм Ти Си Сервис</t>
  </si>
  <si>
    <t>1.ТАЙЛАН БЭЛТГЭХ ҮНДЭСЛЭЛ</t>
  </si>
  <si>
    <t xml:space="preserve">2. НЯГТЛАН БОДОХ БҮРТГЭЛИЙН БОДЛОГЫН ӨӨРЧЛӨЛТ </t>
  </si>
  <si>
    <t>3. МӨНГӨ,  ТҮҮНТЭЙ АДИЛТГАХ ХӨРӨНГӨ</t>
  </si>
  <si>
    <t>Мөнгөн хөрөнгийн зүйлс</t>
  </si>
  <si>
    <t xml:space="preserve">Эцсийн үлдэгдэл </t>
  </si>
  <si>
    <t xml:space="preserve">Касс дахь мөнгө </t>
  </si>
  <si>
    <t xml:space="preserve">Банкин дах мөнгө </t>
  </si>
  <si>
    <t>Мөнгөтэй адилтгах хөрөнгө</t>
  </si>
  <si>
    <t xml:space="preserve">нийт дүн </t>
  </si>
  <si>
    <t>Тэмдэглэл: (Мөнгө, түүнтэй адилтгах хөрөнгөтэй холбоотой тайлбар)</t>
  </si>
  <si>
    <t>4. ДАНСНЫ БОЛОН БУСАД АВЛАГА</t>
  </si>
  <si>
    <t>4.1. Дансны авлага</t>
  </si>
  <si>
    <t xml:space="preserve">Найдваргүй авлагын хасагдуулга </t>
  </si>
  <si>
    <t xml:space="preserve">Дансны авлага цэвэр дүнгээр </t>
  </si>
  <si>
    <t xml:space="preserve">Эхний үлдэгдэл </t>
  </si>
  <si>
    <t xml:space="preserve">Нэмэгдсэн </t>
  </si>
  <si>
    <t>Хасагдсан(-)</t>
  </si>
  <si>
    <t>: төлөгдсөн</t>
  </si>
  <si>
    <t xml:space="preserve"> :Найдваргүй болсон </t>
  </si>
  <si>
    <t xml:space="preserve">4.2.Татвар, нийгмийн даатгалын шимтгэлийн авлага </t>
  </si>
  <si>
    <t>Төрөл</t>
  </si>
  <si>
    <t>ААНОАТ-ын авлага</t>
  </si>
  <si>
    <t xml:space="preserve">НӨАТ-ын авлага </t>
  </si>
  <si>
    <t xml:space="preserve">НДШ-ийн авлага </t>
  </si>
  <si>
    <t>ХХОАТ</t>
  </si>
  <si>
    <t xml:space="preserve">Нийт дүн </t>
  </si>
  <si>
    <t>4.3. Бусад богино хугацаат авлага /төрлөөр нь ангилна./</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</si>
  <si>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</si>
  <si>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</si>
  <si>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</si>
  <si>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</si>
  <si>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авлага</t>
  </si>
  <si>
    <t xml:space="preserve">бусад талуудаас авах авлага </t>
  </si>
  <si>
    <t xml:space="preserve">Тэмдэглэл: </t>
  </si>
  <si>
    <t>(Дансны авлагыг төлөгдөх хугацаандаа байгаа,хугацаа хэтэрсэн, төлөгдөх найдваргүй гэж ангилна</t>
  </si>
  <si>
    <t xml:space="preserve">Найдваргүй авлагын хасагдуулга байгуулсан арга, гадаад валютаар илэрхийлэгдсэн авлагын талаар болон бусад </t>
  </si>
  <si>
    <t>тайлбар, тэмдэглэлийг хийнэ .)</t>
  </si>
  <si>
    <t>5. БУСАД САНХҮҮГИЙН ХӨРӨНГӨ</t>
  </si>
  <si>
    <t xml:space="preserve">6. БАРАА МАТЕРИАЛ </t>
  </si>
  <si>
    <t>Түүхий эд материал</t>
  </si>
  <si>
    <t>Дуусаагүй үйлдвэрлэл</t>
  </si>
  <si>
    <t>Бэлэн бүтээгдэхүүн</t>
  </si>
  <si>
    <t>Бараа</t>
  </si>
  <si>
    <t>Хангамжийн материал</t>
  </si>
  <si>
    <t>Бусад</t>
  </si>
  <si>
    <t>Эхний үлдэгдэл (өртгөөр)</t>
  </si>
  <si>
    <t>Нэмэгдсэн дүн</t>
  </si>
  <si>
    <t>Хасагдсан дүн</t>
  </si>
  <si>
    <t>Эцсийн үлдэгдэл (өртгөөр)</t>
  </si>
  <si>
    <t>Үнийн бууралтын гарз (-)</t>
  </si>
  <si>
    <t>Үнийн бууралтын буцаалт</t>
  </si>
  <si>
    <t>7</t>
  </si>
  <si>
    <t>Дансны цэвэр дүн</t>
  </si>
  <si>
    <t>7.1</t>
  </si>
  <si>
    <t>7.2</t>
  </si>
  <si>
    <t xml:space="preserve">"Дансны цэвэр дүнгийн эхний , эцсийн үлдэгдэлийн нийт дүн нь санхүүгийн байдлын тайлан дахь бараа материалын дансны </t>
  </si>
  <si>
    <t xml:space="preserve">эхний , эцсийн үлэгдлийн дүнтэй тэнцүү байна. </t>
  </si>
  <si>
    <t xml:space="preserve">( Бараа материалын өртгийг тодорхойлоход ашигласан арга, бараа материалын бүртгэлийн систем, </t>
  </si>
  <si>
    <t>өртөг болон цэвэр болоижит үнийн аль багыг сонгох аргын талаар тайлбар, тэмдэглэл хийнэ,)</t>
  </si>
  <si>
    <t xml:space="preserve">7. БОРЛУУЛАХ ЗОРИЛГООР ЭЗЭМШИЖ БУЙ ЭРГЭЛТИЙН БУС ХӨРӨНГӨ (ЭСВЭЛ БОРЛУУЛАХ БҮЛЭГ ХӨРӨНГӨ) БОЛОН ӨР ТӨЛБӨР </t>
  </si>
  <si>
    <t xml:space="preserve">( Борлуулах зорилгоор эзэмшиж буй эбх/эсвэл борлуулах бүлэг хөрөнгө/ болон өр төлбөрийн </t>
  </si>
  <si>
    <t xml:space="preserve">тодорхойлолт, хэмжилтийн суурь, борлуулалт хийгдсэн аль эсвэл хийгдэхэд хүргэсэн нөхцөл байдал, борлуулах арга, хугацаа, </t>
  </si>
  <si>
    <t>хүлээн зөвшөөрсөн олз ба гарз болон бусад тайлбар, тэмдэглэлийг хийнэ.)</t>
  </si>
  <si>
    <t xml:space="preserve">8. УРЬДЧИЛЖ ТӨЛСӨН ЗАРДАЛ /ТООЦОО </t>
  </si>
  <si>
    <t>Урьдчилж төлсөн зардал</t>
  </si>
  <si>
    <t xml:space="preserve">Урьдчилж төлсөн түрээс, даатгал </t>
  </si>
  <si>
    <t xml:space="preserve">Бэлтгэн нийлүүлэгчдэд төлсөн урьдчилгаа төлбөр </t>
  </si>
  <si>
    <t>Газрын сайжруулалт</t>
  </si>
  <si>
    <t>Барилга байгууламж</t>
  </si>
  <si>
    <t>Машин, тоног</t>
  </si>
  <si>
    <t>Тээврийн хэрэгсэл</t>
  </si>
  <si>
    <t>Тавилга эд хогшил</t>
  </si>
  <si>
    <t>Компьютер, бусад хэрэгсэл</t>
  </si>
  <si>
    <t>Бусад үндсэн хөрөнгө</t>
  </si>
  <si>
    <t>Буцалтгүй тусламж</t>
  </si>
  <si>
    <t>ҮНДСЭН ХӨРӨНГӨ /ӨРТӨГ/</t>
  </si>
  <si>
    <t/>
  </si>
  <si>
    <t xml:space="preserve"> 1.2.1</t>
  </si>
  <si>
    <t>Өмнөх  оны дуусаагүй  ажлаас орлого авсан</t>
  </si>
  <si>
    <t>капиталчилсан</t>
  </si>
  <si>
    <t xml:space="preserve"> 1.2.2</t>
  </si>
  <si>
    <t>Худалдаж авсан</t>
  </si>
  <si>
    <t xml:space="preserve"> 1.2.3</t>
  </si>
  <si>
    <t>Үнэгүй шилжүүлсэн (+)</t>
  </si>
  <si>
    <t xml:space="preserve"> 1.2.4</t>
  </si>
  <si>
    <t>Дахин үнэлгээний нэмэгдэл</t>
  </si>
  <si>
    <t xml:space="preserve"> 1.3.1</t>
  </si>
  <si>
    <t>Худалдсан (-)</t>
  </si>
  <si>
    <t xml:space="preserve"> 1.3.2</t>
  </si>
  <si>
    <t>Үнэгүй шилжүүлсэн (-)</t>
  </si>
  <si>
    <t xml:space="preserve"> 1.3.3</t>
  </si>
  <si>
    <t>Акталсан (-)</t>
  </si>
  <si>
    <t xml:space="preserve"> 1.3.4</t>
  </si>
  <si>
    <t>Дахин үнэлгээний хасагдуулга</t>
  </si>
  <si>
    <t>1.4</t>
  </si>
  <si>
    <t>бусад</t>
  </si>
  <si>
    <t>1.5</t>
  </si>
  <si>
    <t>Үндсэн хөрөнгө,  ХОЗҮХХ хооронд дахин ангилсан</t>
  </si>
  <si>
    <t>1.6</t>
  </si>
  <si>
    <t>ХУРИМТЛАГДСАН ЭЛЭГДЭЛ</t>
  </si>
  <si>
    <t xml:space="preserve"> 2.2.1</t>
  </si>
  <si>
    <t>Байгуулсан элэгдэл</t>
  </si>
  <si>
    <t xml:space="preserve"> 2.2.2</t>
  </si>
  <si>
    <t>Дахин үнэлгээгээр нэмэгдсэн</t>
  </si>
  <si>
    <t xml:space="preserve"> 2.2.3</t>
  </si>
  <si>
    <t>Үнэ цэнийн бууралтын буцаалт</t>
  </si>
  <si>
    <t xml:space="preserve"> 2.3.1</t>
  </si>
  <si>
    <t>Данснаас хассан хөрөнгийн элэгдэл</t>
  </si>
  <si>
    <t xml:space="preserve"> 2.3.2</t>
  </si>
  <si>
    <t>Дахин үнэлгээгээр хасагдсан</t>
  </si>
  <si>
    <t xml:space="preserve"> 2.3.3</t>
  </si>
  <si>
    <t>Үнэ цэнийн бууралт</t>
  </si>
  <si>
    <t>ДАНСНЫ ЦЭВЭР ДҮН</t>
  </si>
  <si>
    <t xml:space="preserve">10. БИЕТ БУС ХӨРӨНГӨ </t>
  </si>
  <si>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</si>
  <si>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</si>
  <si>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</si>
  <si>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</si>
  <si>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</si>
  <si>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</si>
  <si>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</si>
  <si>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БИЕТ БУС ХӨРӨНГӨ /ӨРТӨГ/</t>
  </si>
  <si>
    <t>Өөрөө үйлдвэрлэсэн</t>
  </si>
  <si>
    <t>2019 оны ашиглалтын өмнөх хөрөнгөөс</t>
  </si>
  <si>
    <t>Үнэ төлбөргүй авсан</t>
  </si>
  <si>
    <t>Дахин үнэлгээний бууралт</t>
  </si>
  <si>
    <t>Акталсан</t>
  </si>
  <si>
    <t>ХУРИМТЛАГДСАН ХОРОГДОЛ</t>
  </si>
  <si>
    <t>Байгуулсан хорогдол</t>
  </si>
  <si>
    <t>Үнэ цэнийн бууралтын</t>
  </si>
  <si>
    <t>Хасагдсан</t>
  </si>
  <si>
    <t>Данснаас хассан хөрөнгийн хорогдол</t>
  </si>
  <si>
    <r>
      <t>Тэмдэглэл:</t>
    </r>
    <r>
      <rPr>
        <sz val="11"/>
        <color indexed="8"/>
        <rFont val="Times New Roman"/>
        <family val="1"/>
      </rPr>
      <t xml:space="preserve"> ( Биет бус  хөрөнгийн анги бүрийн хувьд ашигласан хэмжилтийн суурь; хорогдол  тооцох арга ; ашиглалтын хугацаа; дахин үнэлсэн бол дахин үнэлгээ хүчинтэй болсон хугацаа; хараат  бус үнэлгээчин үнэлсэн талаар; Биет бус хөнрөнгийн бүрэлхүүн  болон  бусад тайлбар тэмдэглэлийг хийнэ. )</t>
    </r>
  </si>
  <si>
    <t xml:space="preserve">11. ДУУСААГҮЙ БАРИЛГА </t>
  </si>
  <si>
    <t>Дуусаагүй барилгын нэр</t>
  </si>
  <si>
    <t>Эхэлсэн он</t>
  </si>
  <si>
    <t>Дуусгалтын хувь</t>
  </si>
  <si>
    <t>Нийт төсөвт өртөг</t>
  </si>
  <si>
    <t>Ашиглалтанд орох эцсийн хугацаа</t>
  </si>
  <si>
    <t xml:space="preserve">12. БИОЛОГИЙН ХӨРӨНГӨ </t>
  </si>
  <si>
    <t>Биологийн хөрөнгийн төрөл</t>
  </si>
  <si>
    <t>Тоо</t>
  </si>
  <si>
    <t>Дансны үнэ</t>
  </si>
  <si>
    <t xml:space="preserve">Дансны үнэ </t>
  </si>
  <si>
    <r>
      <t xml:space="preserve">Тэмдэглэл: </t>
    </r>
    <r>
      <rPr>
        <sz val="11"/>
        <color indexed="8"/>
        <rFont val="Times New Roman"/>
        <family val="1"/>
      </rPr>
      <t>( Биологийн хөрөнгийн хэмжилтийн суурь болон бусад тайлбар тэмдэглэлийг хийнэ )</t>
    </r>
  </si>
  <si>
    <t xml:space="preserve">13. УРТ ХУГАЦААТ ХӨРӨНГӨ ОРУУЛАЛТ </t>
  </si>
  <si>
    <t>Хөрөнгө оруулалтын төрөл</t>
  </si>
  <si>
    <t>Хөрөнгө оруулалтын хувь</t>
  </si>
  <si>
    <t>Хөрөнгө оруулалтын дүн</t>
  </si>
  <si>
    <r>
      <t xml:space="preserve">Тэмдэглэл: </t>
    </r>
    <r>
      <rPr>
        <sz val="11"/>
        <color indexed="8"/>
        <rFont val="Times New Roman"/>
        <family val="1"/>
      </rPr>
      <t>( УХХО-тай холбоотой бия болсон олз ,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тайлан-ийн дагуу тодруулна.)</t>
    </r>
  </si>
  <si>
    <t xml:space="preserve">14. ХӨРӨНГӨ ОРУУЛАЛТЫН ЗОРИУЛАЛТТАЙ ҮЛ ХӨДЛӨХ ХӨРӨНГӨ </t>
  </si>
  <si>
    <r>
      <t xml:space="preserve">Тэмдэглэл: </t>
    </r>
    <r>
      <rPr>
        <sz val="11"/>
        <color indexed="8"/>
        <rFont val="Times New Roman"/>
        <family val="1"/>
      </rPr>
      <t>( ХОЗҮХХ-ийн хувьд ашигласан хэмжилтийн суурь, бодит үнэ цэнийн загвар ашигладаг бол БҮЦ-ийг тодорхойлоход ашигласан араг, БҮЦ-ийг тохируулахаас үүссэн олз, гарз, хэрэв түрээслэдэг бол түрээсийн орлого, түрээслэсэн хөрөнгөиэй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r>
  </si>
  <si>
    <t xml:space="preserve">15. БУСАД ЭРГЭЛТИЙН БУС ХӨРӨНГА </t>
  </si>
  <si>
    <t xml:space="preserve">Эцсийн  үлдэгдэл </t>
  </si>
  <si>
    <r>
      <t>Тэмдэглэл: (</t>
    </r>
    <r>
      <rPr>
        <sz val="11"/>
        <color indexed="8"/>
        <rFont val="Times New Roman"/>
        <family val="1"/>
      </rPr>
      <t xml:space="preserve"> Бусад эргэлтийн хөрөнгийн ьөрөл тус бүрээр тайлбар тэмдэглэлийг хийнэ. Урт хугацаат авлагыг тодруулна. )</t>
    </r>
  </si>
  <si>
    <t xml:space="preserve">16. ӨР ТӨЛБӨР </t>
  </si>
  <si>
    <t xml:space="preserve">16.1. Дансны өглөг </t>
  </si>
  <si>
    <t>Ангилал</t>
  </si>
  <si>
    <t xml:space="preserve">Төлөгдөх хугацаандаа байгаа </t>
  </si>
  <si>
    <t xml:space="preserve">Хугацаа хэтэрсэн </t>
  </si>
  <si>
    <t xml:space="preserve">16.2. Татварын өр </t>
  </si>
  <si>
    <t xml:space="preserve">Татварын өрийн төрөл </t>
  </si>
  <si>
    <t xml:space="preserve">ААНОАТ-ын өр </t>
  </si>
  <si>
    <t>НӨАТ-ын өр</t>
  </si>
  <si>
    <t>ХХОАТ-ын өр</t>
  </si>
  <si>
    <t>ОАТ-ын өр</t>
  </si>
  <si>
    <t>НДШ-ийн өр</t>
  </si>
  <si>
    <t xml:space="preserve">16.3. Богино хугацаат зээл </t>
  </si>
  <si>
    <t xml:space="preserve">Үзүүлэлт </t>
  </si>
  <si>
    <t>Төгрөгөөр</t>
  </si>
  <si>
    <t xml:space="preserve">Валютаар </t>
  </si>
  <si>
    <t>төгрөгөөр</t>
  </si>
  <si>
    <t xml:space="preserve">валютаар </t>
  </si>
  <si>
    <t>16.4.</t>
  </si>
  <si>
    <t>Богино хугацаат нөөц/ өр төлбөр/</t>
  </si>
  <si>
    <t xml:space="preserve">Нөөцийн төрөл </t>
  </si>
  <si>
    <t>Хасагдсан /ашигласан нөөц/(-)</t>
  </si>
  <si>
    <t xml:space="preserve">Ашиглагдаагүй буцаан бичсэн дүн </t>
  </si>
  <si>
    <r>
      <t>Тэмдэглэл: (</t>
    </r>
    <r>
      <rPr>
        <sz val="11"/>
        <color indexed="8"/>
        <rFont val="Times New Roman"/>
        <family val="1"/>
      </rPr>
      <t xml:space="preserve"> Урт хугацаат нөөцийн дүнг тодруулна. Нөөцийн төрлөөр тайлбар, тэмдэглэл хийнэ.)</t>
    </r>
  </si>
  <si>
    <t xml:space="preserve">16.5.Бусад богино хугацаат өр төлбөр </t>
  </si>
  <si>
    <t xml:space="preserve">Төрөл </t>
  </si>
  <si>
    <t>УОО</t>
  </si>
  <si>
    <r>
      <t>Тэмдэглэл:: (</t>
    </r>
    <r>
      <rPr>
        <sz val="11"/>
        <color indexed="8"/>
        <rFont val="Times New Roman"/>
        <family val="1"/>
      </rPr>
      <t xml:space="preserve"> Гадаад валютаар илэрхийлэгдсэн богино хугацаат өр төлбөрийн дүнг тусад нь тодрулна. )</t>
    </r>
  </si>
  <si>
    <t xml:space="preserve">16.6. Урт хугацаат зээл болон бусад урт хугацаат өр төлбөр </t>
  </si>
  <si>
    <t xml:space="preserve">Урт хугацаат зээлийн дүн </t>
  </si>
  <si>
    <t xml:space="preserve">Гадаадын байгуулсан шууд авсан зээл </t>
  </si>
  <si>
    <t xml:space="preserve">Гадаадын байгуулсан дамжуулан  авсан зээл </t>
  </si>
  <si>
    <t xml:space="preserve">Дотоодын эх үүсвэрээс авсан зээл </t>
  </si>
  <si>
    <t>Бусад урт хугацаат өр төлбөрийн дүн ( гадаад, дотоодын зах зээлд гаргасан бонд, өрийн бичиг)</t>
  </si>
  <si>
    <r>
      <t>Тэмдэглэл: (</t>
    </r>
    <r>
      <rPr>
        <sz val="11"/>
        <color indexed="8"/>
        <rFont val="Times New Roman"/>
        <family val="1"/>
      </rPr>
      <t>Урт хугацаат зээл болон бусад урт хугацаат өр төлбөрийн төрлөөр тайлбар, тэмдэглэл хийнэ.)</t>
    </r>
  </si>
  <si>
    <t xml:space="preserve">17. ЭЗДИЙН ӨМЧ </t>
  </si>
  <si>
    <t xml:space="preserve">17.1.Өмч </t>
  </si>
  <si>
    <t xml:space="preserve">Эргэлтэнд байгаа бүрэн төлөгдсөн энгийн хувьцаа </t>
  </si>
  <si>
    <t xml:space="preserve">Давуу эрхтэй хувьцаа </t>
  </si>
  <si>
    <t>Өмчийн дүн /төгрөгөөр/</t>
  </si>
  <si>
    <t>Тоо ширхэг</t>
  </si>
  <si>
    <t>Дүн /Төгрөгөөр</t>
  </si>
  <si>
    <t xml:space="preserve">Дүн /Төгрөгөөр/ </t>
  </si>
  <si>
    <t>Хасагдсан (-)</t>
  </si>
  <si>
    <t xml:space="preserve">17.2. Хөрөнгийн дахин үнэлгээний нэмэгдэл </t>
  </si>
  <si>
    <t xml:space="preserve">Үндсэн хөрөнгийн дахин үэнлгээний нэмэгдэл </t>
  </si>
  <si>
    <t xml:space="preserve">Биет бус хөрөнгийн дахин үэнэлгээни нэмэгдэл </t>
  </si>
  <si>
    <t>Эхний үлдэглэл</t>
  </si>
  <si>
    <t xml:space="preserve">Дахин үнэлгээний </t>
  </si>
  <si>
    <t xml:space="preserve">Нэмэгдлийн зөрүү </t>
  </si>
  <si>
    <t>Дахин үнэлсэн хөрөнгийн үнэ цэнийн бууралтын гарзын буцаалт (27)</t>
  </si>
  <si>
    <t xml:space="preserve">Хасагдсан дүн (-) </t>
  </si>
  <si>
    <t xml:space="preserve"> Дахин үнэлгээний нэмэгдлийн зөрүү </t>
  </si>
  <si>
    <t xml:space="preserve">Дахин үнэлгээний нэмэгдлийн хэрэгжсэн дүн </t>
  </si>
  <si>
    <t xml:space="preserve">Дахин үнэлсэн хөрөнгийн үнэ цэнийн бууралтын гарз (28) </t>
  </si>
  <si>
    <t xml:space="preserve">17.3. Гадаад валютын хөрвүүлэлтийн нөөц </t>
  </si>
  <si>
    <t xml:space="preserve">Гадаад үйл ажиллагааны хөрвүүлэлтээс үүссэн зөрүү </t>
  </si>
  <si>
    <t xml:space="preserve">Бүртгэлийн валютыг толилуулгын валют руу хөрвүүлснэс үүссэн зөрүү </t>
  </si>
  <si>
    <t xml:space="preserve">бусад </t>
  </si>
  <si>
    <t xml:space="preserve">17.4. Эздийн өмчийн бусад хэсэг </t>
  </si>
  <si>
    <r>
      <t xml:space="preserve">Тэмдэглэл :  ( </t>
    </r>
    <r>
      <rPr>
        <sz val="11"/>
        <color indexed="8"/>
        <rFont val="Times New Roman"/>
        <family val="1"/>
      </rPr>
      <t>Эздийн өмчийн бусад хэсгийн бүрэлхүүн тум бүрээр тодрууулж тайлбар, тэмдэглэл хийнэ. )</t>
    </r>
  </si>
  <si>
    <t xml:space="preserve">18. БОРЛУУЛАЛТЫН ОРЛОГО БОЛОН БОРЛУУЛАЛТЫН ӨРТӨГ </t>
  </si>
  <si>
    <t xml:space="preserve">Өмнөх оны дүн </t>
  </si>
  <si>
    <t xml:space="preserve">Тайлант оны дүн </t>
  </si>
  <si>
    <t>Борлуулалтын орлого</t>
  </si>
  <si>
    <t>1.1.</t>
  </si>
  <si>
    <t>Бараа, бүтээгдхүүн борлуулсны орлого</t>
  </si>
  <si>
    <t>1.2.</t>
  </si>
  <si>
    <t xml:space="preserve">Ажил үйлчилгээний борлуулсны орлого </t>
  </si>
  <si>
    <t>1.3.</t>
  </si>
  <si>
    <t xml:space="preserve">Нийт борлууллатын орлого </t>
  </si>
  <si>
    <t xml:space="preserve">Борлуулалтын буцаалт, хөнгөлөлт, үнийн бууралт (-) </t>
  </si>
  <si>
    <t xml:space="preserve">Цэвэр борлуулалт </t>
  </si>
  <si>
    <t xml:space="preserve">Борлуулалтын өртөг </t>
  </si>
  <si>
    <t>4.1.</t>
  </si>
  <si>
    <t xml:space="preserve">Борлуулсан бараа бүтээгдхүүний өртөг </t>
  </si>
  <si>
    <t>4.2.</t>
  </si>
  <si>
    <t xml:space="preserve">Борлуулсан ажил үйлчилгээний өртөг </t>
  </si>
  <si>
    <t xml:space="preserve">4.3. </t>
  </si>
  <si>
    <t xml:space="preserve">Нийт борлуулалтын өртөг </t>
  </si>
  <si>
    <r>
      <t xml:space="preserve">(27) </t>
    </r>
    <r>
      <rPr>
        <sz val="11"/>
        <color indexed="8"/>
        <rFont val="Times New Roman"/>
        <family val="1"/>
      </rPr>
      <t xml:space="preserve">Дахин үэнлсэн хөрөнгийн өмнөх тайлант хугацаанд ашиг, алдагдлаар хүлээн зөвшөөрсөн үнэ цэнийн бууралтын гарзын дүнгээс хэтэрсэн дүн. </t>
    </r>
  </si>
  <si>
    <r>
      <t>(28)</t>
    </r>
    <r>
      <rPr>
        <sz val="11"/>
        <color indexed="8"/>
        <rFont val="Times New Roman"/>
        <family val="1"/>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r>
  </si>
  <si>
    <t xml:space="preserve">19. БУСАД ОРЛОГО, ОЛЗ, ГАРЗ, АШИГ  , (АЛДАГДАЛ ) </t>
  </si>
  <si>
    <t xml:space="preserve">19.1 Бусад орлого </t>
  </si>
  <si>
    <t xml:space="preserve">Орлогын дүн </t>
  </si>
  <si>
    <t xml:space="preserve">19.2 Гадаад валютын ханшийн зөрүүний олз, гарз </t>
  </si>
  <si>
    <t>Мөнгөн хөрөнгийн үлдэгдэлд хийсэн ханшийн тэгшитгэлийн зөрүү</t>
  </si>
  <si>
    <t xml:space="preserve">Эргэлтийн авлага, өр төлбөртэй холбоотой үүсэн ханшийн зөрүү </t>
  </si>
  <si>
    <t xml:space="preserve">Эргэлтийн бус авлага, өр төлбөртэй холбоотой үүссэн ханшийн зөрүү </t>
  </si>
  <si>
    <t>19.3. Бусад ашиг ,( алдагдал )</t>
  </si>
  <si>
    <t xml:space="preserve">Хөрөнгийн үнэ цэнийн буралтын гарз </t>
  </si>
  <si>
    <t>ХОЗҮХХ-ийн бодит үнэ цэнийн өөрчлөлтийн олз, гарз</t>
  </si>
  <si>
    <t xml:space="preserve">ХОЗҮХХ данснаас хассаны олз, гарз </t>
  </si>
  <si>
    <t>Хөрөнгийн дахин үэнэлгээний олз,гарз</t>
  </si>
  <si>
    <t>Хөрөнгийн үнэ цэнийн бууралтын гарз(Гарзын буцаалт)</t>
  </si>
  <si>
    <t xml:space="preserve">20. ЗАРДАЛ </t>
  </si>
  <si>
    <t xml:space="preserve">20.1 Борлуулалт, маркетингийн болон ерөнхий ба удирлагын зардлууд </t>
  </si>
  <si>
    <t xml:space="preserve">Зардлын төрөл </t>
  </si>
  <si>
    <t xml:space="preserve">Өмнөх оны  дүн </t>
  </si>
  <si>
    <t>Бор Мар</t>
  </si>
  <si>
    <t>Ер Уд</t>
  </si>
  <si>
    <t xml:space="preserve">Ажилчдын цалингийн зардал </t>
  </si>
  <si>
    <t xml:space="preserve">ААН-ээс  төлсөн НДШ*-ийн зардал </t>
  </si>
  <si>
    <t xml:space="preserve">Албан татвар , төлбөр, хураамж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</si>
  <si>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</si>
  <si>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</si>
  <si>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</si>
  <si>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</si>
  <si>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</si>
  <si>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</si>
  <si>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Зээлийн хүүгийн зардал</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</si>
  <si>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</si>
  <si>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</si>
  <si>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</si>
  <si>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</si>
  <si>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хамгаалалтын зардал </t>
  </si>
  <si>
    <t xml:space="preserve">Цэвэрлэгээ үйлчилгээний зардал </t>
  </si>
  <si>
    <t xml:space="preserve">Тээврийн зардал </t>
  </si>
  <si>
    <t>Шатахууны зардал</t>
  </si>
  <si>
    <t>Хүлээн авалтын зардал</t>
  </si>
  <si>
    <t xml:space="preserve">Зар сурталчилгааны зардал </t>
  </si>
  <si>
    <t>Хангамжийн зардал</t>
  </si>
  <si>
    <t xml:space="preserve">20.2 Бусад зардал </t>
  </si>
  <si>
    <t xml:space="preserve">Алданги торгуулийн зардал </t>
  </si>
  <si>
    <t xml:space="preserve">Хандивын зардал </t>
  </si>
  <si>
    <t xml:space="preserve">Найдваргүй авлагын зардал </t>
  </si>
  <si>
    <t xml:space="preserve">Нийт  дүн </t>
  </si>
  <si>
    <t xml:space="preserve">20.3 Цалингийн зардал </t>
  </si>
  <si>
    <t xml:space="preserve">Ажиллагчдын дундаж тоо </t>
  </si>
  <si>
    <t xml:space="preserve">Үйлдвэрлэл, үйлчилгээний </t>
  </si>
  <si>
    <t xml:space="preserve">Борлуулалт,маркетингийн </t>
  </si>
  <si>
    <t xml:space="preserve">Ерөнхий ба удирдлагын </t>
  </si>
  <si>
    <t xml:space="preserve">21. ОРЛОГЫН ТАТВАРЫН ЗАРДАЛ </t>
  </si>
  <si>
    <t xml:space="preserve"> Үзүүлэлт </t>
  </si>
  <si>
    <t xml:space="preserve">Тайлант үеийн орлогын татварын зардал </t>
  </si>
  <si>
    <t>Хойшлогдсон татварын зардал / орлого/</t>
  </si>
  <si>
    <t xml:space="preserve">Орлогын татварын зардал/орлого/-ын нийт дүн </t>
  </si>
  <si>
    <r>
      <t xml:space="preserve">Тэмдэглэл : ( </t>
    </r>
    <r>
      <rPr>
        <sz val="11"/>
        <color indexed="8"/>
        <rFont val="Times New Roman"/>
        <family val="1"/>
      </rPr>
      <t>Орлогын татварын зардал/орлого/-ын бүрэлхүүн тус бүрээр тайлбар, тэмдэглэл хийнэ.)</t>
    </r>
  </si>
  <si>
    <t xml:space="preserve">22. ХОЛБООТОЙ ТАЛУУДЫН ТОДРУУЛГА </t>
  </si>
  <si>
    <t>22.1. Толгой компани, хамгийн дээд хяналт тавигч компани хувь хүний талаархи мэдээлэл /НББОУС-24</t>
  </si>
  <si>
    <t>Толгой компани</t>
  </si>
  <si>
    <t xml:space="preserve">Хамгийн дээд хяналт тавигч толгой компани </t>
  </si>
  <si>
    <t xml:space="preserve">Хамгийн дээд хяналт тавигч хувь хүн </t>
  </si>
  <si>
    <t xml:space="preserve">Тайлбар </t>
  </si>
  <si>
    <t>Нэр</t>
  </si>
  <si>
    <t>Бүртгэгдсэн /оршин суугаа улс /</t>
  </si>
  <si>
    <t>Эзэмшлийн хүвь</t>
  </si>
  <si>
    <t xml:space="preserve">22.2 Тэргүүлэх удирдлагын бүрэлдхүүнд олгосон нөхөн олговорын тухай мэдээлэл </t>
  </si>
  <si>
    <t xml:space="preserve">Тэргүүлэх удирдлага гэдэгт .................................................... Бүрэлдхүүнийг хамруулав. </t>
  </si>
  <si>
    <t xml:space="preserve">Нөхөн олговорын нэр </t>
  </si>
  <si>
    <t xml:space="preserve">Богино болон урт хугацааны тэтгэмж </t>
  </si>
  <si>
    <t xml:space="preserve">Ажил эрхлэлтийн дараах, ажлаас халагдсны тэтгэмж </t>
  </si>
  <si>
    <t xml:space="preserve">Хувьцаанд сууриласан төлбөр </t>
  </si>
  <si>
    <t xml:space="preserve">22.3. Холбоотой талуудтай хийсэн ажил гүйлгээ </t>
  </si>
  <si>
    <t xml:space="preserve">Холбоотой талуудын нэр </t>
  </si>
  <si>
    <t xml:space="preserve">Ажил гэүйлгээний утга </t>
  </si>
  <si>
    <t xml:space="preserve">Дүн </t>
  </si>
  <si>
    <t xml:space="preserve">23. БОЛЗОШГҮЙ ХӨРӨНГӨ БА ӨР ТӨЛБӨР </t>
  </si>
  <si>
    <r>
      <t xml:space="preserve">Тэмдэглэл : ( </t>
    </r>
    <r>
      <rPr>
        <sz val="11"/>
        <color indexed="8"/>
        <rFont val="Times New Roman"/>
        <family val="1"/>
      </rPr>
      <t>Болзошгүй  хөрөнгө  ба өр төлбөрийн мөн чанар, хэрэв практик боломжтой бол тэдгээрийн санхүүгийн тооцоололыг тодруулна. )</t>
    </r>
  </si>
  <si>
    <r>
      <t>Тэмдэглэл :  (</t>
    </r>
    <r>
      <rPr>
        <sz val="11"/>
        <color indexed="8"/>
        <rFont val="Times New Roman"/>
        <family val="1"/>
      </rPr>
      <t xml:space="preserve"> Тайлагналын өдрийн дараах үл залруулагдах үйл явдлын материаллаг ангилал тус бүрийн хувьд мөн чанар, санхүүгийн нөлөөлөлийн тооцоолол зэргийг тодруулж бусад тайлбар, тэмдэглэл хийнэ.)</t>
    </r>
  </si>
  <si>
    <t xml:space="preserve">  </t>
  </si>
  <si>
    <t xml:space="preserve">Бусад урт хугацаат өр төлбөрийн дүн </t>
  </si>
  <si>
    <t>9. ҮНДСЭН ХӨРӨНГӨ</t>
  </si>
  <si>
    <t>2022.12.31</t>
  </si>
  <si>
    <t>/ төгрөг/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</si>
</sst>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 "/>
    <numFmt numFmtId="165" formatCode="0.0"/>
  </numFmts>
  <fonts count="36">
    <font>
      <sz val="11"/>
      <color theme="1"/>
      <name val="Calibri"/>
      <family val="2"/>
      <scheme val="minor"/>
    </font>
    <font>
      <b/>
      <sz val="11"/>
      <color rgb="FF000000"/>
      <name val="Tahoma"/>
      <family val="2"/>
    </font>
    <font>
      <b/>
      <sz val="10"/>
      <color rgb="FF000000"/>
      <name val="Arial"/>
      <family val="2"/>
    </font>
    <font>
      <sz val="7"/>
      <color rgb="FF000000"/>
      <name val="Arial"/>
      <family val="2"/>
    </font>
    <font>
      <sz val="8"/>
      <color rgb="FF000000"/>
      <name val="Arial"/>
      <family val="2"/>
    </font>
    <font>
      <b/>
      <i/>
      <sz val="8"/>
      <color rgb="FF000000"/>
      <name val="Arial"/>
      <family val="2"/>
    </font>
    <font>
      <b/>
      <sz val="8"/>
      <color rgb="FF000000"/>
      <name val="Arial"/>
      <family val="2"/>
    </font>
    <font>
      <sz val="8"/>
      <color rgb="FF000000"/>
      <name val="Tahoma"/>
      <family val="2"/>
    </font>
    <font>
      <sz val="8"/>
      <color rgb="FF696969"/>
      <name val="Arial"/>
      <family val="2"/>
    </font>
    <font>
      <sz val="11"/>
      <color theme="1"/>
      <name val="Calibri"/>
      <family val="2"/>
      <scheme val="minor"/>
    </font>
    <font>
      <b/>
      <sz val="11"/>
      <color rgb="FF000000"/>
      <name val="Tahoma"/>
      <family val="2"/>
    </font>
    <font>
      <sz val="8"/>
      <color rgb="FF000000"/>
      <name val="Arial"/>
      <family val="2"/>
    </font>
    <font>
      <b/>
      <sz val="8"/>
      <color rgb="FF000000"/>
      <name val="Arial"/>
      <family val="2"/>
    </font>
    <font>
      <sz val="9"/>
      <color rgb="FF000000"/>
      <name val="Arial"/>
      <family val="2"/>
    </font>
    <font>
      <b/>
      <i/>
      <sz val="8"/>
      <color rgb="FF000000"/>
      <name val="Arial"/>
      <family val="2"/>
    </font>
    <font>
      <b/>
      <sz val="12"/>
      <color theme="1"/>
      <name val="Times New Roman"/>
      <family val="1"/>
    </font>
    <font>
      <sz val="12"/>
      <color theme="1"/>
      <name val="Times New Roman"/>
      <family val="1"/>
    </font>
    <font>
      <sz val="10"/>
      <name val="Arial"/>
      <family val="2"/>
    </font>
    <font>
      <i/>
      <sz val="12"/>
      <color theme="1"/>
      <name val="Times New Roman"/>
      <family val="1"/>
    </font>
    <font>
      <i/>
      <sz val="10"/>
      <name val="Times New Roman"/>
      <family val="1"/>
    </font>
    <font>
      <sz val="10"/>
      <name val="Times New Roman"/>
      <family val="1"/>
    </font>
    <font>
      <sz val="10"/>
      <name val="Arial"/>
      <family val="2"/>
      <charset val="204"/>
    </font>
    <font>
      <sz val="8"/>
      <color theme="1"/>
      <name val="Times New Roman"/>
      <family val="1"/>
    </font>
    <font>
      <b/>
      <sz val="10"/>
      <name val="Arial Unicode MS"/>
      <family val="2"/>
    </font>
    <font>
      <sz val="10"/>
      <name val="Arial Unicode MS"/>
      <family val="2"/>
    </font>
    <font>
      <sz val="11"/>
      <color theme="1"/>
      <name val="Times New Roman"/>
      <family val="1"/>
    </font>
    <font>
      <b/>
      <sz val="8"/>
      <name val="Arial"/>
      <family val="2"/>
    </font>
    <font>
      <sz val="8"/>
      <name val="Arial"/>
      <family val="2"/>
    </font>
    <font>
      <sz val="8"/>
      <color theme="1"/>
      <name val="Arial"/>
      <family val="2"/>
    </font>
    <font>
      <sz val="8"/>
      <name val="Arial"/>
      <family val="2"/>
      <charset val="204"/>
    </font>
    <font>
      <b/>
      <sz val="10"/>
      <name val="Arial"/>
      <family val="2"/>
    </font>
    <font>
      <sz val="11"/>
      <color indexed="8"/>
      <name val="Times New Roman"/>
      <family val="1"/>
    </font>
    <font>
      <sz val="11"/>
      <name val="Times New Roman"/>
      <family val="1"/>
    </font>
    <font>
      <b/>
      <sz val="11"/>
      <color theme="1"/>
      <name val="Times New Roman"/>
      <family val="1"/>
    </font>
    <font>
      <b/>
      <sz val="10"/>
      <color theme="0"/>
      <name val="Arial"/>
      <family val="2"/>
    </font>
    <font>
      <sz val="8"/>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44">
    <border>
      <left/>
      <right/>
      <top/>
      <bottom/>
      <diagonal/>
    </border>
    <border>
      <left/>
      <right/>
      <top style="thin">
        <color rgb="FF000000"/>
      </top>
      <bottom/>
      <diagonal/>
    </border>
    <border>
      <left style="thin">
        <color rgb="FF696969"/>
      </left>
      <right/>
      <top style="thin">
        <color rgb="FF696969"/>
      </top>
      <bottom style="thin">
        <color rgb="FF696969"/>
      </bottom>
      <diagonal/>
    </border>
    <border>
      <left style="thin">
        <color rgb="FF696969"/>
      </left>
      <right style="thin">
        <color rgb="FF696969"/>
      </right>
      <top style="thin">
        <color rgb="FF696969"/>
      </top>
      <bottom/>
      <diagonal/>
    </border>
    <border>
      <left/>
      <right style="thin">
        <color rgb="FF696969"/>
      </right>
      <top style="thin">
        <color rgb="FF696969"/>
      </top>
      <bottom/>
      <diagonal/>
    </border>
    <border>
      <left style="thin">
        <color rgb="FF696969"/>
      </left>
      <right style="thin">
        <color rgb="FF696969"/>
      </right>
      <top/>
      <bottom style="thin">
        <color rgb="FF696969"/>
      </bottom>
      <diagonal/>
    </border>
    <border>
      <left/>
      <right style="thin">
        <color rgb="FF696969"/>
      </right>
      <top style="thin">
        <color rgb="FF696969"/>
      </top>
      <bottom style="thin">
        <color rgb="FF696969"/>
      </bottom>
      <diagonal/>
    </border>
    <border>
      <left style="thin">
        <color rgb="FF696969"/>
      </left>
      <right/>
      <top/>
      <bottom style="thin">
        <color rgb="FF696969"/>
      </bottom>
      <diagonal/>
    </border>
    <border>
      <left/>
      <right style="thin">
        <color rgb="FF696969"/>
      </right>
      <top/>
      <bottom style="thin">
        <color rgb="FF696969"/>
      </bottom>
      <diagonal/>
    </border>
    <border>
      <left style="thin">
        <color rgb="FF696969"/>
      </left>
      <right style="thin">
        <color rgb="FF696969"/>
      </right>
      <top style="thin">
        <color rgb="FF696969"/>
      </top>
      <bottom style="thin">
        <color rgb="FF696969"/>
      </bottom>
      <diagonal/>
    </border>
    <border>
      <left/>
      <right/>
      <top style="thin">
        <color rgb="FF696969"/>
      </top>
      <bottom style="thin">
        <color rgb="FF696969"/>
      </bottom>
      <diagonal/>
    </border>
    <border>
      <left/>
      <right/>
      <top/>
      <bottom style="thin">
        <color rgb="FF696969"/>
      </bottom>
      <diagonal/>
    </border>
    <border>
      <left style="thin">
        <color indexed="64"/>
      </left>
      <right style="thin">
        <color indexed="64"/>
      </right>
      <top style="thin">
        <color indexed="64"/>
      </top>
      <bottom style="thin">
        <color indexed="64"/>
      </bottom>
      <diagonal/>
    </border>
    <border>
      <left style="thin">
        <color indexed="64"/>
      </left>
      <right/>
      <top style="thin">
        <color rgb="FF696969"/>
      </top>
      <bottom style="thin">
        <color rgb="FF696969"/>
      </bottom>
      <diagonal/>
    </border>
    <border>
      <left/>
      <right style="thin">
        <color indexed="64"/>
      </right>
      <top style="thin">
        <color rgb="FF696969"/>
      </top>
      <bottom style="thin">
        <color rgb="FF696969"/>
      </bottom>
      <diagonal/>
    </border>
    <border>
      <left style="thin">
        <color rgb="FF696969"/>
      </left>
      <right/>
      <top style="thin">
        <color rgb="FF696969"/>
      </top>
      <bottom/>
      <diagonal/>
    </border>
    <border>
      <left style="thin">
        <color rgb="FF696969"/>
      </left>
      <right style="thin">
        <color rgb="FF696969"/>
      </right>
      <top style="thin">
        <color indexed="64"/>
      </top>
      <bottom style="thin">
        <color indexed="64"/>
      </bottom>
      <diagonal/>
    </border>
    <border>
      <left style="thin">
        <color rgb="FF696969"/>
      </left>
      <right style="medium">
        <color indexed="64"/>
      </right>
      <top style="thin">
        <color indexed="64"/>
      </top>
      <bottom style="thin">
        <color indexed="64"/>
      </bottom>
      <diagonal/>
    </border>
    <border>
      <left style="thin">
        <color rgb="FF696969"/>
      </left>
      <right/>
      <top/>
      <bottom/>
      <diagonal/>
    </border>
    <border>
      <left/>
      <right/>
      <top/>
      <bottom style="medium">
        <color auto="1"/>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7">
    <xf numFmtId="0" fontId="0" fillId="0" borderId="0"/>
    <xf numFmtId="43" fontId="9" fillId="0" borderId="0" applyFont="0" applyFill="0" applyBorder="0" applyAlignment="0" applyProtection="0"/>
    <xf numFmtId="9" fontId="9" fillId="0" borderId="0" applyFont="0" applyFill="0" applyBorder="0" applyAlignment="0" applyProtection="0"/>
    <xf numFmtId="43" fontId="17" fillId="0" borderId="0" applyFont="0" applyFill="0" applyBorder="0" applyAlignment="0" applyProtection="0"/>
    <xf numFmtId="0" fontId="21" fillId="0" borderId="0"/>
    <xf numFmtId="0" fontId="17" fillId="0" borderId="0"/>
    <xf numFmtId="43" fontId="17" fillId="0" borderId="0" applyFont="0" applyFill="0" applyBorder="0" applyAlignment="0" applyProtection="0"/>
  </cellStyleXfs>
  <cellXfs count="278">
    <xf numFmtId="0" fontId="0" fillId="0" borderId="0" xfId="0"/>
    <xf numFmtId="0" fontId="4" fillId="0" borderId="2" xfId="0" applyNumberFormat="1" applyFont="1" applyBorder="1" applyAlignment="1">
      <alignment horizontal="center" vertical="center" wrapText="1" readingOrder="1"/>
    </xf>
    <xf numFmtId="0" fontId="4" fillId="0" borderId="6" xfId="0" applyNumberFormat="1" applyFont="1" applyBorder="1" applyAlignment="1">
      <alignment horizontal="center" vertical="center" wrapText="1" readingOrder="1"/>
    </xf>
    <xf numFmtId="49" fontId="6" fillId="0" borderId="7" xfId="0" applyNumberFormat="1" applyFont="1" applyBorder="1" applyAlignment="1">
      <alignment horizontal="left" vertical="center" wrapText="1" readingOrder="1"/>
    </xf>
    <xf numFmtId="164" fontId="6" fillId="0" borderId="8" xfId="0" applyNumberFormat="1" applyFont="1" applyBorder="1" applyAlignment="1">
      <alignment horizontal="right" vertical="center" wrapText="1" readingOrder="1"/>
    </xf>
    <xf numFmtId="49" fontId="4" fillId="0" borderId="7" xfId="0" applyNumberFormat="1" applyFont="1" applyBorder="1" applyAlignment="1">
      <alignment horizontal="left" vertical="center" wrapText="1" readingOrder="1"/>
    </xf>
    <xf numFmtId="164" fontId="4" fillId="0" borderId="8" xfId="0" applyNumberFormat="1" applyFont="1" applyBorder="1" applyAlignment="1">
      <alignment horizontal="right" vertical="center" wrapText="1" readingOrder="1"/>
    </xf>
    <xf numFmtId="0" fontId="4" fillId="0" borderId="7" xfId="0" applyNumberFormat="1" applyFont="1" applyBorder="1" applyAlignment="1">
      <alignment horizontal="left" vertical="center" wrapText="1" readingOrder="1"/>
    </xf>
    <xf numFmtId="39" fontId="0" fillId="0" borderId="0" xfId="0" applyNumberFormat="1"/>
    <xf numFmtId="0" fontId="0" fillId="0" borderId="0" xfId="0" applyAlignment="1">
      <alignment horizontal="center"/>
    </xf>
    <xf numFmtId="164" fontId="12" fillId="0" borderId="11" xfId="0" applyNumberFormat="1" applyFont="1" applyBorder="1" applyAlignment="1" applyProtection="1">
      <alignment vertical="center" wrapText="1" readingOrder="1"/>
    </xf>
    <xf numFmtId="164" fontId="11" fillId="0" borderId="11" xfId="0" applyNumberFormat="1" applyFont="1" applyBorder="1" applyAlignment="1" applyProtection="1">
      <alignment vertical="center" wrapText="1" readingOrder="1"/>
    </xf>
    <xf numFmtId="49" fontId="11" fillId="0" borderId="0" xfId="0" applyNumberFormat="1" applyFont="1" applyAlignment="1" applyProtection="1">
      <alignment horizontal="center" vertical="top" wrapText="1" readingOrder="1"/>
    </xf>
    <xf numFmtId="49" fontId="4" fillId="0" borderId="0" xfId="0" applyNumberFormat="1" applyFont="1" applyAlignment="1">
      <alignment vertical="top" wrapText="1" readingOrder="1"/>
    </xf>
    <xf numFmtId="0" fontId="4" fillId="0" borderId="9" xfId="0" applyNumberFormat="1" applyFont="1" applyBorder="1" applyAlignment="1">
      <alignment horizontal="center" vertical="center" wrapText="1" readingOrder="1"/>
    </xf>
    <xf numFmtId="0" fontId="6" fillId="0" borderId="5" xfId="0" applyNumberFormat="1" applyFont="1" applyBorder="1" applyAlignment="1">
      <alignment horizontal="left" vertical="center" wrapText="1" readingOrder="1"/>
    </xf>
    <xf numFmtId="0" fontId="4" fillId="0" borderId="5" xfId="0" applyNumberFormat="1" applyFont="1" applyBorder="1" applyAlignment="1">
      <alignment horizontal="left" vertical="center" wrapText="1" readingOrder="1"/>
    </xf>
    <xf numFmtId="0" fontId="4" fillId="0" borderId="0" xfId="0" applyNumberFormat="1" applyFont="1" applyAlignment="1">
      <alignment horizontal="left" vertical="top" wrapText="1" readingOrder="1"/>
    </xf>
    <xf numFmtId="164" fontId="12" fillId="0" borderId="12" xfId="0" applyNumberFormat="1" applyFont="1" applyBorder="1" applyAlignment="1" applyProtection="1">
      <alignment horizontal="right" vertical="center" wrapText="1" readingOrder="1"/>
    </xf>
    <xf numFmtId="164" fontId="11" fillId="0" borderId="12" xfId="0" applyNumberFormat="1" applyFont="1" applyBorder="1" applyAlignment="1" applyProtection="1">
      <alignment horizontal="right" vertical="center" wrapText="1" readingOrder="1"/>
    </xf>
    <xf numFmtId="0" fontId="4" fillId="0" borderId="2" xfId="0" applyNumberFormat="1" applyFont="1" applyBorder="1" applyAlignment="1">
      <alignment horizontal="left" vertical="center" wrapText="1" indent="1" readingOrder="1"/>
    </xf>
    <xf numFmtId="49" fontId="6" fillId="0" borderId="15" xfId="0" applyNumberFormat="1" applyFont="1" applyBorder="1" applyAlignment="1">
      <alignment horizontal="left" vertical="center" wrapText="1" indent="1" readingOrder="1"/>
    </xf>
    <xf numFmtId="49" fontId="4" fillId="0" borderId="15" xfId="0" applyNumberFormat="1" applyFont="1" applyBorder="1" applyAlignment="1">
      <alignment horizontal="left" vertical="center" wrapText="1" indent="1" readingOrder="1"/>
    </xf>
    <xf numFmtId="43" fontId="0" fillId="0" borderId="0" xfId="1" applyFont="1"/>
    <xf numFmtId="0" fontId="16" fillId="0" borderId="0" xfId="0" applyFont="1"/>
    <xf numFmtId="43" fontId="16" fillId="0" borderId="0" xfId="3" applyFont="1"/>
    <xf numFmtId="43" fontId="18" fillId="0" borderId="0" xfId="3" applyFont="1"/>
    <xf numFmtId="43" fontId="19" fillId="0" borderId="0" xfId="3" applyFont="1" applyBorder="1"/>
    <xf numFmtId="43" fontId="20" fillId="0" borderId="0" xfId="3" applyFont="1" applyAlignment="1">
      <alignment horizontal="right"/>
    </xf>
    <xf numFmtId="0" fontId="20" fillId="0" borderId="0" xfId="4" applyFont="1" applyAlignment="1">
      <alignment horizontal="left"/>
    </xf>
    <xf numFmtId="0" fontId="16" fillId="0" borderId="19" xfId="0" applyFont="1" applyBorder="1"/>
    <xf numFmtId="0" fontId="16" fillId="0" borderId="20" xfId="0" applyFont="1" applyBorder="1"/>
    <xf numFmtId="43" fontId="16" fillId="0" borderId="19" xfId="3" applyFont="1" applyBorder="1"/>
    <xf numFmtId="43" fontId="16" fillId="0" borderId="20" xfId="3" applyFont="1" applyBorder="1"/>
    <xf numFmtId="0" fontId="16" fillId="0" borderId="12" xfId="0" applyFont="1" applyBorder="1"/>
    <xf numFmtId="43" fontId="16" fillId="0" borderId="12" xfId="3" applyFont="1" applyBorder="1"/>
    <xf numFmtId="43" fontId="16" fillId="0" borderId="0" xfId="3" applyFont="1" applyBorder="1"/>
    <xf numFmtId="0" fontId="16" fillId="0" borderId="0" xfId="0" applyFont="1" applyBorder="1"/>
    <xf numFmtId="9" fontId="16" fillId="0" borderId="12" xfId="2" applyFont="1" applyBorder="1"/>
    <xf numFmtId="0" fontId="16" fillId="2" borderId="0" xfId="0" applyFont="1" applyFill="1" applyAlignment="1">
      <alignment horizontal="center" vertical="center"/>
    </xf>
    <xf numFmtId="0" fontId="16" fillId="0" borderId="12" xfId="0" applyFont="1" applyBorder="1" applyAlignment="1">
      <alignment horizontal="center" vertical="center"/>
    </xf>
    <xf numFmtId="43" fontId="16" fillId="0" borderId="21" xfId="3" applyFont="1" applyBorder="1" applyAlignment="1">
      <alignment vertical="center" wrapText="1"/>
    </xf>
    <xf numFmtId="43" fontId="16" fillId="0" borderId="12" xfId="3" applyFont="1" applyBorder="1" applyAlignment="1">
      <alignment vertical="center"/>
    </xf>
    <xf numFmtId="43" fontId="16" fillId="0" borderId="12" xfId="3" applyFont="1" applyBorder="1" applyAlignment="1"/>
    <xf numFmtId="0" fontId="22" fillId="0" borderId="0" xfId="0" applyFont="1"/>
    <xf numFmtId="43" fontId="22" fillId="0" borderId="0" xfId="3" applyFont="1"/>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165" fontId="24" fillId="0" borderId="24" xfId="0" applyNumberFormat="1" applyFont="1" applyBorder="1" applyAlignment="1">
      <alignment horizontal="left" vertical="center" wrapText="1"/>
    </xf>
    <xf numFmtId="165" fontId="23" fillId="0" borderId="24" xfId="0" applyNumberFormat="1" applyFont="1" applyBorder="1" applyAlignment="1">
      <alignment horizontal="left" vertical="center" wrapText="1"/>
    </xf>
    <xf numFmtId="43" fontId="24" fillId="0" borderId="24" xfId="1" applyFont="1" applyBorder="1" applyAlignment="1">
      <alignment horizontal="right" vertical="center" wrapText="1"/>
    </xf>
    <xf numFmtId="43" fontId="24" fillId="0" borderId="25" xfId="1" applyFont="1" applyBorder="1" applyAlignment="1">
      <alignment horizontal="right" vertical="center" wrapText="1"/>
    </xf>
    <xf numFmtId="43" fontId="23" fillId="0" borderId="24" xfId="1" applyFont="1" applyBorder="1" applyAlignment="1">
      <alignment horizontal="right" vertical="center" wrapText="1"/>
    </xf>
    <xf numFmtId="43" fontId="23" fillId="0" borderId="25" xfId="1" applyFont="1" applyBorder="1" applyAlignment="1">
      <alignment horizontal="right" vertical="center" wrapText="1"/>
    </xf>
    <xf numFmtId="0" fontId="25" fillId="0" borderId="0" xfId="0" applyFont="1"/>
    <xf numFmtId="4" fontId="28" fillId="0" borderId="0" xfId="0" applyNumberFormat="1" applyFont="1" applyFill="1"/>
    <xf numFmtId="0" fontId="30" fillId="0" borderId="24" xfId="5" applyFont="1" applyBorder="1" applyAlignment="1">
      <alignment horizontal="center" vertical="center" wrapText="1"/>
    </xf>
    <xf numFmtId="165" fontId="17" fillId="0" borderId="24" xfId="5" applyNumberFormat="1" applyFont="1" applyBorder="1" applyAlignment="1">
      <alignment horizontal="center" vertical="center" wrapText="1"/>
    </xf>
    <xf numFmtId="165" fontId="30" fillId="0" borderId="24" xfId="5" applyNumberFormat="1" applyFont="1" applyBorder="1" applyAlignment="1">
      <alignment horizontal="left" vertical="center" wrapText="1"/>
    </xf>
    <xf numFmtId="165" fontId="17" fillId="0" borderId="24" xfId="5" applyNumberFormat="1" applyFont="1" applyBorder="1" applyAlignment="1">
      <alignment horizontal="right" vertical="center" wrapText="1"/>
    </xf>
    <xf numFmtId="165" fontId="17" fillId="0" borderId="24" xfId="5" applyNumberFormat="1" applyFont="1" applyBorder="1" applyAlignment="1">
      <alignment horizontal="left" vertical="center" wrapText="1"/>
    </xf>
    <xf numFmtId="43" fontId="17" fillId="0" borderId="24" xfId="1" applyFont="1" applyBorder="1" applyAlignment="1">
      <alignment horizontal="right" vertical="center" wrapText="1"/>
    </xf>
    <xf numFmtId="4" fontId="17" fillId="3" borderId="24" xfId="1" applyNumberFormat="1" applyFont="1" applyFill="1" applyBorder="1" applyAlignment="1">
      <alignment horizontal="right" vertical="center" wrapText="1"/>
    </xf>
    <xf numFmtId="4" fontId="17" fillId="3" borderId="26" xfId="5" applyNumberFormat="1" applyFont="1" applyFill="1" applyBorder="1" applyAlignment="1">
      <alignment horizontal="right" vertical="center" wrapText="1"/>
    </xf>
    <xf numFmtId="4" fontId="17" fillId="3" borderId="12" xfId="5" applyNumberFormat="1" applyFont="1" applyFill="1" applyBorder="1" applyAlignment="1">
      <alignment horizontal="right" vertical="center" wrapText="1"/>
    </xf>
    <xf numFmtId="165" fontId="17" fillId="3" borderId="24" xfId="5" applyNumberFormat="1" applyFont="1" applyFill="1" applyBorder="1" applyAlignment="1">
      <alignment horizontal="left" vertical="center" wrapText="1"/>
    </xf>
    <xf numFmtId="4" fontId="17" fillId="3" borderId="24" xfId="5" applyNumberFormat="1" applyFont="1" applyFill="1" applyBorder="1" applyAlignment="1">
      <alignment horizontal="right" vertical="center" wrapText="1"/>
    </xf>
    <xf numFmtId="0" fontId="25" fillId="0" borderId="19" xfId="0" applyFont="1" applyBorder="1"/>
    <xf numFmtId="43" fontId="25" fillId="0" borderId="19" xfId="3" applyFont="1" applyBorder="1"/>
    <xf numFmtId="0" fontId="25" fillId="0" borderId="20" xfId="0" applyFont="1" applyBorder="1"/>
    <xf numFmtId="43" fontId="25" fillId="0" borderId="20" xfId="3" applyFont="1" applyBorder="1"/>
    <xf numFmtId="43" fontId="25" fillId="0" borderId="0" xfId="3" applyFont="1"/>
    <xf numFmtId="0" fontId="25" fillId="0" borderId="12" xfId="0" applyFont="1" applyBorder="1" applyAlignment="1">
      <alignment horizontal="center" vertical="center"/>
    </xf>
    <xf numFmtId="0" fontId="25" fillId="0" borderId="12" xfId="0" applyFont="1" applyBorder="1" applyAlignment="1">
      <alignment horizontal="center" vertical="center" wrapText="1"/>
    </xf>
    <xf numFmtId="0" fontId="25" fillId="0" borderId="12" xfId="0" applyFont="1" applyBorder="1" applyAlignment="1">
      <alignment vertical="center"/>
    </xf>
    <xf numFmtId="0" fontId="25" fillId="0" borderId="12" xfId="0" applyFont="1" applyBorder="1"/>
    <xf numFmtId="0" fontId="25" fillId="0" borderId="0" xfId="0" applyFont="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0" xfId="0" applyFont="1" applyBorder="1" applyAlignment="1">
      <alignment vertical="center"/>
    </xf>
    <xf numFmtId="0" fontId="25" fillId="0" borderId="0" xfId="0" applyFont="1" applyBorder="1"/>
    <xf numFmtId="0" fontId="25" fillId="0" borderId="0" xfId="0" applyNumberFormat="1" applyFont="1" applyAlignment="1">
      <alignment vertical="center"/>
    </xf>
    <xf numFmtId="0" fontId="25" fillId="0" borderId="30" xfId="0" applyFont="1" applyBorder="1" applyAlignment="1">
      <alignment vertical="center"/>
    </xf>
    <xf numFmtId="43" fontId="25" fillId="0" borderId="12" xfId="3" applyFont="1" applyBorder="1" applyAlignment="1">
      <alignment vertical="center"/>
    </xf>
    <xf numFmtId="43" fontId="25" fillId="0" borderId="30" xfId="3" applyFont="1" applyBorder="1" applyAlignment="1">
      <alignment vertical="center"/>
    </xf>
    <xf numFmtId="43" fontId="25" fillId="0" borderId="12" xfId="1" applyFont="1" applyBorder="1"/>
    <xf numFmtId="43" fontId="25" fillId="0" borderId="12" xfId="1" applyFont="1" applyBorder="1" applyAlignment="1">
      <alignment vertical="center"/>
    </xf>
    <xf numFmtId="43" fontId="32" fillId="3" borderId="12" xfId="6" applyFont="1" applyFill="1" applyBorder="1"/>
    <xf numFmtId="43" fontId="25" fillId="0" borderId="12" xfId="3" applyFont="1" applyBorder="1"/>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Border="1" applyAlignment="1">
      <alignment horizontal="center" vertical="center" wrapText="1"/>
    </xf>
    <xf numFmtId="0" fontId="25" fillId="0" borderId="29" xfId="0" applyFont="1" applyBorder="1" applyAlignment="1">
      <alignment vertical="center"/>
    </xf>
    <xf numFmtId="0" fontId="25" fillId="0" borderId="12" xfId="0" applyFont="1" applyBorder="1" applyAlignment="1">
      <alignment horizontal="left" wrapText="1"/>
    </xf>
    <xf numFmtId="43" fontId="25" fillId="0" borderId="12" xfId="3" applyFont="1" applyBorder="1" applyAlignment="1">
      <alignment horizontal="center"/>
    </xf>
    <xf numFmtId="43" fontId="25" fillId="0" borderId="0" xfId="3" applyFont="1" applyBorder="1" applyAlignment="1"/>
    <xf numFmtId="43" fontId="33" fillId="0" borderId="12" xfId="3" applyFont="1" applyBorder="1"/>
    <xf numFmtId="4" fontId="25" fillId="0" borderId="0" xfId="0" applyNumberFormat="1" applyFont="1"/>
    <xf numFmtId="0" fontId="25" fillId="0" borderId="12" xfId="0" applyFont="1" applyBorder="1" applyAlignment="1">
      <alignment horizontal="center" vertical="center"/>
    </xf>
    <xf numFmtId="0" fontId="25" fillId="0" borderId="12" xfId="0" applyFont="1" applyBorder="1" applyAlignment="1">
      <alignment vertical="center" wrapText="1"/>
    </xf>
    <xf numFmtId="43" fontId="0" fillId="0" borderId="0" xfId="0" applyNumberFormat="1"/>
    <xf numFmtId="0" fontId="17" fillId="3" borderId="0" xfId="5" applyFont="1" applyFill="1" applyAlignment="1">
      <alignment horizontal="center" vertical="center"/>
    </xf>
    <xf numFmtId="0" fontId="17" fillId="3" borderId="0" xfId="5" applyFont="1" applyFill="1" applyAlignment="1">
      <alignment vertical="center"/>
    </xf>
    <xf numFmtId="0" fontId="17" fillId="3" borderId="0" xfId="5" applyFont="1" applyFill="1" applyAlignment="1">
      <alignment vertical="center" wrapText="1"/>
    </xf>
    <xf numFmtId="0" fontId="26" fillId="3" borderId="39" xfId="5" applyFont="1" applyFill="1" applyBorder="1" applyAlignment="1">
      <alignment horizontal="center" vertical="center" wrapText="1"/>
    </xf>
    <xf numFmtId="165" fontId="27" fillId="3" borderId="39" xfId="5" applyNumberFormat="1" applyFont="1" applyFill="1" applyBorder="1" applyAlignment="1">
      <alignment horizontal="center" vertical="center" wrapText="1"/>
    </xf>
    <xf numFmtId="165" fontId="26" fillId="3" borderId="39" xfId="5" applyNumberFormat="1" applyFont="1" applyFill="1" applyBorder="1" applyAlignment="1">
      <alignment horizontal="left" vertical="center" wrapText="1"/>
    </xf>
    <xf numFmtId="165" fontId="27" fillId="3" borderId="39" xfId="5" applyNumberFormat="1" applyFont="1" applyFill="1" applyBorder="1" applyAlignment="1">
      <alignment horizontal="right" vertical="center" wrapText="1"/>
    </xf>
    <xf numFmtId="165" fontId="27" fillId="3" borderId="39" xfId="5" applyNumberFormat="1" applyFont="1" applyFill="1" applyBorder="1" applyAlignment="1">
      <alignment horizontal="left" vertical="center" wrapText="1"/>
    </xf>
    <xf numFmtId="4" fontId="27" fillId="0" borderId="39" xfId="1" applyNumberFormat="1" applyFont="1" applyFill="1" applyBorder="1" applyAlignment="1">
      <alignment horizontal="right" vertical="center" wrapText="1"/>
    </xf>
    <xf numFmtId="4" fontId="27" fillId="0" borderId="40" xfId="1" applyNumberFormat="1" applyFont="1" applyFill="1" applyBorder="1" applyAlignment="1">
      <alignment horizontal="right" vertical="center" wrapText="1"/>
    </xf>
    <xf numFmtId="4" fontId="27" fillId="0" borderId="41" xfId="1" applyNumberFormat="1" applyFont="1" applyFill="1" applyBorder="1" applyAlignment="1">
      <alignment horizontal="right" vertical="center" wrapText="1"/>
    </xf>
    <xf numFmtId="4" fontId="27" fillId="0" borderId="42" xfId="1" applyNumberFormat="1" applyFont="1" applyFill="1" applyBorder="1" applyAlignment="1">
      <alignment horizontal="right" vertical="center" wrapText="1"/>
    </xf>
    <xf numFmtId="43" fontId="27" fillId="0" borderId="12" xfId="1" applyFont="1" applyFill="1" applyBorder="1" applyAlignment="1">
      <alignment vertical="center"/>
    </xf>
    <xf numFmtId="4" fontId="27" fillId="0" borderId="43" xfId="1" applyNumberFormat="1" applyFont="1" applyFill="1" applyBorder="1" applyAlignment="1">
      <alignment horizontal="right" vertical="center" wrapText="1"/>
    </xf>
    <xf numFmtId="4" fontId="35" fillId="0" borderId="39" xfId="1" applyNumberFormat="1" applyFont="1" applyFill="1" applyBorder="1" applyAlignment="1">
      <alignment horizontal="right" vertical="center" wrapText="1"/>
    </xf>
    <xf numFmtId="4" fontId="27" fillId="0" borderId="39" xfId="5" applyNumberFormat="1" applyFont="1" applyFill="1" applyBorder="1" applyAlignment="1">
      <alignment horizontal="right" vertical="center" wrapText="1"/>
    </xf>
    <xf numFmtId="43" fontId="29" fillId="0" borderId="39" xfId="1" applyFont="1" applyFill="1" applyBorder="1" applyAlignment="1">
      <alignment horizontal="right" vertical="center" wrapText="1"/>
    </xf>
    <xf numFmtId="49" fontId="6" fillId="0" borderId="7" xfId="0" applyNumberFormat="1" applyFont="1" applyBorder="1" applyAlignment="1">
      <alignment horizontal="left" vertical="center" wrapText="1" readingOrder="1"/>
    </xf>
    <xf numFmtId="49" fontId="6" fillId="0" borderId="5" xfId="0" applyNumberFormat="1" applyFont="1" applyBorder="1" applyAlignment="1">
      <alignment horizontal="left" vertical="center" wrapText="1" readingOrder="1"/>
    </xf>
    <xf numFmtId="164" fontId="6" fillId="0" borderId="8" xfId="0" applyNumberFormat="1" applyFont="1" applyBorder="1" applyAlignment="1">
      <alignment horizontal="right" vertical="center" wrapText="1" readingOrder="1"/>
    </xf>
    <xf numFmtId="0" fontId="7" fillId="0" borderId="0" xfId="0" applyNumberFormat="1" applyFont="1" applyAlignment="1">
      <alignment horizontal="left" vertical="center" wrapText="1" readingOrder="1"/>
    </xf>
    <xf numFmtId="49" fontId="8" fillId="0" borderId="0" xfId="0" applyNumberFormat="1" applyFont="1" applyAlignment="1">
      <alignment horizontal="left" vertical="center" wrapText="1" readingOrder="1"/>
    </xf>
    <xf numFmtId="0" fontId="8" fillId="0" borderId="0" xfId="0" applyNumberFormat="1" applyFont="1" applyAlignment="1">
      <alignment horizontal="center" vertical="center" wrapText="1" readingOrder="1"/>
    </xf>
    <xf numFmtId="49" fontId="4" fillId="0" borderId="0" xfId="0" applyNumberFormat="1" applyFont="1" applyAlignment="1">
      <alignment horizontal="right" vertical="center" wrapText="1" readingOrder="1"/>
    </xf>
    <xf numFmtId="49" fontId="4" fillId="0" borderId="7" xfId="0" applyNumberFormat="1" applyFont="1" applyBorder="1" applyAlignment="1">
      <alignment horizontal="left" vertical="center" wrapText="1" readingOrder="1"/>
    </xf>
    <xf numFmtId="49" fontId="4" fillId="0" borderId="5" xfId="0" applyNumberFormat="1" applyFont="1" applyBorder="1" applyAlignment="1">
      <alignment horizontal="left" vertical="center" wrapText="1" readingOrder="1"/>
    </xf>
    <xf numFmtId="164" fontId="4" fillId="0" borderId="8" xfId="0" applyNumberFormat="1" applyFont="1" applyBorder="1" applyAlignment="1">
      <alignment horizontal="right" vertical="center" wrapText="1" readingOrder="1"/>
    </xf>
    <xf numFmtId="49" fontId="10" fillId="0" borderId="0" xfId="0" applyNumberFormat="1" applyFont="1" applyAlignment="1" applyProtection="1">
      <alignment horizontal="center" vertical="top" wrapText="1" readingOrder="1"/>
    </xf>
    <xf numFmtId="49" fontId="2" fillId="0" borderId="0" xfId="0" applyNumberFormat="1" applyFont="1" applyAlignment="1">
      <alignment horizontal="left" wrapText="1" readingOrder="1"/>
    </xf>
    <xf numFmtId="0" fontId="3" fillId="0" borderId="1" xfId="0" applyNumberFormat="1" applyFont="1" applyBorder="1" applyAlignment="1">
      <alignment horizontal="left" vertical="center" wrapText="1" readingOrder="1"/>
    </xf>
    <xf numFmtId="49" fontId="4" fillId="0" borderId="0" xfId="0" applyNumberFormat="1" applyFont="1" applyAlignment="1">
      <alignment horizontal="right" vertical="top" wrapText="1" readingOrder="1"/>
    </xf>
    <xf numFmtId="0" fontId="4" fillId="0" borderId="2" xfId="0" applyNumberFormat="1" applyFont="1" applyBorder="1" applyAlignment="1">
      <alignment horizontal="center" vertical="center" wrapText="1" readingOrder="1"/>
    </xf>
    <xf numFmtId="0" fontId="4" fillId="0" borderId="3" xfId="0" applyNumberFormat="1" applyFont="1" applyBorder="1" applyAlignment="1">
      <alignment horizontal="center" vertical="center" wrapText="1" readingOrder="1"/>
    </xf>
    <xf numFmtId="0" fontId="4" fillId="0" borderId="4" xfId="0" applyNumberFormat="1" applyFont="1" applyBorder="1" applyAlignment="1">
      <alignment horizontal="center" vertical="center" wrapText="1" readingOrder="1"/>
    </xf>
    <xf numFmtId="0" fontId="5" fillId="0" borderId="5" xfId="0" applyNumberFormat="1" applyFont="1" applyBorder="1" applyAlignment="1">
      <alignment horizontal="left" vertical="center" wrapText="1" readingOrder="1"/>
    </xf>
    <xf numFmtId="0" fontId="4" fillId="0" borderId="6" xfId="0" applyNumberFormat="1" applyFont="1" applyBorder="1" applyAlignment="1">
      <alignment horizontal="center" vertical="center" wrapText="1" readingOrder="1"/>
    </xf>
    <xf numFmtId="0" fontId="4" fillId="0" borderId="0" xfId="0" applyNumberFormat="1" applyFont="1" applyAlignment="1">
      <alignment horizontal="left" vertical="center" wrapText="1" readingOrder="1"/>
    </xf>
    <xf numFmtId="164" fontId="6" fillId="0" borderId="5" xfId="0" applyNumberFormat="1" applyFont="1" applyBorder="1" applyAlignment="1">
      <alignment horizontal="right" vertical="center" wrapText="1" readingOrder="1"/>
    </xf>
    <xf numFmtId="164" fontId="4" fillId="0" borderId="5" xfId="0" applyNumberFormat="1" applyFont="1" applyBorder="1" applyAlignment="1">
      <alignment horizontal="right" vertical="center" wrapText="1" readingOrder="1"/>
    </xf>
    <xf numFmtId="0" fontId="4" fillId="0" borderId="9" xfId="0" applyNumberFormat="1" applyFont="1" applyBorder="1" applyAlignment="1">
      <alignment horizontal="left" vertical="center" wrapText="1" readingOrder="1"/>
    </xf>
    <xf numFmtId="0" fontId="4" fillId="0" borderId="10" xfId="0" applyNumberFormat="1" applyFont="1" applyBorder="1" applyAlignment="1">
      <alignment horizontal="center" vertical="center" wrapText="1" readingOrder="1"/>
    </xf>
    <xf numFmtId="0" fontId="4" fillId="0" borderId="9" xfId="0" applyNumberFormat="1" applyFont="1" applyBorder="1" applyAlignment="1">
      <alignment horizontal="center" vertical="center" wrapText="1" readingOrder="1"/>
    </xf>
    <xf numFmtId="0" fontId="4" fillId="0" borderId="0" xfId="0" applyNumberFormat="1" applyFont="1" applyAlignment="1">
      <alignment horizontal="left" vertical="top" wrapText="1" readingOrder="1"/>
    </xf>
    <xf numFmtId="164" fontId="4" fillId="0" borderId="2" xfId="0" applyNumberFormat="1" applyFont="1" applyBorder="1" applyAlignment="1">
      <alignment horizontal="right" vertical="center" wrapText="1" readingOrder="1"/>
    </xf>
    <xf numFmtId="164" fontId="4" fillId="0" borderId="6" xfId="0" applyNumberFormat="1" applyFont="1" applyBorder="1" applyAlignment="1">
      <alignment horizontal="right" vertical="center" wrapText="1" readingOrder="1"/>
    </xf>
    <xf numFmtId="164" fontId="4" fillId="0" borderId="10" xfId="0" applyNumberFormat="1" applyFont="1" applyBorder="1" applyAlignment="1">
      <alignment horizontal="right" vertical="center" wrapText="1" readingOrder="1"/>
    </xf>
    <xf numFmtId="0" fontId="13" fillId="0" borderId="2" xfId="0" applyNumberFormat="1" applyFont="1" applyBorder="1" applyAlignment="1">
      <alignment horizontal="left" vertical="center" wrapText="1" readingOrder="1"/>
    </xf>
    <xf numFmtId="0" fontId="13" fillId="0" borderId="6" xfId="0" applyNumberFormat="1" applyFont="1" applyBorder="1" applyAlignment="1">
      <alignment horizontal="left" vertical="center" wrapText="1" readingOrder="1"/>
    </xf>
    <xf numFmtId="49" fontId="4" fillId="0" borderId="2" xfId="0" applyNumberFormat="1" applyFont="1" applyBorder="1" applyAlignment="1">
      <alignment horizontal="left" vertical="center" wrapText="1" readingOrder="1"/>
    </xf>
    <xf numFmtId="49" fontId="4" fillId="0" borderId="6" xfId="0" applyNumberFormat="1" applyFont="1" applyBorder="1" applyAlignment="1">
      <alignment horizontal="left" vertical="center" wrapText="1" readingOrder="1"/>
    </xf>
    <xf numFmtId="49" fontId="6" fillId="0" borderId="2" xfId="0" applyNumberFormat="1" applyFont="1" applyBorder="1" applyAlignment="1">
      <alignment horizontal="left" vertical="center" wrapText="1" readingOrder="1"/>
    </xf>
    <xf numFmtId="49" fontId="6" fillId="0" borderId="6" xfId="0" applyNumberFormat="1" applyFont="1" applyBorder="1" applyAlignment="1">
      <alignment horizontal="left" vertical="center" wrapText="1" readingOrder="1"/>
    </xf>
    <xf numFmtId="164" fontId="6" fillId="0" borderId="2" xfId="0" applyNumberFormat="1" applyFont="1" applyBorder="1" applyAlignment="1">
      <alignment horizontal="right" vertical="center" wrapText="1" readingOrder="1"/>
    </xf>
    <xf numFmtId="164" fontId="6" fillId="0" borderId="10" xfId="0" applyNumberFormat="1" applyFont="1" applyBorder="1" applyAlignment="1">
      <alignment horizontal="right" vertical="center" wrapText="1" readingOrder="1"/>
    </xf>
    <xf numFmtId="164" fontId="6" fillId="0" borderId="6" xfId="0" applyNumberFormat="1" applyFont="1" applyBorder="1" applyAlignment="1">
      <alignment horizontal="right" vertical="center" wrapText="1" readingOrder="1"/>
    </xf>
    <xf numFmtId="164" fontId="4" fillId="0" borderId="14" xfId="0" applyNumberFormat="1" applyFont="1" applyBorder="1" applyAlignment="1">
      <alignment horizontal="right" vertical="center" wrapText="1" readingOrder="1"/>
    </xf>
    <xf numFmtId="164" fontId="4" fillId="0" borderId="13" xfId="0" applyNumberFormat="1" applyFont="1" applyBorder="1" applyAlignment="1">
      <alignment horizontal="right" vertical="center" wrapText="1" readingOrder="1"/>
    </xf>
    <xf numFmtId="164" fontId="6" fillId="0" borderId="14" xfId="0" applyNumberFormat="1" applyFont="1" applyBorder="1" applyAlignment="1">
      <alignment horizontal="right" vertical="center" wrapText="1" readingOrder="1"/>
    </xf>
    <xf numFmtId="164" fontId="6" fillId="0" borderId="13" xfId="0" applyNumberFormat="1" applyFont="1" applyBorder="1" applyAlignment="1">
      <alignment horizontal="right" vertical="center" wrapText="1" readingOrder="1"/>
    </xf>
    <xf numFmtId="49" fontId="1" fillId="0" borderId="0" xfId="0" applyNumberFormat="1" applyFont="1" applyAlignment="1">
      <alignment horizontal="center" vertical="center" wrapText="1" readingOrder="1"/>
    </xf>
    <xf numFmtId="0" fontId="3" fillId="0" borderId="1" xfId="0" applyNumberFormat="1" applyFont="1" applyBorder="1" applyAlignment="1">
      <alignment horizontal="left" vertical="top" wrapText="1" readingOrder="1"/>
    </xf>
    <xf numFmtId="0" fontId="3" fillId="0" borderId="11" xfId="0" applyNumberFormat="1" applyFont="1" applyBorder="1" applyAlignment="1">
      <alignment horizontal="left" vertical="top" wrapText="1" readingOrder="1"/>
    </xf>
    <xf numFmtId="49" fontId="6" fillId="0" borderId="15" xfId="0" applyNumberFormat="1" applyFont="1" applyBorder="1" applyAlignment="1">
      <alignment horizontal="left" vertical="center" wrapText="1" indent="1" readingOrder="1"/>
    </xf>
    <xf numFmtId="164" fontId="12" fillId="0" borderId="15" xfId="0" applyNumberFormat="1" applyFont="1" applyFill="1" applyBorder="1" applyAlignment="1" applyProtection="1">
      <alignment horizontal="right" vertical="center" wrapText="1" indent="1" readingOrder="1"/>
    </xf>
    <xf numFmtId="164" fontId="6" fillId="0" borderId="3" xfId="0" applyNumberFormat="1" applyFont="1" applyBorder="1" applyAlignment="1">
      <alignment horizontal="right" vertical="center" wrapText="1" indent="1" readingOrder="1"/>
    </xf>
    <xf numFmtId="0" fontId="4" fillId="0" borderId="1" xfId="0" applyNumberFormat="1" applyFont="1" applyBorder="1" applyAlignment="1">
      <alignment horizontal="left" vertical="center" wrapText="1" readingOrder="1"/>
    </xf>
    <xf numFmtId="164" fontId="12" fillId="0" borderId="3" xfId="0" applyNumberFormat="1" applyFont="1" applyFill="1" applyBorder="1" applyAlignment="1" applyProtection="1">
      <alignment horizontal="right" vertical="center" wrapText="1" indent="1" readingOrder="1"/>
    </xf>
    <xf numFmtId="49" fontId="4" fillId="0" borderId="15" xfId="0" applyNumberFormat="1" applyFont="1" applyBorder="1" applyAlignment="1">
      <alignment horizontal="left" vertical="center" wrapText="1" indent="1" readingOrder="1"/>
    </xf>
    <xf numFmtId="164" fontId="11" fillId="0" borderId="15" xfId="0" applyNumberFormat="1" applyFont="1" applyFill="1" applyBorder="1" applyAlignment="1" applyProtection="1">
      <alignment horizontal="right" vertical="center" wrapText="1" indent="1" readingOrder="1"/>
    </xf>
    <xf numFmtId="164" fontId="4" fillId="0" borderId="3" xfId="0" applyNumberFormat="1" applyFont="1" applyBorder="1" applyAlignment="1">
      <alignment horizontal="right" vertical="center" wrapText="1" indent="1" readingOrder="1"/>
    </xf>
    <xf numFmtId="164" fontId="14" fillId="0" borderId="16" xfId="0" applyNumberFormat="1" applyFont="1" applyFill="1" applyBorder="1" applyAlignment="1" applyProtection="1">
      <alignment horizontal="right" vertical="center" wrapText="1" indent="1" readingOrder="1"/>
    </xf>
    <xf numFmtId="164" fontId="11" fillId="0" borderId="18" xfId="0" applyNumberFormat="1" applyFont="1" applyFill="1" applyBorder="1" applyAlignment="1" applyProtection="1">
      <alignment horizontal="right" vertical="center" wrapText="1" indent="1" readingOrder="1"/>
    </xf>
    <xf numFmtId="164" fontId="14" fillId="0" borderId="3" xfId="0" applyNumberFormat="1" applyFont="1" applyFill="1" applyBorder="1" applyAlignment="1" applyProtection="1">
      <alignment horizontal="right" vertical="center" wrapText="1" indent="1" readingOrder="1"/>
    </xf>
    <xf numFmtId="164" fontId="6" fillId="0" borderId="15" xfId="0" applyNumberFormat="1" applyFont="1" applyBorder="1" applyAlignment="1">
      <alignment horizontal="right" vertical="center" wrapText="1" indent="1" readingOrder="1"/>
    </xf>
    <xf numFmtId="164" fontId="14" fillId="0" borderId="17" xfId="0" applyNumberFormat="1" applyFont="1" applyFill="1" applyBorder="1" applyAlignment="1" applyProtection="1">
      <alignment horizontal="right" vertical="center" wrapText="1" indent="1" readingOrder="1"/>
    </xf>
    <xf numFmtId="49" fontId="10" fillId="0" borderId="0" xfId="0" applyNumberFormat="1" applyFont="1" applyFill="1" applyAlignment="1" applyProtection="1">
      <alignment horizontal="center" vertical="top" wrapText="1" readingOrder="1"/>
    </xf>
    <xf numFmtId="0" fontId="4" fillId="0" borderId="2" xfId="0" applyNumberFormat="1" applyFont="1" applyBorder="1" applyAlignment="1">
      <alignment horizontal="left" vertical="center" wrapText="1" indent="1" readingOrder="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2" xfId="0" applyFont="1" applyBorder="1" applyAlignment="1">
      <alignment horizontal="left" vertical="center" wrapText="1"/>
    </xf>
    <xf numFmtId="43" fontId="16" fillId="0" borderId="21" xfId="3" applyFont="1" applyBorder="1" applyAlignment="1">
      <alignment horizontal="center" vertical="center"/>
    </xf>
    <xf numFmtId="43" fontId="16" fillId="0" borderId="23" xfId="3" applyFont="1" applyBorder="1" applyAlignment="1">
      <alignment horizontal="center" vertical="center"/>
    </xf>
    <xf numFmtId="43" fontId="16" fillId="0" borderId="22" xfId="3"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21" xfId="0" applyFont="1" applyBorder="1" applyAlignment="1">
      <alignment horizontal="left" vertical="center"/>
    </xf>
    <xf numFmtId="0" fontId="16" fillId="0" borderId="23" xfId="0" applyFont="1" applyBorder="1" applyAlignment="1">
      <alignment horizontal="left" vertical="center"/>
    </xf>
    <xf numFmtId="0" fontId="16" fillId="0" borderId="22" xfId="0" applyFont="1" applyBorder="1" applyAlignment="1">
      <alignment horizontal="left" vertical="center"/>
    </xf>
    <xf numFmtId="43" fontId="23" fillId="0" borderId="12" xfId="1" applyFont="1" applyBorder="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23" fillId="0" borderId="12" xfId="0" applyFont="1" applyBorder="1" applyAlignment="1">
      <alignment horizontal="center" vertical="center" wrapText="1"/>
    </xf>
    <xf numFmtId="0" fontId="16" fillId="0" borderId="12" xfId="0" applyFont="1" applyBorder="1" applyAlignment="1">
      <alignment horizontal="center" vertical="center"/>
    </xf>
    <xf numFmtId="43" fontId="16" fillId="0" borderId="12" xfId="3" applyFont="1" applyBorder="1" applyAlignment="1">
      <alignment horizontal="center" vertical="center"/>
    </xf>
    <xf numFmtId="0" fontId="16" fillId="0" borderId="21" xfId="0" applyFont="1" applyBorder="1" applyAlignment="1">
      <alignment horizontal="right" vertical="center" wrapText="1"/>
    </xf>
    <xf numFmtId="0" fontId="16" fillId="0" borderId="22" xfId="0" applyFont="1" applyBorder="1" applyAlignment="1">
      <alignment horizontal="right" vertical="center" wrapText="1"/>
    </xf>
    <xf numFmtId="43" fontId="16" fillId="0" borderId="21" xfId="3" applyFont="1" applyBorder="1" applyAlignment="1">
      <alignment horizontal="center"/>
    </xf>
    <xf numFmtId="43" fontId="16" fillId="0" borderId="23" xfId="3" applyFont="1" applyBorder="1" applyAlignment="1">
      <alignment horizontal="center"/>
    </xf>
    <xf numFmtId="0" fontId="16" fillId="0" borderId="21" xfId="0" applyFont="1" applyBorder="1" applyAlignment="1">
      <alignment horizontal="right" vertical="center"/>
    </xf>
    <xf numFmtId="0" fontId="16" fillId="0" borderId="22" xfId="0" applyFont="1" applyBorder="1" applyAlignment="1">
      <alignment horizontal="right" vertical="center"/>
    </xf>
    <xf numFmtId="43" fontId="16" fillId="0" borderId="12" xfId="3" applyFont="1" applyBorder="1" applyAlignment="1">
      <alignment horizontal="center" vertical="center" wrapText="1"/>
    </xf>
    <xf numFmtId="43" fontId="16" fillId="0" borderId="21" xfId="3" applyFont="1" applyBorder="1" applyAlignment="1">
      <alignment horizontal="center" vertical="center" wrapText="1"/>
    </xf>
    <xf numFmtId="43" fontId="16" fillId="0" borderId="23" xfId="3" applyFont="1" applyBorder="1" applyAlignment="1">
      <alignment horizontal="center" vertical="center" wrapText="1"/>
    </xf>
    <xf numFmtId="43" fontId="16" fillId="0" borderId="22" xfId="3" applyFont="1" applyBorder="1" applyAlignment="1">
      <alignment horizontal="center" vertical="center" wrapText="1"/>
    </xf>
    <xf numFmtId="0" fontId="16" fillId="0" borderId="21" xfId="0" applyFont="1" applyBorder="1" applyAlignment="1">
      <alignment horizontal="center"/>
    </xf>
    <xf numFmtId="0" fontId="16" fillId="0" borderId="22" xfId="0" applyFont="1" applyBorder="1" applyAlignment="1">
      <alignment horizontal="center"/>
    </xf>
    <xf numFmtId="43" fontId="16" fillId="0" borderId="22" xfId="3" applyFont="1" applyBorder="1" applyAlignment="1">
      <alignment horizontal="center"/>
    </xf>
    <xf numFmtId="0" fontId="15" fillId="0" borderId="0" xfId="0" applyFont="1" applyAlignment="1">
      <alignment horizontal="center" vertical="center"/>
    </xf>
    <xf numFmtId="0" fontId="16" fillId="0" borderId="19" xfId="0" applyFont="1" applyBorder="1" applyAlignment="1">
      <alignment horizontal="center"/>
    </xf>
    <xf numFmtId="0" fontId="16" fillId="0" borderId="19" xfId="0" applyFont="1" applyBorder="1" applyAlignment="1">
      <alignment horizontal="left"/>
    </xf>
    <xf numFmtId="0" fontId="16" fillId="0" borderId="20" xfId="0" applyFont="1" applyBorder="1" applyAlignment="1">
      <alignment horizontal="left"/>
    </xf>
    <xf numFmtId="0" fontId="16" fillId="0" borderId="20" xfId="0" applyFont="1" applyBorder="1" applyAlignment="1">
      <alignment horizontal="center"/>
    </xf>
    <xf numFmtId="0" fontId="16" fillId="0" borderId="12" xfId="0" applyFont="1" applyBorder="1" applyAlignment="1">
      <alignment horizontal="center"/>
    </xf>
    <xf numFmtId="0" fontId="25" fillId="2" borderId="27" xfId="0" applyFont="1" applyFill="1" applyBorder="1" applyAlignment="1">
      <alignment horizontal="center" vertical="center"/>
    </xf>
    <xf numFmtId="0" fontId="25" fillId="0" borderId="28" xfId="0" applyFont="1" applyBorder="1" applyAlignment="1">
      <alignment horizontal="left" wrapText="1"/>
    </xf>
    <xf numFmtId="0" fontId="34" fillId="4" borderId="0" xfId="5" applyFont="1" applyFill="1" applyAlignment="1">
      <alignment horizontal="center" vertical="center"/>
    </xf>
    <xf numFmtId="0" fontId="25" fillId="2" borderId="0" xfId="0" applyFont="1" applyFill="1" applyAlignment="1">
      <alignment horizontal="center" vertical="center"/>
    </xf>
    <xf numFmtId="0" fontId="25" fillId="0" borderId="0" xfId="0" applyFont="1" applyAlignment="1">
      <alignment horizontal="left" vertical="center" wrapText="1"/>
    </xf>
    <xf numFmtId="49" fontId="11" fillId="0" borderId="0" xfId="0" applyNumberFormat="1" applyFont="1" applyAlignment="1" applyProtection="1">
      <alignment horizontal="center" vertical="top" wrapText="1" readingOrder="1"/>
    </xf>
    <xf numFmtId="0" fontId="25" fillId="0" borderId="12"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2" xfId="0" applyFont="1" applyBorder="1" applyAlignment="1">
      <alignment horizontal="center" vertical="center"/>
    </xf>
    <xf numFmtId="0" fontId="25" fillId="0" borderId="29" xfId="0" applyFont="1" applyBorder="1" applyAlignment="1">
      <alignment vertical="center"/>
    </xf>
    <xf numFmtId="0" fontId="25" fillId="0" borderId="30" xfId="0" applyFont="1" applyBorder="1" applyAlignment="1">
      <alignment vertical="center"/>
    </xf>
    <xf numFmtId="0" fontId="25" fillId="0" borderId="29" xfId="0" applyFont="1" applyBorder="1" applyAlignment="1">
      <alignment horizontal="center"/>
    </xf>
    <xf numFmtId="0" fontId="25" fillId="0" borderId="30" xfId="0" applyFont="1" applyBorder="1" applyAlignment="1">
      <alignment horizontal="center"/>
    </xf>
    <xf numFmtId="0" fontId="25" fillId="0" borderId="32" xfId="0" applyFont="1" applyBorder="1" applyAlignment="1">
      <alignment horizontal="center"/>
    </xf>
    <xf numFmtId="0" fontId="25" fillId="0" borderId="29" xfId="0" applyFont="1" applyBorder="1" applyAlignment="1">
      <alignment horizontal="left" vertical="center" wrapText="1"/>
    </xf>
    <xf numFmtId="0" fontId="25" fillId="0" borderId="30" xfId="0" applyFont="1" applyBorder="1" applyAlignment="1">
      <alignment horizontal="left" vertical="center" wrapText="1"/>
    </xf>
    <xf numFmtId="43" fontId="25" fillId="0" borderId="29" xfId="3" applyFont="1" applyBorder="1" applyAlignment="1">
      <alignment horizontal="center" vertical="center"/>
    </xf>
    <xf numFmtId="43" fontId="25" fillId="0" borderId="30" xfId="3" applyFont="1" applyBorder="1" applyAlignment="1">
      <alignment horizontal="center" vertical="center"/>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2" xfId="0" applyFont="1" applyBorder="1" applyAlignment="1">
      <alignment horizontal="center" vertical="center" wrapText="1"/>
    </xf>
    <xf numFmtId="43" fontId="25" fillId="0" borderId="29" xfId="0" applyNumberFormat="1" applyFont="1" applyBorder="1" applyAlignment="1">
      <alignment horizontal="center" vertical="center"/>
    </xf>
    <xf numFmtId="0" fontId="25" fillId="0" borderId="12" xfId="0" applyFont="1" applyBorder="1" applyAlignment="1">
      <alignment horizontal="center" vertical="center" wrapText="1"/>
    </xf>
    <xf numFmtId="0" fontId="25" fillId="0" borderId="29" xfId="0" applyFont="1" applyBorder="1" applyAlignment="1">
      <alignment horizontal="left" vertical="center"/>
    </xf>
    <xf numFmtId="0" fontId="25" fillId="0" borderId="32" xfId="0" applyFont="1" applyBorder="1" applyAlignment="1">
      <alignment horizontal="left" vertical="center"/>
    </xf>
    <xf numFmtId="0" fontId="25" fillId="0" borderId="30" xfId="0" applyFont="1" applyBorder="1" applyAlignment="1">
      <alignment horizontal="left" vertical="center"/>
    </xf>
    <xf numFmtId="43" fontId="25" fillId="0" borderId="29" xfId="3" applyFont="1" applyBorder="1" applyAlignment="1">
      <alignment horizontal="center"/>
    </xf>
    <xf numFmtId="43" fontId="25" fillId="0" borderId="30" xfId="3" applyFont="1" applyBorder="1" applyAlignment="1">
      <alignment horizontal="center"/>
    </xf>
    <xf numFmtId="43" fontId="33" fillId="0" borderId="29" xfId="3" applyFont="1" applyBorder="1" applyAlignment="1">
      <alignment horizontal="center"/>
    </xf>
    <xf numFmtId="43" fontId="33" fillId="0" borderId="30" xfId="3" applyFont="1" applyBorder="1" applyAlignment="1">
      <alignment horizontal="center"/>
    </xf>
    <xf numFmtId="43" fontId="25" fillId="0" borderId="32" xfId="3" applyFont="1" applyBorder="1" applyAlignment="1">
      <alignment horizontal="center"/>
    </xf>
    <xf numFmtId="0" fontId="25" fillId="0" borderId="32" xfId="0" applyFont="1" applyBorder="1" applyAlignment="1">
      <alignment horizontal="left" vertical="center" wrapText="1"/>
    </xf>
    <xf numFmtId="0" fontId="25" fillId="0" borderId="31"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28"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27" xfId="0" applyFont="1" applyBorder="1" applyAlignment="1">
      <alignment horizontal="center" vertical="center"/>
    </xf>
    <xf numFmtId="0" fontId="25" fillId="0" borderId="37" xfId="0" applyFont="1" applyBorder="1" applyAlignment="1">
      <alignment horizontal="center" vertical="center"/>
    </xf>
    <xf numFmtId="43" fontId="25" fillId="0" borderId="32" xfId="3" applyFont="1" applyBorder="1" applyAlignment="1">
      <alignment horizontal="center" vertical="center"/>
    </xf>
    <xf numFmtId="43" fontId="25" fillId="0" borderId="29" xfId="1" applyFont="1" applyBorder="1" applyAlignment="1">
      <alignment horizontal="center" vertical="center"/>
    </xf>
    <xf numFmtId="43" fontId="25" fillId="0" borderId="32" xfId="1" applyFont="1" applyBorder="1" applyAlignment="1">
      <alignment horizontal="center" vertical="center"/>
    </xf>
    <xf numFmtId="43" fontId="25" fillId="0" borderId="30" xfId="1" applyFont="1" applyBorder="1" applyAlignment="1">
      <alignment horizontal="center" vertical="center"/>
    </xf>
    <xf numFmtId="0" fontId="25" fillId="0" borderId="28" xfId="0" applyFont="1" applyBorder="1" applyAlignment="1">
      <alignment horizontal="left" vertical="center" wrapText="1"/>
    </xf>
    <xf numFmtId="0" fontId="25" fillId="0" borderId="31" xfId="0" applyFont="1" applyBorder="1" applyAlignment="1">
      <alignment vertical="center"/>
    </xf>
    <xf numFmtId="0" fontId="25" fillId="0" borderId="33" xfId="0" applyFont="1" applyBorder="1" applyAlignment="1">
      <alignment vertical="center"/>
    </xf>
    <xf numFmtId="43" fontId="33" fillId="0" borderId="29" xfId="3" applyFont="1" applyBorder="1" applyAlignment="1">
      <alignment horizontal="center" vertical="center"/>
    </xf>
    <xf numFmtId="43" fontId="33" fillId="0" borderId="32" xfId="3" applyFont="1" applyBorder="1" applyAlignment="1">
      <alignment horizontal="center" vertical="center"/>
    </xf>
    <xf numFmtId="43" fontId="33" fillId="0" borderId="30" xfId="3" applyFont="1" applyBorder="1" applyAlignment="1">
      <alignment horizontal="center" vertical="center"/>
    </xf>
    <xf numFmtId="43" fontId="25" fillId="0" borderId="12" xfId="0" applyNumberFormat="1" applyFont="1" applyBorder="1" applyAlignment="1">
      <alignment horizontal="center" vertical="center"/>
    </xf>
    <xf numFmtId="43" fontId="25" fillId="0" borderId="29" xfId="0" applyNumberFormat="1" applyFont="1" applyBorder="1" applyAlignment="1">
      <alignment horizontal="center" vertical="center" wrapText="1"/>
    </xf>
    <xf numFmtId="0" fontId="25" fillId="0" borderId="38" xfId="0" applyFont="1" applyBorder="1" applyAlignment="1">
      <alignment horizontal="center" vertical="center"/>
    </xf>
    <xf numFmtId="43" fontId="25" fillId="0" borderId="12" xfId="1" applyFont="1" applyBorder="1" applyAlignment="1">
      <alignment horizontal="center" vertical="center"/>
    </xf>
    <xf numFmtId="43" fontId="25" fillId="0" borderId="12" xfId="1" applyFont="1" applyBorder="1" applyAlignment="1">
      <alignment horizontal="center" vertical="center" wrapText="1"/>
    </xf>
    <xf numFmtId="43" fontId="25" fillId="0" borderId="29" xfId="1" applyFont="1" applyBorder="1" applyAlignment="1">
      <alignment horizontal="center" vertical="center" wrapText="1"/>
    </xf>
    <xf numFmtId="43" fontId="25" fillId="0" borderId="30" xfId="1" applyFont="1" applyBorder="1" applyAlignment="1">
      <alignment horizontal="center" vertical="center" wrapText="1"/>
    </xf>
    <xf numFmtId="0" fontId="0" fillId="0" borderId="33" xfId="0" applyFont="1" applyBorder="1" applyAlignment="1">
      <alignment horizontal="center"/>
    </xf>
    <xf numFmtId="0" fontId="25" fillId="0" borderId="31" xfId="0" applyFont="1" applyBorder="1" applyAlignment="1">
      <alignment horizontal="center" vertical="center" wrapText="1"/>
    </xf>
    <xf numFmtId="0" fontId="25" fillId="0" borderId="33" xfId="0" applyFont="1" applyBorder="1" applyAlignment="1">
      <alignment horizontal="center" vertical="center" wrapText="1"/>
    </xf>
    <xf numFmtId="43" fontId="25" fillId="0" borderId="12" xfId="3" applyFont="1" applyBorder="1" applyAlignment="1">
      <alignment horizontal="center" vertical="center"/>
    </xf>
    <xf numFmtId="164" fontId="4" fillId="0" borderId="5" xfId="0" applyNumberFormat="1" applyFont="1" applyFill="1" applyBorder="1" applyAlignment="1">
      <alignment horizontal="right" vertical="center" wrapText="1" readingOrder="1"/>
    </xf>
  </cellXfs>
  <cellStyles count="7">
    <cellStyle name="Comma" xfId="1" builtinId="3"/>
    <cellStyle name="Comma 13 3" xfId="3"/>
    <cellStyle name="Comma 2" xfId="6"/>
    <cellStyle name="Normal" xfId="0" builtinId="0"/>
    <cellStyle name="Normal 2" xfId="5"/>
    <cellStyle name="Normal_Altai Accounting"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70"/>
  <sheetViews>
    <sheetView showGridLines="0" tabSelected="1" workbookViewId="0">
      <selection activeCell="V12" sqref="V12"/>
    </sheetView>
  </sheetViews>
  <sheetFormatPr defaultRowHeight="14.3"/>
  <cols>
    <col min="1" max="1" width="1.375" customWidth="1"/>
    <col min="2" max="2" width="8.875" customWidth="1"/>
    <col min="3" max="3" width="10.625" customWidth="1"/>
    <col min="4" max="4" width="3.25" customWidth="1"/>
    <col min="5" max="5" width="10.125" customWidth="1"/>
    <col min="6" max="6" width="15.25" customWidth="1"/>
    <col min="7" max="7" width="9" customWidth="1"/>
    <col min="8" max="8" width="6.75" customWidth="1"/>
    <col min="9" max="9" width="1.75" customWidth="1"/>
    <col min="10" max="10" width="11.625" customWidth="1"/>
    <col min="11" max="11" width="6.875" customWidth="1"/>
    <col min="12" max="12" width="0.375" customWidth="1"/>
    <col min="13" max="13" width="6.375" customWidth="1"/>
    <col min="14" max="14" width="11" customWidth="1"/>
    <col min="15" max="15" width="1.625" customWidth="1"/>
  </cols>
  <sheetData>
    <row r="1" spans="1:14" ht="14.95" customHeight="1">
      <c r="B1" s="128" t="s">
        <v>184</v>
      </c>
      <c r="C1" s="128"/>
      <c r="D1" s="128"/>
      <c r="E1" s="128"/>
      <c r="F1" s="128"/>
      <c r="G1" s="128"/>
      <c r="H1" s="128"/>
      <c r="I1" s="128"/>
      <c r="J1" s="128"/>
      <c r="K1" s="128"/>
      <c r="L1" s="128"/>
      <c r="M1" s="128"/>
      <c r="N1" s="128"/>
    </row>
    <row r="2" spans="1:14" ht="12.75" customHeight="1">
      <c r="B2" s="129" t="s">
        <v>0</v>
      </c>
      <c r="C2" s="129"/>
      <c r="D2" s="129"/>
      <c r="E2" s="129"/>
      <c r="F2" s="129"/>
    </row>
    <row r="3" spans="1:14" ht="12.1" customHeight="1">
      <c r="B3" s="130" t="s">
        <v>1</v>
      </c>
      <c r="C3" s="130"/>
      <c r="D3" s="130"/>
      <c r="J3" s="131" t="s">
        <v>2</v>
      </c>
      <c r="K3" s="131"/>
      <c r="L3" s="131"/>
      <c r="M3" s="131"/>
      <c r="N3" s="131"/>
    </row>
    <row r="4" spans="1:14" ht="12.1" customHeight="1">
      <c r="A4" s="132" t="s">
        <v>3</v>
      </c>
      <c r="B4" s="132"/>
      <c r="C4" s="133" t="s">
        <v>4</v>
      </c>
      <c r="D4" s="133"/>
      <c r="E4" s="133"/>
      <c r="F4" s="133"/>
      <c r="G4" s="133"/>
      <c r="H4" s="133"/>
      <c r="I4" s="134" t="s">
        <v>5</v>
      </c>
      <c r="J4" s="134"/>
      <c r="K4" s="134"/>
      <c r="L4" s="134"/>
      <c r="M4" s="134"/>
      <c r="N4" s="134"/>
    </row>
    <row r="5" spans="1:14" ht="11.25" customHeight="1">
      <c r="A5" s="132"/>
      <c r="B5" s="132"/>
      <c r="C5" s="135"/>
      <c r="D5" s="135"/>
      <c r="E5" s="135"/>
      <c r="F5" s="135"/>
      <c r="G5" s="135"/>
      <c r="H5" s="135"/>
      <c r="I5" s="136" t="s">
        <v>6</v>
      </c>
      <c r="J5" s="136"/>
      <c r="K5" s="136"/>
      <c r="L5" s="136"/>
      <c r="M5" s="136" t="s">
        <v>7</v>
      </c>
      <c r="N5" s="136"/>
    </row>
    <row r="6" spans="1:14" ht="0.7" customHeight="1">
      <c r="I6" s="136"/>
      <c r="J6" s="136"/>
      <c r="K6" s="136"/>
      <c r="L6" s="136"/>
      <c r="M6" s="136"/>
      <c r="N6" s="136"/>
    </row>
    <row r="7" spans="1:14" ht="11.25" customHeight="1">
      <c r="A7" s="118" t="s">
        <v>8</v>
      </c>
      <c r="B7" s="118"/>
      <c r="C7" s="119" t="s">
        <v>9</v>
      </c>
      <c r="D7" s="119"/>
      <c r="E7" s="119"/>
      <c r="F7" s="119"/>
      <c r="G7" s="119"/>
      <c r="H7" s="119"/>
      <c r="I7" s="120">
        <v>0</v>
      </c>
      <c r="J7" s="120"/>
      <c r="K7" s="120"/>
      <c r="L7" s="120"/>
      <c r="M7" s="120">
        <v>0</v>
      </c>
      <c r="N7" s="120"/>
    </row>
    <row r="8" spans="1:14" ht="11.25" customHeight="1">
      <c r="A8" s="118" t="s">
        <v>10</v>
      </c>
      <c r="B8" s="118"/>
      <c r="C8" s="119" t="s">
        <v>11</v>
      </c>
      <c r="D8" s="119"/>
      <c r="E8" s="119"/>
      <c r="F8" s="119"/>
      <c r="G8" s="119"/>
      <c r="H8" s="119"/>
      <c r="I8" s="120">
        <v>0</v>
      </c>
      <c r="J8" s="120"/>
      <c r="K8" s="120"/>
      <c r="L8" s="120"/>
      <c r="M8" s="120">
        <v>0</v>
      </c>
      <c r="N8" s="120"/>
    </row>
    <row r="9" spans="1:14" ht="10.55" customHeight="1">
      <c r="A9" s="125" t="s">
        <v>12</v>
      </c>
      <c r="B9" s="125"/>
      <c r="C9" s="126" t="s">
        <v>13</v>
      </c>
      <c r="D9" s="126"/>
      <c r="E9" s="126"/>
      <c r="F9" s="126"/>
      <c r="G9" s="126"/>
      <c r="H9" s="126"/>
      <c r="I9" s="127">
        <v>983774286.87</v>
      </c>
      <c r="J9" s="127"/>
      <c r="K9" s="127"/>
      <c r="L9" s="127"/>
      <c r="M9" s="127">
        <v>308008601.50999999</v>
      </c>
      <c r="N9" s="127"/>
    </row>
    <row r="10" spans="1:14" ht="11.25" customHeight="1">
      <c r="A10" s="125" t="s">
        <v>14</v>
      </c>
      <c r="B10" s="125"/>
      <c r="C10" s="126" t="s">
        <v>15</v>
      </c>
      <c r="D10" s="126"/>
      <c r="E10" s="126"/>
      <c r="F10" s="126"/>
      <c r="G10" s="126"/>
      <c r="H10" s="126"/>
      <c r="I10" s="127">
        <v>1630966303.9100001</v>
      </c>
      <c r="J10" s="127"/>
      <c r="K10" s="127"/>
      <c r="L10" s="127"/>
      <c r="M10" s="127">
        <v>2376672393.1799998</v>
      </c>
      <c r="N10" s="127"/>
    </row>
    <row r="11" spans="1:14" ht="11.25" customHeight="1">
      <c r="A11" s="125" t="s">
        <v>16</v>
      </c>
      <c r="B11" s="125"/>
      <c r="C11" s="126" t="s">
        <v>17</v>
      </c>
      <c r="D11" s="126"/>
      <c r="E11" s="126"/>
      <c r="F11" s="126"/>
      <c r="G11" s="126"/>
      <c r="H11" s="126"/>
      <c r="I11" s="127">
        <v>107439188.81</v>
      </c>
      <c r="J11" s="127"/>
      <c r="K11" s="127"/>
      <c r="L11" s="127"/>
      <c r="M11" s="127">
        <v>5823290.8799999999</v>
      </c>
      <c r="N11" s="127"/>
    </row>
    <row r="12" spans="1:14" ht="11.25" customHeight="1">
      <c r="A12" s="125" t="s">
        <v>18</v>
      </c>
      <c r="B12" s="125"/>
      <c r="C12" s="126" t="s">
        <v>19</v>
      </c>
      <c r="D12" s="126"/>
      <c r="E12" s="126"/>
      <c r="F12" s="126"/>
      <c r="G12" s="126"/>
      <c r="H12" s="126"/>
      <c r="I12" s="127">
        <v>1009876449.41</v>
      </c>
      <c r="J12" s="127"/>
      <c r="K12" s="127"/>
      <c r="L12" s="127"/>
      <c r="M12" s="127">
        <v>1494072787.8800001</v>
      </c>
      <c r="N12" s="127"/>
    </row>
    <row r="13" spans="1:14" ht="11.25" customHeight="1">
      <c r="A13" s="125" t="s">
        <v>20</v>
      </c>
      <c r="B13" s="125"/>
      <c r="C13" s="126" t="s">
        <v>21</v>
      </c>
      <c r="D13" s="126"/>
      <c r="E13" s="126"/>
      <c r="F13" s="126"/>
      <c r="G13" s="126"/>
      <c r="H13" s="126"/>
      <c r="I13" s="127">
        <v>3430407416.0799999</v>
      </c>
      <c r="J13" s="127"/>
      <c r="K13" s="127"/>
      <c r="L13" s="127"/>
      <c r="M13" s="127">
        <v>1500000000</v>
      </c>
      <c r="N13" s="127"/>
    </row>
    <row r="14" spans="1:14" ht="11.25" customHeight="1">
      <c r="A14" s="125" t="s">
        <v>22</v>
      </c>
      <c r="B14" s="125"/>
      <c r="C14" s="126" t="s">
        <v>23</v>
      </c>
      <c r="D14" s="126"/>
      <c r="E14" s="126"/>
      <c r="F14" s="126"/>
      <c r="G14" s="126"/>
      <c r="H14" s="126"/>
      <c r="I14" s="127">
        <v>2701204154.6599998</v>
      </c>
      <c r="J14" s="127"/>
      <c r="K14" s="127"/>
      <c r="L14" s="127"/>
      <c r="M14" s="127">
        <v>3216553507.21</v>
      </c>
      <c r="N14" s="127"/>
    </row>
    <row r="15" spans="1:14" ht="11.25" customHeight="1">
      <c r="A15" s="125" t="s">
        <v>24</v>
      </c>
      <c r="B15" s="125"/>
      <c r="C15" s="126" t="s">
        <v>25</v>
      </c>
      <c r="D15" s="126"/>
      <c r="E15" s="126"/>
      <c r="F15" s="126"/>
      <c r="G15" s="126"/>
      <c r="H15" s="126"/>
      <c r="I15" s="127">
        <v>1703703940.8900001</v>
      </c>
      <c r="J15" s="127"/>
      <c r="K15" s="127"/>
      <c r="L15" s="127"/>
      <c r="M15" s="127">
        <v>472470179.60000002</v>
      </c>
      <c r="N15" s="127"/>
    </row>
    <row r="16" spans="1:14" ht="11.25" customHeight="1">
      <c r="A16" s="125" t="s">
        <v>26</v>
      </c>
      <c r="B16" s="125"/>
      <c r="C16" s="126" t="s">
        <v>27</v>
      </c>
      <c r="D16" s="126"/>
      <c r="E16" s="126"/>
      <c r="F16" s="126"/>
      <c r="G16" s="126"/>
      <c r="H16" s="126"/>
      <c r="I16" s="127">
        <v>0</v>
      </c>
      <c r="J16" s="127"/>
      <c r="K16" s="127"/>
      <c r="L16" s="127"/>
      <c r="M16" s="127">
        <v>0</v>
      </c>
      <c r="N16" s="127"/>
    </row>
    <row r="17" spans="1:14" ht="20.25" customHeight="1">
      <c r="A17" s="125" t="s">
        <v>28</v>
      </c>
      <c r="B17" s="125"/>
      <c r="C17" s="126" t="s">
        <v>29</v>
      </c>
      <c r="D17" s="126"/>
      <c r="E17" s="126"/>
      <c r="F17" s="126"/>
      <c r="G17" s="126"/>
      <c r="H17" s="126"/>
      <c r="I17" s="127">
        <v>0</v>
      </c>
      <c r="J17" s="127"/>
      <c r="K17" s="127"/>
      <c r="L17" s="127"/>
      <c r="M17" s="127">
        <v>0</v>
      </c>
      <c r="N17" s="127"/>
    </row>
    <row r="18" spans="1:14" ht="11.25" customHeight="1">
      <c r="A18" s="118" t="s">
        <v>30</v>
      </c>
      <c r="B18" s="118"/>
      <c r="C18" s="119" t="s">
        <v>31</v>
      </c>
      <c r="D18" s="119"/>
      <c r="E18" s="119"/>
      <c r="F18" s="119"/>
      <c r="G18" s="119"/>
      <c r="H18" s="119"/>
      <c r="I18" s="120">
        <v>11567371740.629999</v>
      </c>
      <c r="J18" s="120"/>
      <c r="K18" s="120"/>
      <c r="L18" s="120"/>
      <c r="M18" s="120">
        <v>9373600760.2600002</v>
      </c>
      <c r="N18" s="120"/>
    </row>
    <row r="19" spans="1:14" ht="11.25" customHeight="1">
      <c r="A19" s="118" t="s">
        <v>32</v>
      </c>
      <c r="B19" s="118"/>
      <c r="C19" s="119" t="s">
        <v>33</v>
      </c>
      <c r="D19" s="119"/>
      <c r="E19" s="119"/>
      <c r="F19" s="119"/>
      <c r="G19" s="119"/>
      <c r="H19" s="119"/>
      <c r="I19" s="120">
        <v>0</v>
      </c>
      <c r="J19" s="120"/>
      <c r="K19" s="120"/>
      <c r="L19" s="120"/>
      <c r="M19" s="120">
        <v>0</v>
      </c>
      <c r="N19" s="120"/>
    </row>
    <row r="20" spans="1:14" ht="11.25" customHeight="1">
      <c r="A20" s="125" t="s">
        <v>34</v>
      </c>
      <c r="B20" s="125"/>
      <c r="C20" s="126" t="s">
        <v>35</v>
      </c>
      <c r="D20" s="126"/>
      <c r="E20" s="126"/>
      <c r="F20" s="126"/>
      <c r="G20" s="126"/>
      <c r="H20" s="126"/>
      <c r="I20" s="127">
        <v>22204400547.93</v>
      </c>
      <c r="J20" s="127"/>
      <c r="K20" s="127"/>
      <c r="L20" s="127"/>
      <c r="M20" s="127">
        <v>26224751163.310001</v>
      </c>
      <c r="N20" s="127"/>
    </row>
    <row r="21" spans="1:14" ht="11.25" customHeight="1">
      <c r="A21" s="125" t="s">
        <v>36</v>
      </c>
      <c r="B21" s="125"/>
      <c r="C21" s="126" t="s">
        <v>37</v>
      </c>
      <c r="D21" s="126"/>
      <c r="E21" s="126"/>
      <c r="F21" s="126"/>
      <c r="G21" s="126"/>
      <c r="H21" s="126"/>
      <c r="I21" s="127">
        <v>9094952882</v>
      </c>
      <c r="J21" s="127"/>
      <c r="K21" s="127"/>
      <c r="L21" s="127"/>
      <c r="M21" s="127">
        <v>13305392420.85</v>
      </c>
      <c r="N21" s="127"/>
    </row>
    <row r="22" spans="1:14" ht="11.25" customHeight="1">
      <c r="A22" s="125" t="s">
        <v>38</v>
      </c>
      <c r="B22" s="125"/>
      <c r="C22" s="126" t="s">
        <v>39</v>
      </c>
      <c r="D22" s="126"/>
      <c r="E22" s="126"/>
      <c r="F22" s="126"/>
      <c r="G22" s="126"/>
      <c r="H22" s="126"/>
      <c r="I22" s="127">
        <v>3930000</v>
      </c>
      <c r="J22" s="127"/>
      <c r="K22" s="127"/>
      <c r="L22" s="127"/>
      <c r="M22" s="127">
        <v>10455000</v>
      </c>
      <c r="N22" s="127"/>
    </row>
    <row r="23" spans="1:14" ht="11.25" customHeight="1">
      <c r="A23" s="125" t="s">
        <v>40</v>
      </c>
      <c r="B23" s="125"/>
      <c r="C23" s="126" t="s">
        <v>41</v>
      </c>
      <c r="D23" s="126"/>
      <c r="E23" s="126"/>
      <c r="F23" s="126"/>
      <c r="G23" s="126"/>
      <c r="H23" s="126"/>
      <c r="I23" s="127">
        <v>0</v>
      </c>
      <c r="J23" s="127"/>
      <c r="K23" s="127"/>
      <c r="L23" s="127"/>
      <c r="M23" s="127">
        <v>0</v>
      </c>
      <c r="N23" s="127"/>
    </row>
    <row r="24" spans="1:14" ht="11.25" customHeight="1">
      <c r="A24" s="125" t="s">
        <v>42</v>
      </c>
      <c r="B24" s="125"/>
      <c r="C24" s="126" t="s">
        <v>43</v>
      </c>
      <c r="D24" s="126"/>
      <c r="E24" s="126"/>
      <c r="F24" s="126"/>
      <c r="G24" s="126"/>
      <c r="H24" s="126"/>
      <c r="I24" s="127">
        <v>0</v>
      </c>
      <c r="J24" s="127"/>
      <c r="K24" s="127"/>
      <c r="L24" s="127"/>
      <c r="M24" s="127">
        <v>0</v>
      </c>
      <c r="N24" s="127"/>
    </row>
    <row r="25" spans="1:14" ht="11.25" customHeight="1">
      <c r="A25" s="125" t="s">
        <v>44</v>
      </c>
      <c r="B25" s="125"/>
      <c r="C25" s="126" t="s">
        <v>45</v>
      </c>
      <c r="D25" s="126"/>
      <c r="E25" s="126"/>
      <c r="F25" s="126"/>
      <c r="G25" s="126"/>
      <c r="H25" s="126"/>
      <c r="I25" s="127">
        <v>123595964.48</v>
      </c>
      <c r="J25" s="127"/>
      <c r="K25" s="127"/>
      <c r="L25" s="127"/>
      <c r="M25" s="127">
        <v>125863679.08</v>
      </c>
      <c r="N25" s="127"/>
    </row>
    <row r="26" spans="1:14" ht="11.25" customHeight="1">
      <c r="A26" s="125" t="s">
        <v>46</v>
      </c>
      <c r="B26" s="125"/>
      <c r="C26" s="126" t="s">
        <v>47</v>
      </c>
      <c r="D26" s="126"/>
      <c r="E26" s="126"/>
      <c r="F26" s="126"/>
      <c r="G26" s="126"/>
      <c r="H26" s="126"/>
      <c r="I26" s="127">
        <v>0</v>
      </c>
      <c r="J26" s="127"/>
      <c r="K26" s="127"/>
      <c r="L26" s="127"/>
      <c r="M26" s="127">
        <v>0</v>
      </c>
      <c r="N26" s="127"/>
    </row>
    <row r="27" spans="1:14" ht="11.25" customHeight="1">
      <c r="A27" s="125" t="s">
        <v>48</v>
      </c>
      <c r="B27" s="125"/>
      <c r="C27" s="126" t="s">
        <v>49</v>
      </c>
      <c r="D27" s="126"/>
      <c r="E27" s="126"/>
      <c r="F27" s="126"/>
      <c r="G27" s="126"/>
      <c r="H27" s="126"/>
      <c r="I27" s="127">
        <v>0</v>
      </c>
      <c r="J27" s="127"/>
      <c r="K27" s="127"/>
      <c r="L27" s="127"/>
      <c r="M27" s="127">
        <v>0</v>
      </c>
      <c r="N27" s="127"/>
    </row>
    <row r="28" spans="1:14" ht="10.55" customHeight="1">
      <c r="A28" s="118" t="s">
        <v>50</v>
      </c>
      <c r="B28" s="118"/>
      <c r="C28" s="119" t="s">
        <v>51</v>
      </c>
      <c r="D28" s="119"/>
      <c r="E28" s="119"/>
      <c r="F28" s="119"/>
      <c r="G28" s="119"/>
      <c r="H28" s="119"/>
      <c r="I28" s="120">
        <v>31426879394.41</v>
      </c>
      <c r="J28" s="120"/>
      <c r="K28" s="120"/>
      <c r="L28" s="120"/>
      <c r="M28" s="120">
        <v>39666462263.239998</v>
      </c>
      <c r="N28" s="120"/>
    </row>
    <row r="29" spans="1:14" ht="11.25" customHeight="1">
      <c r="A29" s="118" t="s">
        <v>52</v>
      </c>
      <c r="B29" s="118"/>
      <c r="C29" s="119" t="s">
        <v>53</v>
      </c>
      <c r="D29" s="119"/>
      <c r="E29" s="119"/>
      <c r="F29" s="119"/>
      <c r="G29" s="119"/>
      <c r="H29" s="119"/>
      <c r="I29" s="120">
        <v>42994251135.040001</v>
      </c>
      <c r="J29" s="120"/>
      <c r="K29" s="120"/>
      <c r="L29" s="120"/>
      <c r="M29" s="120">
        <v>49040063023.5</v>
      </c>
      <c r="N29" s="120"/>
    </row>
    <row r="30" spans="1:14" ht="11.25" customHeight="1">
      <c r="A30" s="118" t="s">
        <v>54</v>
      </c>
      <c r="B30" s="118"/>
      <c r="C30" s="119" t="s">
        <v>55</v>
      </c>
      <c r="D30" s="119"/>
      <c r="E30" s="119"/>
      <c r="F30" s="119"/>
      <c r="G30" s="119"/>
      <c r="H30" s="119"/>
      <c r="I30" s="120">
        <v>0</v>
      </c>
      <c r="J30" s="120"/>
      <c r="K30" s="120"/>
      <c r="L30" s="120"/>
      <c r="M30" s="120">
        <v>0</v>
      </c>
      <c r="N30" s="120"/>
    </row>
    <row r="31" spans="1:14" ht="11.25" customHeight="1">
      <c r="A31" s="118" t="s">
        <v>56</v>
      </c>
      <c r="B31" s="118"/>
      <c r="C31" s="119" t="s">
        <v>57</v>
      </c>
      <c r="D31" s="119"/>
      <c r="E31" s="119"/>
      <c r="F31" s="119"/>
      <c r="G31" s="119"/>
      <c r="H31" s="119"/>
      <c r="I31" s="120">
        <v>0</v>
      </c>
      <c r="J31" s="120"/>
      <c r="K31" s="120"/>
      <c r="L31" s="120"/>
      <c r="M31" s="120">
        <v>0</v>
      </c>
      <c r="N31" s="120"/>
    </row>
    <row r="32" spans="1:14" ht="11.25" customHeight="1">
      <c r="A32" s="118" t="s">
        <v>58</v>
      </c>
      <c r="B32" s="118"/>
      <c r="C32" s="119" t="s">
        <v>59</v>
      </c>
      <c r="D32" s="119"/>
      <c r="E32" s="119"/>
      <c r="F32" s="119"/>
      <c r="G32" s="119"/>
      <c r="H32" s="119"/>
      <c r="I32" s="120"/>
      <c r="J32" s="120"/>
      <c r="K32" s="120"/>
      <c r="L32" s="120"/>
      <c r="M32" s="120"/>
      <c r="N32" s="120"/>
    </row>
    <row r="33" spans="1:14" ht="11.25" customHeight="1">
      <c r="A33" s="125" t="s">
        <v>60</v>
      </c>
      <c r="B33" s="125"/>
      <c r="C33" s="126" t="s">
        <v>61</v>
      </c>
      <c r="D33" s="126"/>
      <c r="E33" s="126"/>
      <c r="F33" s="126"/>
      <c r="G33" s="126"/>
      <c r="H33" s="126"/>
      <c r="I33" s="127">
        <v>1918108748.73</v>
      </c>
      <c r="J33" s="127"/>
      <c r="K33" s="127"/>
      <c r="L33" s="127"/>
      <c r="M33" s="127">
        <v>4109183748.77</v>
      </c>
      <c r="N33" s="127"/>
    </row>
    <row r="34" spans="1:14" ht="11.25" customHeight="1">
      <c r="A34" s="125" t="s">
        <v>62</v>
      </c>
      <c r="B34" s="125"/>
      <c r="C34" s="126" t="s">
        <v>63</v>
      </c>
      <c r="D34" s="126"/>
      <c r="E34" s="126"/>
      <c r="F34" s="126"/>
      <c r="G34" s="126"/>
      <c r="H34" s="126"/>
      <c r="I34" s="127">
        <v>0</v>
      </c>
      <c r="J34" s="127"/>
      <c r="K34" s="127"/>
      <c r="L34" s="127"/>
      <c r="M34" s="127">
        <v>0</v>
      </c>
      <c r="N34" s="127"/>
    </row>
    <row r="35" spans="1:14" ht="11.25" customHeight="1">
      <c r="A35" s="125" t="s">
        <v>64</v>
      </c>
      <c r="B35" s="125"/>
      <c r="C35" s="126" t="s">
        <v>65</v>
      </c>
      <c r="D35" s="126"/>
      <c r="E35" s="126"/>
      <c r="F35" s="126"/>
      <c r="G35" s="126"/>
      <c r="H35" s="126"/>
      <c r="I35" s="127">
        <v>61915585.5</v>
      </c>
      <c r="J35" s="127"/>
      <c r="K35" s="127"/>
      <c r="L35" s="127"/>
      <c r="M35" s="127">
        <v>356649067.20999998</v>
      </c>
      <c r="N35" s="127"/>
    </row>
    <row r="36" spans="1:14" ht="11.25" customHeight="1">
      <c r="A36" s="125" t="s">
        <v>66</v>
      </c>
      <c r="B36" s="125"/>
      <c r="C36" s="126" t="s">
        <v>67</v>
      </c>
      <c r="D36" s="126"/>
      <c r="E36" s="126"/>
      <c r="F36" s="126"/>
      <c r="G36" s="126"/>
      <c r="H36" s="126"/>
      <c r="I36" s="127">
        <v>2622268.38</v>
      </c>
      <c r="J36" s="127"/>
      <c r="K36" s="127"/>
      <c r="L36" s="127"/>
      <c r="M36" s="127">
        <v>72889034.129999995</v>
      </c>
      <c r="N36" s="127"/>
    </row>
    <row r="37" spans="1:14" ht="11.25" customHeight="1">
      <c r="A37" s="125" t="s">
        <v>68</v>
      </c>
      <c r="B37" s="125"/>
      <c r="C37" s="126" t="s">
        <v>69</v>
      </c>
      <c r="D37" s="126"/>
      <c r="E37" s="126"/>
      <c r="F37" s="126"/>
      <c r="G37" s="126"/>
      <c r="H37" s="126"/>
      <c r="I37" s="127">
        <v>0</v>
      </c>
      <c r="J37" s="127"/>
      <c r="K37" s="127"/>
      <c r="L37" s="127"/>
      <c r="M37" s="127">
        <v>0</v>
      </c>
      <c r="N37" s="127"/>
    </row>
    <row r="38" spans="1:14" ht="11.25" customHeight="1">
      <c r="A38" s="125" t="s">
        <v>70</v>
      </c>
      <c r="B38" s="125"/>
      <c r="C38" s="126" t="s">
        <v>71</v>
      </c>
      <c r="D38" s="126"/>
      <c r="E38" s="126"/>
      <c r="F38" s="126"/>
      <c r="G38" s="126"/>
      <c r="H38" s="126"/>
      <c r="I38" s="127">
        <v>0</v>
      </c>
      <c r="J38" s="127"/>
      <c r="K38" s="127"/>
      <c r="L38" s="127"/>
      <c r="M38" s="127">
        <v>96295888.109999999</v>
      </c>
      <c r="N38" s="127"/>
    </row>
    <row r="39" spans="1:14" ht="11.25" customHeight="1">
      <c r="A39" s="125" t="s">
        <v>72</v>
      </c>
      <c r="B39" s="125"/>
      <c r="C39" s="126" t="s">
        <v>73</v>
      </c>
      <c r="D39" s="126"/>
      <c r="E39" s="126"/>
      <c r="F39" s="126"/>
      <c r="G39" s="126"/>
      <c r="H39" s="126"/>
      <c r="I39" s="127">
        <v>146379171.5</v>
      </c>
      <c r="J39" s="127"/>
      <c r="K39" s="127"/>
      <c r="L39" s="127"/>
      <c r="M39" s="127">
        <v>146197187.5</v>
      </c>
      <c r="N39" s="127"/>
    </row>
    <row r="40" spans="1:14" ht="10.55" customHeight="1">
      <c r="A40" s="125" t="s">
        <v>74</v>
      </c>
      <c r="B40" s="125"/>
      <c r="C40" s="126" t="s">
        <v>75</v>
      </c>
      <c r="D40" s="126"/>
      <c r="E40" s="126"/>
      <c r="F40" s="126"/>
      <c r="G40" s="126"/>
      <c r="H40" s="126"/>
      <c r="I40" s="127">
        <v>664637573.55999994</v>
      </c>
      <c r="J40" s="127"/>
      <c r="K40" s="127"/>
      <c r="L40" s="127"/>
      <c r="M40" s="127">
        <v>692919362.08000004</v>
      </c>
      <c r="N40" s="127"/>
    </row>
    <row r="41" spans="1:14" ht="11.25" customHeight="1">
      <c r="A41" s="125" t="s">
        <v>76</v>
      </c>
      <c r="B41" s="125"/>
      <c r="C41" s="126" t="s">
        <v>77</v>
      </c>
      <c r="D41" s="126"/>
      <c r="E41" s="126"/>
      <c r="F41" s="126"/>
      <c r="G41" s="126"/>
      <c r="H41" s="126"/>
      <c r="I41" s="127">
        <v>0</v>
      </c>
      <c r="J41" s="127"/>
      <c r="K41" s="127"/>
      <c r="L41" s="127"/>
      <c r="M41" s="127">
        <v>0</v>
      </c>
      <c r="N41" s="127"/>
    </row>
    <row r="42" spans="1:14" ht="11.25" customHeight="1">
      <c r="A42" s="125" t="s">
        <v>78</v>
      </c>
      <c r="B42" s="125"/>
      <c r="C42" s="126" t="s">
        <v>79</v>
      </c>
      <c r="D42" s="126"/>
      <c r="E42" s="126"/>
      <c r="F42" s="126"/>
      <c r="G42" s="126"/>
      <c r="H42" s="126"/>
      <c r="I42" s="127">
        <v>1337290743.45</v>
      </c>
      <c r="J42" s="127"/>
      <c r="K42" s="127"/>
      <c r="L42" s="127"/>
      <c r="M42" s="127">
        <v>2526886556.1100001</v>
      </c>
      <c r="N42" s="127"/>
    </row>
    <row r="43" spans="1:14" ht="21.1" customHeight="1">
      <c r="A43" s="125" t="s">
        <v>80</v>
      </c>
      <c r="B43" s="125"/>
      <c r="C43" s="126" t="s">
        <v>81</v>
      </c>
      <c r="D43" s="126"/>
      <c r="E43" s="126"/>
      <c r="F43" s="126"/>
      <c r="G43" s="126"/>
      <c r="H43" s="126"/>
      <c r="I43" s="127">
        <v>0</v>
      </c>
      <c r="J43" s="127"/>
      <c r="K43" s="127"/>
      <c r="L43" s="127"/>
      <c r="M43" s="127">
        <v>0</v>
      </c>
      <c r="N43" s="127"/>
    </row>
    <row r="44" spans="1:14" ht="11.25" customHeight="1">
      <c r="A44" s="118" t="s">
        <v>82</v>
      </c>
      <c r="B44" s="118"/>
      <c r="C44" s="119" t="s">
        <v>83</v>
      </c>
      <c r="D44" s="119"/>
      <c r="E44" s="119"/>
      <c r="F44" s="119"/>
      <c r="G44" s="119"/>
      <c r="H44" s="119"/>
      <c r="I44" s="120">
        <v>4130954091.1199999</v>
      </c>
      <c r="J44" s="120"/>
      <c r="K44" s="120"/>
      <c r="L44" s="120"/>
      <c r="M44" s="120">
        <v>8001020843.9099998</v>
      </c>
      <c r="N44" s="120"/>
    </row>
    <row r="45" spans="1:14" ht="11.25" customHeight="1">
      <c r="A45" s="118" t="s">
        <v>84</v>
      </c>
      <c r="B45" s="118"/>
      <c r="C45" s="119" t="s">
        <v>85</v>
      </c>
      <c r="D45" s="119"/>
      <c r="E45" s="119"/>
      <c r="F45" s="119"/>
      <c r="G45" s="119"/>
      <c r="H45" s="119"/>
      <c r="I45" s="120">
        <v>0</v>
      </c>
      <c r="J45" s="120"/>
      <c r="K45" s="120"/>
      <c r="L45" s="120"/>
      <c r="M45" s="120">
        <v>0</v>
      </c>
      <c r="N45" s="120"/>
    </row>
    <row r="46" spans="1:14" ht="11.25" customHeight="1">
      <c r="A46" s="125" t="s">
        <v>86</v>
      </c>
      <c r="B46" s="125"/>
      <c r="C46" s="126" t="s">
        <v>87</v>
      </c>
      <c r="D46" s="126"/>
      <c r="E46" s="126"/>
      <c r="F46" s="126"/>
      <c r="G46" s="126"/>
      <c r="H46" s="126"/>
      <c r="I46" s="127">
        <v>0</v>
      </c>
      <c r="J46" s="127"/>
      <c r="K46" s="127"/>
      <c r="L46" s="127"/>
      <c r="M46" s="127">
        <v>0</v>
      </c>
      <c r="N46" s="127"/>
    </row>
    <row r="47" spans="1:14" ht="11.25" customHeight="1">
      <c r="A47" s="125" t="s">
        <v>88</v>
      </c>
      <c r="B47" s="125"/>
      <c r="C47" s="126" t="s">
        <v>89</v>
      </c>
      <c r="D47" s="126"/>
      <c r="E47" s="126"/>
      <c r="F47" s="126"/>
      <c r="G47" s="126"/>
      <c r="H47" s="126"/>
      <c r="I47" s="127">
        <v>0</v>
      </c>
      <c r="J47" s="127"/>
      <c r="K47" s="127"/>
      <c r="L47" s="127"/>
      <c r="M47" s="127">
        <v>0</v>
      </c>
      <c r="N47" s="127"/>
    </row>
    <row r="48" spans="1:14" ht="10.55" customHeight="1">
      <c r="A48" s="125" t="s">
        <v>88</v>
      </c>
      <c r="B48" s="125"/>
      <c r="C48" s="126" t="s">
        <v>90</v>
      </c>
      <c r="D48" s="126"/>
      <c r="E48" s="126"/>
      <c r="F48" s="126"/>
      <c r="G48" s="126"/>
      <c r="H48" s="126"/>
      <c r="I48" s="127">
        <v>0</v>
      </c>
      <c r="J48" s="127"/>
      <c r="K48" s="127"/>
      <c r="L48" s="127"/>
      <c r="M48" s="127">
        <v>0</v>
      </c>
      <c r="N48" s="127"/>
    </row>
    <row r="49" spans="1:14" ht="11.25" customHeight="1">
      <c r="A49" s="125" t="s">
        <v>91</v>
      </c>
      <c r="B49" s="125"/>
      <c r="C49" s="126" t="s">
        <v>92</v>
      </c>
      <c r="D49" s="126"/>
      <c r="E49" s="126"/>
      <c r="F49" s="126"/>
      <c r="G49" s="126"/>
      <c r="H49" s="126"/>
      <c r="I49" s="127">
        <v>0</v>
      </c>
      <c r="J49" s="127"/>
      <c r="K49" s="127"/>
      <c r="L49" s="127"/>
      <c r="M49" s="127">
        <v>0</v>
      </c>
      <c r="N49" s="127"/>
    </row>
    <row r="50" spans="1:14" ht="11.25" customHeight="1">
      <c r="A50" s="125" t="s">
        <v>93</v>
      </c>
      <c r="B50" s="125"/>
      <c r="C50" s="126" t="s">
        <v>94</v>
      </c>
      <c r="D50" s="126"/>
      <c r="E50" s="126"/>
      <c r="F50" s="126"/>
      <c r="G50" s="126"/>
      <c r="H50" s="126"/>
      <c r="I50" s="127">
        <v>4370849753.1999998</v>
      </c>
      <c r="J50" s="127"/>
      <c r="K50" s="127"/>
      <c r="L50" s="127"/>
      <c r="M50" s="127">
        <v>4370849753.1999998</v>
      </c>
      <c r="N50" s="127"/>
    </row>
    <row r="51" spans="1:14" ht="11.25" customHeight="1">
      <c r="A51" s="118" t="s">
        <v>95</v>
      </c>
      <c r="B51" s="118"/>
      <c r="C51" s="119" t="s">
        <v>96</v>
      </c>
      <c r="D51" s="119"/>
      <c r="E51" s="119"/>
      <c r="F51" s="119"/>
      <c r="G51" s="119"/>
      <c r="H51" s="119"/>
      <c r="I51" s="120">
        <v>4370849753.1999998</v>
      </c>
      <c r="J51" s="120"/>
      <c r="K51" s="120"/>
      <c r="L51" s="120"/>
      <c r="M51" s="120">
        <v>4370849753.1999998</v>
      </c>
      <c r="N51" s="120"/>
    </row>
    <row r="52" spans="1:14" ht="11.25" customHeight="1">
      <c r="A52" s="118" t="s">
        <v>97</v>
      </c>
      <c r="B52" s="118"/>
      <c r="C52" s="119" t="s">
        <v>98</v>
      </c>
      <c r="D52" s="119"/>
      <c r="E52" s="119"/>
      <c r="F52" s="119"/>
      <c r="G52" s="119"/>
      <c r="H52" s="119"/>
      <c r="I52" s="120">
        <v>8501803844.3199997</v>
      </c>
      <c r="J52" s="120"/>
      <c r="K52" s="120"/>
      <c r="L52" s="120"/>
      <c r="M52" s="120">
        <v>12371870597.110001</v>
      </c>
      <c r="N52" s="120"/>
    </row>
    <row r="53" spans="1:14" ht="11.25" customHeight="1">
      <c r="A53" s="118" t="s">
        <v>99</v>
      </c>
      <c r="B53" s="118"/>
      <c r="C53" s="119" t="s">
        <v>100</v>
      </c>
      <c r="D53" s="119"/>
      <c r="E53" s="119"/>
      <c r="F53" s="119"/>
      <c r="G53" s="119"/>
      <c r="H53" s="119"/>
      <c r="I53" s="120">
        <v>0</v>
      </c>
      <c r="J53" s="120"/>
      <c r="K53" s="120"/>
      <c r="L53" s="120"/>
      <c r="M53" s="120">
        <v>0</v>
      </c>
      <c r="N53" s="120"/>
    </row>
    <row r="54" spans="1:14" ht="11.25" customHeight="1">
      <c r="A54" s="125" t="s">
        <v>101</v>
      </c>
      <c r="B54" s="125"/>
      <c r="C54" s="126" t="s">
        <v>102</v>
      </c>
      <c r="D54" s="126"/>
      <c r="E54" s="126"/>
      <c r="F54" s="126"/>
      <c r="G54" s="126"/>
      <c r="H54" s="126"/>
      <c r="I54" s="127">
        <v>2449928700</v>
      </c>
      <c r="J54" s="127"/>
      <c r="K54" s="127"/>
      <c r="L54" s="127"/>
      <c r="M54" s="127">
        <v>2449928700</v>
      </c>
      <c r="N54" s="127"/>
    </row>
    <row r="55" spans="1:14" ht="12.1" customHeight="1">
      <c r="A55" s="125" t="s">
        <v>103</v>
      </c>
      <c r="B55" s="125"/>
      <c r="C55" s="126" t="s">
        <v>104</v>
      </c>
      <c r="D55" s="126"/>
      <c r="E55" s="126"/>
      <c r="F55" s="126"/>
      <c r="G55" s="126"/>
      <c r="H55" s="126"/>
      <c r="I55" s="127">
        <v>137098889</v>
      </c>
      <c r="J55" s="127"/>
      <c r="K55" s="127"/>
      <c r="L55" s="127"/>
      <c r="M55" s="127">
        <v>137098889</v>
      </c>
      <c r="N55" s="127"/>
    </row>
    <row r="56" spans="1:14" ht="11.25" customHeight="1">
      <c r="A56" s="125" t="s">
        <v>105</v>
      </c>
      <c r="B56" s="125"/>
      <c r="C56" s="126" t="s">
        <v>106</v>
      </c>
      <c r="D56" s="126"/>
      <c r="E56" s="126"/>
      <c r="F56" s="126"/>
      <c r="G56" s="126"/>
      <c r="H56" s="126"/>
      <c r="I56" s="127">
        <v>0</v>
      </c>
      <c r="J56" s="127"/>
      <c r="K56" s="127"/>
      <c r="L56" s="127"/>
      <c r="M56" s="127">
        <v>0</v>
      </c>
      <c r="N56" s="127"/>
    </row>
    <row r="57" spans="1:14" ht="11.25" customHeight="1">
      <c r="A57" s="125" t="s">
        <v>107</v>
      </c>
      <c r="B57" s="125"/>
      <c r="C57" s="126" t="s">
        <v>108</v>
      </c>
      <c r="D57" s="126"/>
      <c r="E57" s="126"/>
      <c r="F57" s="126"/>
      <c r="G57" s="126"/>
      <c r="H57" s="126"/>
      <c r="I57" s="127">
        <v>0</v>
      </c>
      <c r="J57" s="127"/>
      <c r="K57" s="127"/>
      <c r="L57" s="127"/>
      <c r="M57" s="127">
        <v>0</v>
      </c>
      <c r="N57" s="127"/>
    </row>
    <row r="58" spans="1:14" ht="11.25" customHeight="1">
      <c r="A58" s="125" t="s">
        <v>109</v>
      </c>
      <c r="B58" s="125"/>
      <c r="C58" s="126" t="s">
        <v>110</v>
      </c>
      <c r="D58" s="126"/>
      <c r="E58" s="126"/>
      <c r="F58" s="126"/>
      <c r="G58" s="126"/>
      <c r="H58" s="126"/>
      <c r="I58" s="127">
        <v>0</v>
      </c>
      <c r="J58" s="127"/>
      <c r="K58" s="127"/>
      <c r="L58" s="127"/>
      <c r="M58" s="127">
        <v>0</v>
      </c>
      <c r="N58" s="127"/>
    </row>
    <row r="59" spans="1:14" ht="11.25" customHeight="1">
      <c r="A59" s="125" t="s">
        <v>111</v>
      </c>
      <c r="B59" s="125"/>
      <c r="C59" s="126" t="s">
        <v>112</v>
      </c>
      <c r="D59" s="126"/>
      <c r="E59" s="126"/>
      <c r="F59" s="126"/>
      <c r="G59" s="126"/>
      <c r="H59" s="126"/>
      <c r="I59" s="127">
        <v>999486536.10000002</v>
      </c>
      <c r="J59" s="127"/>
      <c r="K59" s="127"/>
      <c r="L59" s="127"/>
      <c r="M59" s="127">
        <v>5247555045.1000004</v>
      </c>
      <c r="N59" s="127"/>
    </row>
    <row r="60" spans="1:14" ht="10.55" customHeight="1">
      <c r="A60" s="125" t="s">
        <v>113</v>
      </c>
      <c r="B60" s="125"/>
      <c r="C60" s="126" t="s">
        <v>114</v>
      </c>
      <c r="D60" s="126"/>
      <c r="E60" s="126"/>
      <c r="F60" s="126"/>
      <c r="G60" s="126"/>
      <c r="H60" s="126"/>
      <c r="I60" s="127">
        <v>0</v>
      </c>
      <c r="J60" s="127"/>
      <c r="K60" s="127"/>
      <c r="L60" s="127"/>
      <c r="M60" s="127">
        <v>0</v>
      </c>
      <c r="N60" s="127"/>
    </row>
    <row r="61" spans="1:14" ht="11.25" customHeight="1">
      <c r="A61" s="125" t="s">
        <v>115</v>
      </c>
      <c r="B61" s="125"/>
      <c r="C61" s="126" t="s">
        <v>116</v>
      </c>
      <c r="D61" s="126"/>
      <c r="E61" s="126"/>
      <c r="F61" s="126"/>
      <c r="G61" s="126"/>
      <c r="H61" s="126"/>
      <c r="I61" s="127">
        <v>8247270172.3900003</v>
      </c>
      <c r="J61" s="127"/>
      <c r="K61" s="127"/>
      <c r="L61" s="127"/>
      <c r="M61" s="127">
        <v>8247270172.3900003</v>
      </c>
      <c r="N61" s="127"/>
    </row>
    <row r="62" spans="1:14" ht="11.25" customHeight="1">
      <c r="A62" s="125" t="s">
        <v>117</v>
      </c>
      <c r="B62" s="125"/>
      <c r="C62" s="126" t="s">
        <v>118</v>
      </c>
      <c r="D62" s="126"/>
      <c r="E62" s="126"/>
      <c r="F62" s="126"/>
      <c r="G62" s="126"/>
      <c r="H62" s="126"/>
      <c r="I62" s="127">
        <v>22658662993.23</v>
      </c>
      <c r="J62" s="127"/>
      <c r="K62" s="127"/>
      <c r="L62" s="127"/>
      <c r="M62" s="127">
        <v>20586339619.900002</v>
      </c>
      <c r="N62" s="127"/>
    </row>
    <row r="63" spans="1:14" ht="11.25" customHeight="1">
      <c r="A63" s="118" t="s">
        <v>119</v>
      </c>
      <c r="B63" s="118"/>
      <c r="C63" s="119" t="s">
        <v>120</v>
      </c>
      <c r="D63" s="119"/>
      <c r="E63" s="119"/>
      <c r="F63" s="119"/>
      <c r="G63" s="119"/>
      <c r="H63" s="119"/>
      <c r="I63" s="120">
        <v>34492447290.720001</v>
      </c>
      <c r="J63" s="120"/>
      <c r="K63" s="120"/>
      <c r="L63" s="120"/>
      <c r="M63" s="120">
        <v>36668192426.389999</v>
      </c>
      <c r="N63" s="120"/>
    </row>
    <row r="64" spans="1:14" ht="11.25" customHeight="1">
      <c r="A64" s="118" t="s">
        <v>121</v>
      </c>
      <c r="B64" s="118"/>
      <c r="C64" s="119" t="s">
        <v>122</v>
      </c>
      <c r="D64" s="119"/>
      <c r="E64" s="119"/>
      <c r="F64" s="119"/>
      <c r="G64" s="119"/>
      <c r="H64" s="119"/>
      <c r="I64" s="120">
        <v>42994251135.040001</v>
      </c>
      <c r="J64" s="120"/>
      <c r="K64" s="120"/>
      <c r="L64" s="120"/>
      <c r="M64" s="120">
        <v>49040063023.5</v>
      </c>
      <c r="N64" s="120"/>
    </row>
    <row r="65" spans="1:15" ht="7.5" customHeight="1"/>
    <row r="66" spans="1:15" ht="12.1" customHeight="1">
      <c r="D66" s="121" t="s">
        <v>123</v>
      </c>
      <c r="E66" s="121"/>
      <c r="F66" s="121"/>
      <c r="G66" s="121"/>
      <c r="H66" s="12"/>
      <c r="I66" s="12" t="s">
        <v>186</v>
      </c>
      <c r="J66" s="12" t="s">
        <v>186</v>
      </c>
      <c r="K66" s="12"/>
    </row>
    <row r="67" spans="1:15" ht="0.7" customHeight="1">
      <c r="H67" s="9"/>
      <c r="I67" s="9"/>
      <c r="J67" s="9"/>
      <c r="K67" s="9"/>
    </row>
    <row r="68" spans="1:15" ht="12.75" customHeight="1">
      <c r="D68" s="121" t="s">
        <v>124</v>
      </c>
      <c r="E68" s="121"/>
      <c r="F68" s="121"/>
      <c r="G68" s="121"/>
      <c r="H68" s="12"/>
      <c r="I68" s="12" t="s">
        <v>187</v>
      </c>
      <c r="J68" s="12" t="s">
        <v>187</v>
      </c>
      <c r="K68" s="12"/>
    </row>
    <row r="69" spans="1:15" ht="23.95" customHeight="1"/>
    <row r="70" spans="1:15" ht="12.1" customHeight="1">
      <c r="A70" s="122"/>
      <c r="B70" s="122"/>
      <c r="C70" s="122"/>
      <c r="D70" s="122"/>
      <c r="E70" s="122"/>
      <c r="F70" s="123"/>
      <c r="G70" s="123"/>
      <c r="H70" s="123"/>
      <c r="I70" s="123"/>
      <c r="J70" s="123"/>
      <c r="N70" s="124"/>
      <c r="O70" s="124"/>
    </row>
  </sheetData>
  <mergeCells count="247">
    <mergeCell ref="B1:N1"/>
    <mergeCell ref="B2:F2"/>
    <mergeCell ref="B3:D3"/>
    <mergeCell ref="J3:N3"/>
    <mergeCell ref="A4:B5"/>
    <mergeCell ref="C4:H4"/>
    <mergeCell ref="I4:N4"/>
    <mergeCell ref="C5:H5"/>
    <mergeCell ref="I5:L6"/>
    <mergeCell ref="M5:N6"/>
    <mergeCell ref="A7:B7"/>
    <mergeCell ref="C7:H7"/>
    <mergeCell ref="I7:L7"/>
    <mergeCell ref="M7:N7"/>
    <mergeCell ref="A8:B8"/>
    <mergeCell ref="C8:H8"/>
    <mergeCell ref="I8:L8"/>
    <mergeCell ref="M8:N8"/>
    <mergeCell ref="A9:B9"/>
    <mergeCell ref="C9:H9"/>
    <mergeCell ref="I9:L9"/>
    <mergeCell ref="M9:N9"/>
    <mergeCell ref="A10:B10"/>
    <mergeCell ref="C10:H10"/>
    <mergeCell ref="I10:L10"/>
    <mergeCell ref="M10:N10"/>
    <mergeCell ref="A11:B11"/>
    <mergeCell ref="C11:H11"/>
    <mergeCell ref="I11:L11"/>
    <mergeCell ref="M11:N11"/>
    <mergeCell ref="A12:B12"/>
    <mergeCell ref="C12:H12"/>
    <mergeCell ref="I12:L12"/>
    <mergeCell ref="M12:N12"/>
    <mergeCell ref="A13:B13"/>
    <mergeCell ref="C13:H13"/>
    <mergeCell ref="I13:L13"/>
    <mergeCell ref="M13:N13"/>
    <mergeCell ref="A14:B14"/>
    <mergeCell ref="C14:H14"/>
    <mergeCell ref="I14:L14"/>
    <mergeCell ref="M14:N14"/>
    <mergeCell ref="A15:B15"/>
    <mergeCell ref="C15:H15"/>
    <mergeCell ref="I15:L15"/>
    <mergeCell ref="M15:N15"/>
    <mergeCell ref="A16:B16"/>
    <mergeCell ref="C16:H16"/>
    <mergeCell ref="I16:L16"/>
    <mergeCell ref="M16:N16"/>
    <mergeCell ref="A17:B17"/>
    <mergeCell ref="C17:H17"/>
    <mergeCell ref="I17:L17"/>
    <mergeCell ref="M17:N17"/>
    <mergeCell ref="A18:B18"/>
    <mergeCell ref="C18:H18"/>
    <mergeCell ref="I18:L18"/>
    <mergeCell ref="M18:N18"/>
    <mergeCell ref="A19:B19"/>
    <mergeCell ref="C19:H19"/>
    <mergeCell ref="I19:L19"/>
    <mergeCell ref="M19:N19"/>
    <mergeCell ref="A20:B20"/>
    <mergeCell ref="C20:H20"/>
    <mergeCell ref="I20:L20"/>
    <mergeCell ref="M20:N20"/>
    <mergeCell ref="A21:B21"/>
    <mergeCell ref="C21:H21"/>
    <mergeCell ref="I21:L21"/>
    <mergeCell ref="M21:N21"/>
    <mergeCell ref="A22:B22"/>
    <mergeCell ref="C22:H22"/>
    <mergeCell ref="I22:L22"/>
    <mergeCell ref="M22:N22"/>
    <mergeCell ref="A23:B23"/>
    <mergeCell ref="C23:H23"/>
    <mergeCell ref="I23:L23"/>
    <mergeCell ref="M23:N23"/>
    <mergeCell ref="A24:B24"/>
    <mergeCell ref="C24:H24"/>
    <mergeCell ref="I24:L24"/>
    <mergeCell ref="M24:N24"/>
    <mergeCell ref="A25:B25"/>
    <mergeCell ref="C25:H25"/>
    <mergeCell ref="I25:L25"/>
    <mergeCell ref="M25:N25"/>
    <mergeCell ref="A26:B26"/>
    <mergeCell ref="C26:H26"/>
    <mergeCell ref="I26:L26"/>
    <mergeCell ref="M26:N26"/>
    <mergeCell ref="A27:B27"/>
    <mergeCell ref="C27:H27"/>
    <mergeCell ref="I27:L27"/>
    <mergeCell ref="M27:N27"/>
    <mergeCell ref="A28:B28"/>
    <mergeCell ref="C28:H28"/>
    <mergeCell ref="I28:L28"/>
    <mergeCell ref="M28:N28"/>
    <mergeCell ref="A29:B29"/>
    <mergeCell ref="C29:H29"/>
    <mergeCell ref="I29:L29"/>
    <mergeCell ref="M29:N29"/>
    <mergeCell ref="A30:B30"/>
    <mergeCell ref="C30:H30"/>
    <mergeCell ref="I30:L30"/>
    <mergeCell ref="M30:N30"/>
    <mergeCell ref="A31:B31"/>
    <mergeCell ref="C31:H31"/>
    <mergeCell ref="I31:L31"/>
    <mergeCell ref="M31:N31"/>
    <mergeCell ref="A32:B32"/>
    <mergeCell ref="C32:H32"/>
    <mergeCell ref="I32:L32"/>
    <mergeCell ref="M32:N32"/>
    <mergeCell ref="A33:B33"/>
    <mergeCell ref="C33:H33"/>
    <mergeCell ref="I33:L33"/>
    <mergeCell ref="M33:N33"/>
    <mergeCell ref="A34:B34"/>
    <mergeCell ref="C34:H34"/>
    <mergeCell ref="I34:L34"/>
    <mergeCell ref="M34:N34"/>
    <mergeCell ref="A35:B35"/>
    <mergeCell ref="C35:H35"/>
    <mergeCell ref="I35:L35"/>
    <mergeCell ref="M35:N35"/>
    <mergeCell ref="A36:B36"/>
    <mergeCell ref="C36:H36"/>
    <mergeCell ref="I36:L36"/>
    <mergeCell ref="M36:N36"/>
    <mergeCell ref="A37:B37"/>
    <mergeCell ref="C37:H37"/>
    <mergeCell ref="I37:L37"/>
    <mergeCell ref="M37:N37"/>
    <mergeCell ref="A38:B38"/>
    <mergeCell ref="C38:H38"/>
    <mergeCell ref="I38:L38"/>
    <mergeCell ref="M38:N38"/>
    <mergeCell ref="A39:B39"/>
    <mergeCell ref="C39:H39"/>
    <mergeCell ref="I39:L39"/>
    <mergeCell ref="M39:N39"/>
    <mergeCell ref="A40:B40"/>
    <mergeCell ref="C40:H40"/>
    <mergeCell ref="I40:L40"/>
    <mergeCell ref="M40:N40"/>
    <mergeCell ref="A41:B41"/>
    <mergeCell ref="C41:H41"/>
    <mergeCell ref="I41:L41"/>
    <mergeCell ref="M41:N41"/>
    <mergeCell ref="A42:B42"/>
    <mergeCell ref="C42:H42"/>
    <mergeCell ref="I42:L42"/>
    <mergeCell ref="M42:N42"/>
    <mergeCell ref="A43:B43"/>
    <mergeCell ref="C43:H43"/>
    <mergeCell ref="I43:L43"/>
    <mergeCell ref="M43:N43"/>
    <mergeCell ref="A44:B44"/>
    <mergeCell ref="C44:H44"/>
    <mergeCell ref="I44:L44"/>
    <mergeCell ref="M44:N44"/>
    <mergeCell ref="A45:B45"/>
    <mergeCell ref="C45:H45"/>
    <mergeCell ref="I45:L45"/>
    <mergeCell ref="M45:N45"/>
    <mergeCell ref="A46:B46"/>
    <mergeCell ref="C46:H46"/>
    <mergeCell ref="I46:L46"/>
    <mergeCell ref="M46:N46"/>
    <mergeCell ref="A47:B47"/>
    <mergeCell ref="C47:H47"/>
    <mergeCell ref="I47:L47"/>
    <mergeCell ref="M47:N47"/>
    <mergeCell ref="A48:B48"/>
    <mergeCell ref="C48:H48"/>
    <mergeCell ref="I48:L48"/>
    <mergeCell ref="M48:N48"/>
    <mergeCell ref="A49:B49"/>
    <mergeCell ref="C49:H49"/>
    <mergeCell ref="I49:L49"/>
    <mergeCell ref="M49:N49"/>
    <mergeCell ref="A50:B50"/>
    <mergeCell ref="C50:H50"/>
    <mergeCell ref="I50:L50"/>
    <mergeCell ref="M50:N50"/>
    <mergeCell ref="A51:B51"/>
    <mergeCell ref="C51:H51"/>
    <mergeCell ref="I51:L51"/>
    <mergeCell ref="M51:N51"/>
    <mergeCell ref="A52:B52"/>
    <mergeCell ref="C52:H52"/>
    <mergeCell ref="I52:L52"/>
    <mergeCell ref="M52:N52"/>
    <mergeCell ref="A53:B53"/>
    <mergeCell ref="C53:H53"/>
    <mergeCell ref="I53:L53"/>
    <mergeCell ref="M53:N53"/>
    <mergeCell ref="A54:B54"/>
    <mergeCell ref="C54:H54"/>
    <mergeCell ref="I54:L54"/>
    <mergeCell ref="M54:N54"/>
    <mergeCell ref="A55:B55"/>
    <mergeCell ref="C55:H55"/>
    <mergeCell ref="I55:L55"/>
    <mergeCell ref="M55:N55"/>
    <mergeCell ref="A56:B56"/>
    <mergeCell ref="C56:H56"/>
    <mergeCell ref="I56:L56"/>
    <mergeCell ref="M56:N56"/>
    <mergeCell ref="A57:B57"/>
    <mergeCell ref="C57:H57"/>
    <mergeCell ref="I57:L57"/>
    <mergeCell ref="M57:N57"/>
    <mergeCell ref="A58:B58"/>
    <mergeCell ref="C58:H58"/>
    <mergeCell ref="I58:L58"/>
    <mergeCell ref="M58:N58"/>
    <mergeCell ref="A59:B59"/>
    <mergeCell ref="C59:H59"/>
    <mergeCell ref="I59:L59"/>
    <mergeCell ref="M59:N59"/>
    <mergeCell ref="A60:B60"/>
    <mergeCell ref="C60:H60"/>
    <mergeCell ref="I60:L60"/>
    <mergeCell ref="M60:N60"/>
    <mergeCell ref="A61:B61"/>
    <mergeCell ref="C61:H61"/>
    <mergeCell ref="I61:L61"/>
    <mergeCell ref="M61:N61"/>
    <mergeCell ref="A62:B62"/>
    <mergeCell ref="C62:H62"/>
    <mergeCell ref="I62:L62"/>
    <mergeCell ref="M62:N62"/>
    <mergeCell ref="A63:B63"/>
    <mergeCell ref="C63:H63"/>
    <mergeCell ref="I63:L63"/>
    <mergeCell ref="M63:N63"/>
    <mergeCell ref="A64:B64"/>
    <mergeCell ref="C64:H64"/>
    <mergeCell ref="I64:L64"/>
    <mergeCell ref="M64:N64"/>
    <mergeCell ref="D66:G66"/>
    <mergeCell ref="D68:G68"/>
    <mergeCell ref="A70:E70"/>
    <mergeCell ref="F70:J70"/>
    <mergeCell ref="N70:O70"/>
  </mergeCells>
  <pageMargins left="0.41999998688697798" right="0.38999998569488498" top="0.20000000298023199" bottom="0.20000000298023199"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P43"/>
  <sheetViews>
    <sheetView showGridLines="0" workbookViewId="0">
      <selection activeCell="O23" sqref="O23"/>
    </sheetView>
  </sheetViews>
  <sheetFormatPr defaultRowHeight="14.3"/>
  <cols>
    <col min="1" max="1" width="10.25" customWidth="1"/>
    <col min="2" max="2" width="12.625" customWidth="1"/>
    <col min="3" max="3" width="4.25" customWidth="1"/>
    <col min="4" max="4" width="7.125" customWidth="1"/>
    <col min="5" max="5" width="14" customWidth="1"/>
    <col min="6" max="6" width="13.375" customWidth="1"/>
    <col min="7" max="7" width="3.625" customWidth="1"/>
    <col min="8" max="8" width="18.125" customWidth="1"/>
    <col min="9" max="9" width="3.125" hidden="1" customWidth="1"/>
    <col min="10" max="10" width="3.375" hidden="1" customWidth="1"/>
    <col min="11" max="11" width="3.625" customWidth="1"/>
    <col min="12" max="12" width="1.375" customWidth="1"/>
    <col min="13" max="13" width="13.25" customWidth="1"/>
    <col min="14" max="14" width="0.375" customWidth="1"/>
    <col min="15" max="15" width="16.625" bestFit="1" customWidth="1"/>
    <col min="16" max="16" width="15.625" customWidth="1"/>
  </cols>
  <sheetData>
    <row r="1" spans="1:16" ht="7.5" customHeight="1"/>
    <row r="2" spans="1:16" ht="14.3" customHeight="1">
      <c r="A2" s="128" t="s">
        <v>185</v>
      </c>
      <c r="B2" s="128"/>
      <c r="C2" s="128"/>
      <c r="D2" s="128"/>
      <c r="E2" s="128"/>
      <c r="F2" s="128"/>
      <c r="G2" s="128"/>
      <c r="H2" s="128"/>
      <c r="I2" s="128"/>
      <c r="J2" s="128"/>
      <c r="K2" s="128"/>
      <c r="L2" s="128"/>
      <c r="M2" s="128"/>
      <c r="N2" s="128"/>
    </row>
    <row r="3" spans="1:16" ht="9.6999999999999993" customHeight="1">
      <c r="A3" s="129" t="s">
        <v>0</v>
      </c>
      <c r="B3" s="129"/>
      <c r="C3" s="129"/>
      <c r="D3" s="129"/>
      <c r="E3" s="129"/>
    </row>
    <row r="4" spans="1:16" ht="6.8" customHeight="1">
      <c r="A4" s="129"/>
      <c r="B4" s="129"/>
      <c r="C4" s="129"/>
      <c r="D4" s="129"/>
      <c r="E4" s="129"/>
      <c r="H4" s="131" t="s">
        <v>2</v>
      </c>
      <c r="I4" s="131"/>
      <c r="J4" s="131"/>
      <c r="K4" s="131"/>
      <c r="L4" s="131"/>
      <c r="M4" s="131"/>
      <c r="N4" s="131"/>
    </row>
    <row r="5" spans="1:16" ht="5.3" customHeight="1">
      <c r="A5" s="130" t="s">
        <v>1</v>
      </c>
      <c r="B5" s="130"/>
      <c r="H5" s="131"/>
      <c r="I5" s="131"/>
      <c r="J5" s="131"/>
      <c r="K5" s="131"/>
      <c r="L5" s="131"/>
      <c r="M5" s="131"/>
      <c r="N5" s="131"/>
    </row>
    <row r="6" spans="1:16" ht="5.3" customHeight="1">
      <c r="A6" s="130"/>
      <c r="B6" s="130"/>
    </row>
    <row r="7" spans="1:16" ht="21.1" customHeight="1">
      <c r="A7" s="1" t="s">
        <v>125</v>
      </c>
      <c r="B7" s="140" t="s">
        <v>126</v>
      </c>
      <c r="C7" s="140"/>
      <c r="D7" s="140"/>
      <c r="E7" s="140"/>
      <c r="F7" s="140"/>
      <c r="G7" s="140"/>
      <c r="H7" s="141" t="s">
        <v>127</v>
      </c>
      <c r="I7" s="141"/>
      <c r="J7" s="141"/>
      <c r="K7" s="142" t="s">
        <v>128</v>
      </c>
      <c r="L7" s="142"/>
      <c r="M7" s="142"/>
      <c r="N7" s="142"/>
    </row>
    <row r="8" spans="1:16" ht="12.75" customHeight="1">
      <c r="A8" s="3" t="s">
        <v>129</v>
      </c>
      <c r="B8" s="119" t="s">
        <v>130</v>
      </c>
      <c r="C8" s="119"/>
      <c r="D8" s="119"/>
      <c r="E8" s="119"/>
      <c r="F8" s="119"/>
      <c r="G8" s="119"/>
      <c r="H8" s="10">
        <v>16358460979.52</v>
      </c>
      <c r="I8" s="10"/>
      <c r="J8" s="10"/>
      <c r="K8" s="138">
        <v>17394684301.169998</v>
      </c>
      <c r="L8" s="138"/>
      <c r="M8" s="138"/>
      <c r="N8" s="138"/>
    </row>
    <row r="9" spans="1:16" ht="12.1" customHeight="1">
      <c r="A9" s="5" t="s">
        <v>131</v>
      </c>
      <c r="B9" s="126" t="s">
        <v>132</v>
      </c>
      <c r="C9" s="126"/>
      <c r="D9" s="126"/>
      <c r="E9" s="126"/>
      <c r="F9" s="126"/>
      <c r="G9" s="126"/>
      <c r="H9" s="11">
        <v>-13523394712.77</v>
      </c>
      <c r="I9" s="11"/>
      <c r="J9" s="11"/>
      <c r="K9" s="139">
        <v>-14343851233.059999</v>
      </c>
      <c r="L9" s="139"/>
      <c r="M9" s="139"/>
      <c r="N9" s="139"/>
    </row>
    <row r="10" spans="1:16" ht="12.1" customHeight="1">
      <c r="A10" s="3" t="s">
        <v>133</v>
      </c>
      <c r="B10" s="119" t="s">
        <v>134</v>
      </c>
      <c r="C10" s="119"/>
      <c r="D10" s="119"/>
      <c r="E10" s="119"/>
      <c r="F10" s="119"/>
      <c r="G10" s="119"/>
      <c r="H10" s="10">
        <v>2835066266.75</v>
      </c>
      <c r="I10" s="10"/>
      <c r="J10" s="10"/>
      <c r="K10" s="138">
        <v>3050833068.1100001</v>
      </c>
      <c r="L10" s="138"/>
      <c r="M10" s="138"/>
      <c r="N10" s="138"/>
      <c r="O10" s="8"/>
    </row>
    <row r="11" spans="1:16" ht="12.75" customHeight="1">
      <c r="A11" s="5" t="s">
        <v>135</v>
      </c>
      <c r="B11" s="126" t="s">
        <v>136</v>
      </c>
      <c r="C11" s="126"/>
      <c r="D11" s="126"/>
      <c r="E11" s="126"/>
      <c r="F11" s="126"/>
      <c r="G11" s="126"/>
      <c r="H11" s="11">
        <v>775900262.47000003</v>
      </c>
      <c r="I11" s="11"/>
      <c r="J11" s="11"/>
      <c r="K11" s="277">
        <v>704504002.98000002</v>
      </c>
      <c r="L11" s="277"/>
      <c r="M11" s="277"/>
      <c r="N11" s="277"/>
    </row>
    <row r="12" spans="1:16" ht="12.1" customHeight="1">
      <c r="A12" s="5" t="s">
        <v>137</v>
      </c>
      <c r="B12" s="126" t="s">
        <v>138</v>
      </c>
      <c r="C12" s="126"/>
      <c r="D12" s="126"/>
      <c r="E12" s="126"/>
      <c r="F12" s="126"/>
      <c r="G12" s="126"/>
      <c r="H12" s="11">
        <v>282705625.44999999</v>
      </c>
      <c r="I12" s="11"/>
      <c r="J12" s="11"/>
      <c r="K12" s="277">
        <v>149125182.47999999</v>
      </c>
      <c r="L12" s="277"/>
      <c r="M12" s="277"/>
      <c r="N12" s="277"/>
    </row>
    <row r="13" spans="1:16" ht="12.1" customHeight="1">
      <c r="A13" s="5" t="s">
        <v>139</v>
      </c>
      <c r="B13" s="126" t="s">
        <v>140</v>
      </c>
      <c r="C13" s="126"/>
      <c r="D13" s="126"/>
      <c r="E13" s="126"/>
      <c r="F13" s="126"/>
      <c r="G13" s="126"/>
      <c r="H13" s="11"/>
      <c r="I13" s="11"/>
      <c r="J13" s="11"/>
      <c r="K13" s="277"/>
      <c r="L13" s="277"/>
      <c r="M13" s="277"/>
      <c r="N13" s="277"/>
    </row>
    <row r="14" spans="1:16" ht="12.75" customHeight="1">
      <c r="A14" s="5" t="s">
        <v>141</v>
      </c>
      <c r="B14" s="126" t="s">
        <v>142</v>
      </c>
      <c r="C14" s="126"/>
      <c r="D14" s="126"/>
      <c r="E14" s="126"/>
      <c r="F14" s="126"/>
      <c r="G14" s="126"/>
      <c r="H14" s="11"/>
      <c r="I14" s="11"/>
      <c r="J14" s="11"/>
      <c r="K14" s="277"/>
      <c r="L14" s="277"/>
      <c r="M14" s="277"/>
      <c r="N14" s="277"/>
    </row>
    <row r="15" spans="1:16" ht="12.1" customHeight="1">
      <c r="A15" s="5" t="s">
        <v>143</v>
      </c>
      <c r="B15" s="126" t="s">
        <v>144</v>
      </c>
      <c r="C15" s="126"/>
      <c r="D15" s="126"/>
      <c r="E15" s="126"/>
      <c r="F15" s="126"/>
      <c r="G15" s="126"/>
      <c r="H15" s="11">
        <v>572705901.95000005</v>
      </c>
      <c r="I15" s="11"/>
      <c r="J15" s="11"/>
      <c r="K15" s="277">
        <v>487292708.77999997</v>
      </c>
      <c r="L15" s="277"/>
      <c r="M15" s="277"/>
      <c r="N15" s="277"/>
      <c r="O15" s="8"/>
      <c r="P15" s="8"/>
    </row>
    <row r="16" spans="1:16" ht="12.1" customHeight="1">
      <c r="A16" s="5" t="s">
        <v>145</v>
      </c>
      <c r="B16" s="126" t="s">
        <v>146</v>
      </c>
      <c r="C16" s="126"/>
      <c r="D16" s="126"/>
      <c r="E16" s="126"/>
      <c r="F16" s="126"/>
      <c r="G16" s="126"/>
      <c r="H16" s="11">
        <v>-1256556797.1800001</v>
      </c>
      <c r="I16" s="11"/>
      <c r="J16" s="11"/>
      <c r="K16" s="139">
        <v>-1153577454.9100001</v>
      </c>
      <c r="L16" s="139"/>
      <c r="M16" s="139"/>
      <c r="N16" s="139"/>
    </row>
    <row r="17" spans="1:14" ht="12.75" customHeight="1">
      <c r="A17" s="5" t="s">
        <v>147</v>
      </c>
      <c r="B17" s="126" t="s">
        <v>148</v>
      </c>
      <c r="C17" s="126"/>
      <c r="D17" s="126"/>
      <c r="E17" s="126"/>
      <c r="F17" s="126"/>
      <c r="G17" s="126"/>
      <c r="H17" s="11">
        <v>-2544492166.98</v>
      </c>
      <c r="I17" s="11"/>
      <c r="J17" s="11"/>
      <c r="K17" s="139">
        <v>-2624476664.75</v>
      </c>
      <c r="L17" s="139"/>
      <c r="M17" s="139"/>
      <c r="N17" s="139"/>
    </row>
    <row r="18" spans="1:14" ht="12.1" customHeight="1">
      <c r="A18" s="5" t="s">
        <v>149</v>
      </c>
      <c r="B18" s="126" t="s">
        <v>150</v>
      </c>
      <c r="C18" s="126"/>
      <c r="D18" s="126"/>
      <c r="E18" s="126"/>
      <c r="F18" s="126"/>
      <c r="G18" s="126"/>
      <c r="H18" s="11">
        <v>-48206818.189999998</v>
      </c>
      <c r="I18" s="11"/>
      <c r="J18" s="11"/>
      <c r="K18" s="139">
        <v>-96295888.109999999</v>
      </c>
      <c r="L18" s="139"/>
      <c r="M18" s="139"/>
      <c r="N18" s="139"/>
    </row>
    <row r="19" spans="1:14" ht="12.1" customHeight="1">
      <c r="A19" s="5" t="s">
        <v>151</v>
      </c>
      <c r="B19" s="126" t="s">
        <v>152</v>
      </c>
      <c r="C19" s="126"/>
      <c r="D19" s="126"/>
      <c r="E19" s="126"/>
      <c r="F19" s="126"/>
      <c r="G19" s="126"/>
      <c r="H19" s="11">
        <v>-577883716.04999995</v>
      </c>
      <c r="I19" s="11"/>
      <c r="J19" s="11"/>
      <c r="K19" s="139">
        <v>-561743958.53999996</v>
      </c>
      <c r="L19" s="139"/>
      <c r="M19" s="139"/>
      <c r="N19" s="139"/>
    </row>
    <row r="20" spans="1:14" ht="12.75" customHeight="1">
      <c r="A20" s="5" t="s">
        <v>153</v>
      </c>
      <c r="B20" s="126" t="s">
        <v>154</v>
      </c>
      <c r="C20" s="126"/>
      <c r="D20" s="126"/>
      <c r="E20" s="126"/>
      <c r="F20" s="126"/>
      <c r="G20" s="126"/>
      <c r="H20" s="11">
        <v>-116069.43</v>
      </c>
      <c r="I20" s="11"/>
      <c r="J20" s="11"/>
      <c r="K20" s="139">
        <v>15362389.450000001</v>
      </c>
      <c r="L20" s="139"/>
      <c r="M20" s="139"/>
      <c r="N20" s="139"/>
    </row>
    <row r="21" spans="1:14" ht="12.1" customHeight="1">
      <c r="A21" s="5" t="s">
        <v>155</v>
      </c>
      <c r="B21" s="126" t="s">
        <v>156</v>
      </c>
      <c r="C21" s="126"/>
      <c r="D21" s="126"/>
      <c r="E21" s="126"/>
      <c r="F21" s="126"/>
      <c r="G21" s="126"/>
      <c r="H21" s="11"/>
      <c r="I21" s="11"/>
      <c r="J21" s="11"/>
      <c r="K21" s="139">
        <v>63090908.269999996</v>
      </c>
      <c r="L21" s="139"/>
      <c r="M21" s="139"/>
      <c r="N21" s="139"/>
    </row>
    <row r="22" spans="1:14" ht="12.1" customHeight="1">
      <c r="A22" s="5" t="s">
        <v>157</v>
      </c>
      <c r="B22" s="126" t="s">
        <v>158</v>
      </c>
      <c r="C22" s="126"/>
      <c r="D22" s="126"/>
      <c r="E22" s="126"/>
      <c r="F22" s="126"/>
      <c r="G22" s="126"/>
      <c r="H22" s="11"/>
      <c r="I22" s="11"/>
      <c r="J22" s="11"/>
      <c r="K22" s="139"/>
      <c r="L22" s="139"/>
      <c r="M22" s="139"/>
      <c r="N22" s="139"/>
    </row>
    <row r="23" spans="1:14" ht="12.1" customHeight="1">
      <c r="A23" s="5" t="s">
        <v>159</v>
      </c>
      <c r="B23" s="126" t="s">
        <v>160</v>
      </c>
      <c r="C23" s="126"/>
      <c r="D23" s="126"/>
      <c r="E23" s="126"/>
      <c r="F23" s="126"/>
      <c r="G23" s="126"/>
      <c r="H23" s="11"/>
      <c r="I23" s="11"/>
      <c r="J23" s="11"/>
      <c r="K23" s="139"/>
      <c r="L23" s="139"/>
      <c r="M23" s="139"/>
      <c r="N23" s="139"/>
    </row>
    <row r="24" spans="1:14" ht="12.75" customHeight="1">
      <c r="A24" s="5" t="s">
        <v>161</v>
      </c>
      <c r="B24" s="126" t="s">
        <v>162</v>
      </c>
      <c r="C24" s="126"/>
      <c r="D24" s="126"/>
      <c r="E24" s="126"/>
      <c r="F24" s="126"/>
      <c r="G24" s="126"/>
      <c r="H24" s="11"/>
      <c r="I24" s="11"/>
      <c r="J24" s="11"/>
      <c r="K24" s="139"/>
      <c r="L24" s="139"/>
      <c r="M24" s="139"/>
      <c r="N24" s="139"/>
    </row>
    <row r="25" spans="1:14" ht="12.1" customHeight="1">
      <c r="A25" s="3" t="s">
        <v>163</v>
      </c>
      <c r="B25" s="119" t="s">
        <v>164</v>
      </c>
      <c r="C25" s="119"/>
      <c r="D25" s="119"/>
      <c r="E25" s="119"/>
      <c r="F25" s="119"/>
      <c r="G25" s="119"/>
      <c r="H25" s="10">
        <v>39122488.789999999</v>
      </c>
      <c r="I25" s="10"/>
      <c r="J25" s="10"/>
      <c r="K25" s="138">
        <v>34114293.759999998</v>
      </c>
      <c r="L25" s="138"/>
      <c r="M25" s="138"/>
      <c r="N25" s="138"/>
    </row>
    <row r="26" spans="1:14" ht="12.1" customHeight="1">
      <c r="A26" s="5" t="s">
        <v>165</v>
      </c>
      <c r="B26" s="126" t="s">
        <v>166</v>
      </c>
      <c r="C26" s="126"/>
      <c r="D26" s="126"/>
      <c r="E26" s="126"/>
      <c r="F26" s="126"/>
      <c r="G26" s="126"/>
      <c r="H26" s="11">
        <v>-34407370.049999997</v>
      </c>
      <c r="I26" s="11"/>
      <c r="J26" s="11"/>
      <c r="K26" s="139">
        <v>-23414254.789999999</v>
      </c>
      <c r="L26" s="139"/>
      <c r="M26" s="139"/>
      <c r="N26" s="139"/>
    </row>
    <row r="27" spans="1:14" ht="12.75" customHeight="1">
      <c r="A27" s="3" t="s">
        <v>167</v>
      </c>
      <c r="B27" s="119" t="s">
        <v>168</v>
      </c>
      <c r="C27" s="119"/>
      <c r="D27" s="119"/>
      <c r="E27" s="119"/>
      <c r="F27" s="119"/>
      <c r="G27" s="119"/>
      <c r="H27" s="10">
        <v>4715118.74</v>
      </c>
      <c r="I27" s="10"/>
      <c r="J27" s="10"/>
      <c r="K27" s="138">
        <v>10700038.969999999</v>
      </c>
      <c r="L27" s="138"/>
      <c r="M27" s="138"/>
      <c r="N27" s="138"/>
    </row>
    <row r="28" spans="1:14" ht="12.1" customHeight="1">
      <c r="A28" s="3" t="s">
        <v>169</v>
      </c>
      <c r="B28" s="119" t="s">
        <v>170</v>
      </c>
      <c r="C28" s="119"/>
      <c r="D28" s="119"/>
      <c r="E28" s="119"/>
      <c r="F28" s="119"/>
      <c r="G28" s="119"/>
      <c r="H28" s="10"/>
      <c r="I28" s="10"/>
      <c r="J28" s="10"/>
      <c r="K28" s="138"/>
      <c r="L28" s="138"/>
      <c r="M28" s="138"/>
      <c r="N28" s="138"/>
    </row>
    <row r="29" spans="1:14" ht="12.1" customHeight="1">
      <c r="A29" s="3" t="s">
        <v>171</v>
      </c>
      <c r="B29" s="119" t="s">
        <v>172</v>
      </c>
      <c r="C29" s="119"/>
      <c r="D29" s="119"/>
      <c r="E29" s="119"/>
      <c r="F29" s="119"/>
      <c r="G29" s="119"/>
      <c r="H29" s="10">
        <v>4715118.74</v>
      </c>
      <c r="I29" s="10"/>
      <c r="J29" s="10"/>
      <c r="K29" s="138">
        <v>10700038.969999999</v>
      </c>
      <c r="L29" s="138"/>
      <c r="M29" s="138"/>
      <c r="N29" s="138"/>
    </row>
    <row r="30" spans="1:14" ht="12.75" customHeight="1">
      <c r="A30" s="3" t="s">
        <v>173</v>
      </c>
      <c r="B30" s="119" t="s">
        <v>174</v>
      </c>
      <c r="C30" s="119"/>
      <c r="D30" s="119"/>
      <c r="E30" s="119"/>
      <c r="F30" s="119"/>
      <c r="G30" s="119"/>
      <c r="H30" s="10"/>
      <c r="I30" s="10"/>
      <c r="J30" s="10"/>
      <c r="K30" s="138"/>
      <c r="L30" s="138"/>
      <c r="M30" s="138"/>
      <c r="N30" s="138"/>
    </row>
    <row r="31" spans="1:14" ht="12.1" customHeight="1">
      <c r="A31" s="7"/>
      <c r="B31" s="126" t="s">
        <v>175</v>
      </c>
      <c r="C31" s="126"/>
      <c r="D31" s="126"/>
      <c r="E31" s="126"/>
      <c r="F31" s="126"/>
      <c r="G31" s="126"/>
      <c r="H31" s="11"/>
      <c r="I31" s="11"/>
      <c r="J31" s="11"/>
      <c r="K31" s="139"/>
      <c r="L31" s="139"/>
      <c r="M31" s="139"/>
      <c r="N31" s="139"/>
    </row>
    <row r="32" spans="1:14" ht="12.1" customHeight="1">
      <c r="A32" s="7"/>
      <c r="B32" s="126" t="s">
        <v>176</v>
      </c>
      <c r="C32" s="126"/>
      <c r="D32" s="126"/>
      <c r="E32" s="126"/>
      <c r="F32" s="126"/>
      <c r="G32" s="126"/>
      <c r="H32" s="11"/>
      <c r="I32" s="11"/>
      <c r="J32" s="11"/>
      <c r="K32" s="139"/>
      <c r="L32" s="139"/>
      <c r="M32" s="139"/>
      <c r="N32" s="139"/>
    </row>
    <row r="33" spans="1:14" ht="12.75" customHeight="1">
      <c r="A33" s="7"/>
      <c r="B33" s="126" t="s">
        <v>177</v>
      </c>
      <c r="C33" s="126"/>
      <c r="D33" s="126"/>
      <c r="E33" s="126"/>
      <c r="F33" s="126"/>
      <c r="G33" s="126"/>
      <c r="H33" s="11"/>
      <c r="I33" s="11"/>
      <c r="J33" s="11"/>
      <c r="K33" s="139"/>
      <c r="L33" s="139"/>
      <c r="M33" s="139"/>
      <c r="N33" s="139"/>
    </row>
    <row r="34" spans="1:14" ht="12.1" customHeight="1">
      <c r="A34" s="3" t="s">
        <v>178</v>
      </c>
      <c r="B34" s="119" t="s">
        <v>179</v>
      </c>
      <c r="C34" s="119"/>
      <c r="D34" s="119"/>
      <c r="E34" s="119"/>
      <c r="F34" s="119"/>
      <c r="G34" s="119"/>
      <c r="H34" s="10">
        <v>4715118.74</v>
      </c>
      <c r="I34" s="10"/>
      <c r="J34" s="10"/>
      <c r="K34" s="138">
        <v>10700038.969999999</v>
      </c>
      <c r="L34" s="138"/>
      <c r="M34" s="138"/>
      <c r="N34" s="138"/>
    </row>
    <row r="35" spans="1:14" ht="12.1" customHeight="1">
      <c r="A35" s="3" t="s">
        <v>180</v>
      </c>
      <c r="B35" s="119" t="s">
        <v>181</v>
      </c>
      <c r="C35" s="119"/>
      <c r="D35" s="119"/>
      <c r="E35" s="119"/>
      <c r="F35" s="119"/>
      <c r="G35" s="119"/>
      <c r="H35" s="10">
        <v>4715118.74</v>
      </c>
      <c r="I35" s="10"/>
      <c r="J35" s="10"/>
      <c r="K35" s="138">
        <v>10700038.969999999</v>
      </c>
      <c r="L35" s="138"/>
      <c r="M35" s="138"/>
      <c r="N35" s="138"/>
    </row>
    <row r="36" spans="1:14" ht="27.7" customHeight="1"/>
    <row r="37" spans="1:14" ht="12.1" customHeight="1">
      <c r="D37" s="137" t="s">
        <v>182</v>
      </c>
      <c r="E37" s="137"/>
      <c r="F37" s="137"/>
      <c r="G37" s="12"/>
      <c r="H37" s="12" t="s">
        <v>186</v>
      </c>
      <c r="I37" s="12" t="s">
        <v>186</v>
      </c>
      <c r="J37" s="12" t="s">
        <v>186</v>
      </c>
      <c r="K37" s="12"/>
    </row>
    <row r="38" spans="1:14" ht="9.6999999999999993" customHeight="1">
      <c r="G38" s="9"/>
      <c r="H38" s="9"/>
      <c r="I38" s="9"/>
      <c r="J38" s="9"/>
      <c r="K38" s="9"/>
    </row>
    <row r="39" spans="1:14" ht="12.1" customHeight="1">
      <c r="D39" s="137" t="s">
        <v>183</v>
      </c>
      <c r="E39" s="137"/>
      <c r="F39" s="137"/>
      <c r="G39" s="12"/>
      <c r="H39" s="12" t="s">
        <v>187</v>
      </c>
      <c r="I39" s="12" t="s">
        <v>187</v>
      </c>
      <c r="J39" s="12" t="s">
        <v>187</v>
      </c>
      <c r="K39" s="12"/>
    </row>
    <row r="40" spans="1:14" ht="33.799999999999997" customHeight="1"/>
    <row r="41" spans="1:14" ht="12.1" customHeight="1">
      <c r="A41" s="122"/>
      <c r="B41" s="122"/>
      <c r="C41" s="122"/>
      <c r="D41" s="122"/>
      <c r="E41" s="123"/>
      <c r="F41" s="123"/>
      <c r="G41" s="123"/>
      <c r="H41" s="123"/>
      <c r="M41" s="124"/>
      <c r="N41" s="124"/>
    </row>
    <row r="43" spans="1:14" ht="14.3" customHeight="1"/>
  </sheetData>
  <mergeCells count="68">
    <mergeCell ref="A2:N2"/>
    <mergeCell ref="A3:E4"/>
    <mergeCell ref="A5:B6"/>
    <mergeCell ref="B7:G7"/>
    <mergeCell ref="H7:J7"/>
    <mergeCell ref="K7:N7"/>
    <mergeCell ref="H4:N5"/>
    <mergeCell ref="B10:G10"/>
    <mergeCell ref="K10:N10"/>
    <mergeCell ref="B11:G11"/>
    <mergeCell ref="K11:N11"/>
    <mergeCell ref="B8:G8"/>
    <mergeCell ref="K8:N8"/>
    <mergeCell ref="B9:G9"/>
    <mergeCell ref="K9:N9"/>
    <mergeCell ref="B14:G14"/>
    <mergeCell ref="K14:N14"/>
    <mergeCell ref="B15:G15"/>
    <mergeCell ref="K15:N15"/>
    <mergeCell ref="B12:G12"/>
    <mergeCell ref="K12:N12"/>
    <mergeCell ref="B13:G13"/>
    <mergeCell ref="K13:N13"/>
    <mergeCell ref="B18:G18"/>
    <mergeCell ref="K18:N18"/>
    <mergeCell ref="B19:G19"/>
    <mergeCell ref="K19:N19"/>
    <mergeCell ref="B16:G16"/>
    <mergeCell ref="K16:N16"/>
    <mergeCell ref="B17:G17"/>
    <mergeCell ref="K17:N17"/>
    <mergeCell ref="B22:G22"/>
    <mergeCell ref="K22:N22"/>
    <mergeCell ref="B23:G23"/>
    <mergeCell ref="K23:N23"/>
    <mergeCell ref="B20:G20"/>
    <mergeCell ref="K20:N20"/>
    <mergeCell ref="B21:G21"/>
    <mergeCell ref="K21:N21"/>
    <mergeCell ref="B26:G26"/>
    <mergeCell ref="K26:N26"/>
    <mergeCell ref="B27:G27"/>
    <mergeCell ref="K27:N27"/>
    <mergeCell ref="B24:G24"/>
    <mergeCell ref="K24:N24"/>
    <mergeCell ref="B25:G25"/>
    <mergeCell ref="K25:N25"/>
    <mergeCell ref="B30:G30"/>
    <mergeCell ref="K30:N30"/>
    <mergeCell ref="B31:G31"/>
    <mergeCell ref="K31:N31"/>
    <mergeCell ref="B28:G28"/>
    <mergeCell ref="K28:N28"/>
    <mergeCell ref="B29:G29"/>
    <mergeCell ref="K29:N29"/>
    <mergeCell ref="B34:G34"/>
    <mergeCell ref="K34:N34"/>
    <mergeCell ref="B35:G35"/>
    <mergeCell ref="K35:N35"/>
    <mergeCell ref="B32:G32"/>
    <mergeCell ref="K32:N32"/>
    <mergeCell ref="B33:G33"/>
    <mergeCell ref="K33:N33"/>
    <mergeCell ref="M41:N41"/>
    <mergeCell ref="D37:F37"/>
    <mergeCell ref="D39:F39"/>
    <mergeCell ref="A41:D41"/>
    <mergeCell ref="E41:H41"/>
  </mergeCells>
  <pageMargins left="0.5" right="0.20000000298023199" top="0.20000000298023199" bottom="0.20000000298023199"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X33"/>
  <sheetViews>
    <sheetView showGridLines="0" workbookViewId="0">
      <selection activeCell="U19" sqref="U19:X19"/>
    </sheetView>
  </sheetViews>
  <sheetFormatPr defaultRowHeight="14.3"/>
  <cols>
    <col min="1" max="1" width="4.375" customWidth="1"/>
    <col min="2" max="2" width="18.375" customWidth="1"/>
    <col min="3" max="3" width="5.625" customWidth="1"/>
    <col min="4" max="4" width="5.875" customWidth="1"/>
    <col min="5" max="5" width="1.625" customWidth="1"/>
    <col min="6" max="6" width="6.875" customWidth="1"/>
    <col min="7" max="7" width="5.625" customWidth="1"/>
    <col min="8" max="8" width="4.875" customWidth="1"/>
    <col min="9" max="10" width="2" customWidth="1"/>
    <col min="11" max="11" width="4.875" customWidth="1"/>
    <col min="12" max="12" width="0.125" customWidth="1"/>
    <col min="13" max="13" width="9.375" customWidth="1"/>
    <col min="14" max="14" width="8.875" customWidth="1"/>
    <col min="15" max="15" width="5.625" customWidth="1"/>
    <col min="16" max="16" width="8.25" customWidth="1"/>
    <col min="17" max="17" width="6.125" customWidth="1"/>
    <col min="18" max="18" width="10.375" customWidth="1"/>
    <col min="19" max="19" width="3.875" customWidth="1"/>
    <col min="20" max="20" width="15.25" customWidth="1"/>
    <col min="21" max="21" width="8" customWidth="1"/>
    <col min="22" max="22" width="8.875" customWidth="1"/>
    <col min="23" max="24" width="0.125" customWidth="1"/>
  </cols>
  <sheetData>
    <row r="1" spans="1:24" ht="7.5" customHeight="1"/>
    <row r="2" spans="1:24" ht="14.3" customHeight="1">
      <c r="A2" s="160" t="s">
        <v>267</v>
      </c>
      <c r="B2" s="160"/>
      <c r="C2" s="160"/>
      <c r="D2" s="160"/>
      <c r="E2" s="160"/>
      <c r="F2" s="160"/>
      <c r="G2" s="160"/>
      <c r="H2" s="160"/>
      <c r="I2" s="160"/>
      <c r="J2" s="160"/>
      <c r="K2" s="160"/>
      <c r="L2" s="160"/>
      <c r="M2" s="160"/>
      <c r="N2" s="160"/>
      <c r="O2" s="160"/>
      <c r="P2" s="160"/>
      <c r="Q2" s="160"/>
      <c r="R2" s="160"/>
      <c r="S2" s="160"/>
      <c r="T2" s="160"/>
      <c r="U2" s="160"/>
      <c r="V2" s="160"/>
      <c r="W2" s="160"/>
      <c r="X2" s="160"/>
    </row>
    <row r="3" spans="1:24" ht="11.25" customHeight="1">
      <c r="A3" s="129" t="s">
        <v>0</v>
      </c>
      <c r="B3" s="129"/>
      <c r="C3" s="129"/>
      <c r="D3" s="129"/>
      <c r="E3" s="129"/>
      <c r="F3" s="129"/>
      <c r="G3" s="129"/>
    </row>
    <row r="4" spans="1:24" ht="5.3" customHeight="1">
      <c r="A4" s="129"/>
      <c r="B4" s="129"/>
      <c r="C4" s="129"/>
      <c r="D4" s="129"/>
      <c r="E4" s="129"/>
      <c r="F4" s="129"/>
      <c r="G4" s="129"/>
      <c r="S4" s="124" t="s">
        <v>2</v>
      </c>
      <c r="T4" s="124"/>
      <c r="U4" s="124"/>
      <c r="V4" s="124"/>
      <c r="W4" s="124"/>
    </row>
    <row r="5" spans="1:24" ht="1.55" customHeight="1">
      <c r="S5" s="124"/>
      <c r="T5" s="124"/>
      <c r="U5" s="124"/>
      <c r="V5" s="124"/>
      <c r="W5" s="124"/>
    </row>
    <row r="6" spans="1:24" ht="4.5999999999999996" customHeight="1">
      <c r="A6" s="161" t="s">
        <v>1</v>
      </c>
      <c r="B6" s="161"/>
      <c r="S6" s="124"/>
      <c r="T6" s="124"/>
      <c r="U6" s="124"/>
      <c r="V6" s="124"/>
      <c r="W6" s="124"/>
    </row>
    <row r="7" spans="1:24" ht="5.3" customHeight="1">
      <c r="A7" s="162"/>
      <c r="B7" s="162"/>
    </row>
    <row r="8" spans="1:24" ht="30.75" customHeight="1">
      <c r="A8" s="14" t="s">
        <v>188</v>
      </c>
      <c r="B8" s="132" t="s">
        <v>126</v>
      </c>
      <c r="C8" s="136"/>
      <c r="D8" s="132" t="s">
        <v>189</v>
      </c>
      <c r="E8" s="141"/>
      <c r="F8" s="136"/>
      <c r="G8" s="132" t="s">
        <v>108</v>
      </c>
      <c r="H8" s="141"/>
      <c r="I8" s="141"/>
      <c r="J8" s="136"/>
      <c r="K8" s="132" t="s">
        <v>110</v>
      </c>
      <c r="L8" s="141"/>
      <c r="M8" s="136"/>
      <c r="N8" s="132" t="s">
        <v>112</v>
      </c>
      <c r="O8" s="136"/>
      <c r="P8" s="132" t="s">
        <v>190</v>
      </c>
      <c r="Q8" s="136"/>
      <c r="R8" s="132" t="s">
        <v>116</v>
      </c>
      <c r="S8" s="136"/>
      <c r="T8" s="2" t="s">
        <v>118</v>
      </c>
      <c r="U8" s="132" t="s">
        <v>191</v>
      </c>
      <c r="V8" s="141"/>
      <c r="W8" s="141"/>
      <c r="X8" s="136"/>
    </row>
    <row r="9" spans="1:24" ht="21.1" customHeight="1">
      <c r="A9" s="15">
        <v>1</v>
      </c>
      <c r="B9" s="151" t="s">
        <v>192</v>
      </c>
      <c r="C9" s="152"/>
      <c r="D9" s="153">
        <v>2587027589</v>
      </c>
      <c r="E9" s="154"/>
      <c r="F9" s="155"/>
      <c r="G9" s="153">
        <v>0</v>
      </c>
      <c r="H9" s="154"/>
      <c r="I9" s="154"/>
      <c r="J9" s="155"/>
      <c r="K9" s="153">
        <v>0</v>
      </c>
      <c r="L9" s="154"/>
      <c r="M9" s="155"/>
      <c r="N9" s="153">
        <v>999486536.10000002</v>
      </c>
      <c r="O9" s="155"/>
      <c r="P9" s="153">
        <v>0</v>
      </c>
      <c r="Q9" s="155"/>
      <c r="R9" s="153">
        <v>8247270172.3900003</v>
      </c>
      <c r="S9" s="158"/>
      <c r="T9" s="18">
        <v>22679718574.889999</v>
      </c>
      <c r="U9" s="159">
        <v>34513502872.379997</v>
      </c>
      <c r="V9" s="154"/>
      <c r="W9" s="154"/>
      <c r="X9" s="155"/>
    </row>
    <row r="10" spans="1:24" ht="20.25" customHeight="1">
      <c r="A10" s="16">
        <v>2</v>
      </c>
      <c r="B10" s="149" t="s">
        <v>193</v>
      </c>
      <c r="C10" s="150"/>
      <c r="D10" s="144">
        <v>0</v>
      </c>
      <c r="E10" s="146"/>
      <c r="F10" s="145"/>
      <c r="G10" s="144">
        <v>0</v>
      </c>
      <c r="H10" s="146"/>
      <c r="I10" s="146"/>
      <c r="J10" s="145"/>
      <c r="K10" s="144">
        <v>0</v>
      </c>
      <c r="L10" s="146"/>
      <c r="M10" s="145"/>
      <c r="N10" s="144">
        <v>0</v>
      </c>
      <c r="O10" s="145"/>
      <c r="P10" s="144">
        <v>0</v>
      </c>
      <c r="Q10" s="145"/>
      <c r="R10" s="144">
        <v>0</v>
      </c>
      <c r="S10" s="145"/>
      <c r="T10" s="6">
        <v>0</v>
      </c>
      <c r="U10" s="144">
        <v>0</v>
      </c>
      <c r="V10" s="146"/>
      <c r="W10" s="146"/>
      <c r="X10" s="145"/>
    </row>
    <row r="11" spans="1:24" ht="12.75" customHeight="1">
      <c r="A11" s="16">
        <v>3</v>
      </c>
      <c r="B11" s="149" t="s">
        <v>194</v>
      </c>
      <c r="C11" s="150"/>
      <c r="D11" s="144">
        <v>0</v>
      </c>
      <c r="E11" s="146"/>
      <c r="F11" s="145"/>
      <c r="G11" s="144">
        <v>0</v>
      </c>
      <c r="H11" s="146"/>
      <c r="I11" s="146"/>
      <c r="J11" s="145"/>
      <c r="K11" s="144">
        <v>0</v>
      </c>
      <c r="L11" s="146"/>
      <c r="M11" s="145"/>
      <c r="N11" s="144">
        <v>0</v>
      </c>
      <c r="O11" s="145"/>
      <c r="P11" s="144">
        <v>0</v>
      </c>
      <c r="Q11" s="145"/>
      <c r="R11" s="144">
        <v>0</v>
      </c>
      <c r="S11" s="145"/>
      <c r="T11" s="6">
        <v>0</v>
      </c>
      <c r="U11" s="144">
        <v>0</v>
      </c>
      <c r="V11" s="146"/>
      <c r="W11" s="146"/>
      <c r="X11" s="145"/>
    </row>
    <row r="12" spans="1:24" ht="20.25" customHeight="1">
      <c r="A12" s="16">
        <v>4</v>
      </c>
      <c r="B12" s="149" t="s">
        <v>172</v>
      </c>
      <c r="C12" s="150"/>
      <c r="D12" s="144">
        <v>0</v>
      </c>
      <c r="E12" s="146"/>
      <c r="F12" s="145"/>
      <c r="G12" s="144">
        <v>0</v>
      </c>
      <c r="H12" s="146"/>
      <c r="I12" s="146"/>
      <c r="J12" s="145"/>
      <c r="K12" s="144">
        <v>0</v>
      </c>
      <c r="L12" s="146"/>
      <c r="M12" s="145"/>
      <c r="N12" s="144">
        <v>0</v>
      </c>
      <c r="O12" s="145"/>
      <c r="P12" s="144">
        <v>0</v>
      </c>
      <c r="Q12" s="145"/>
      <c r="R12" s="144">
        <v>0</v>
      </c>
      <c r="S12" s="156"/>
      <c r="T12" s="19">
        <v>4715118.74</v>
      </c>
      <c r="U12" s="157">
        <v>4715118.74</v>
      </c>
      <c r="V12" s="146"/>
      <c r="W12" s="146"/>
      <c r="X12" s="145"/>
    </row>
    <row r="13" spans="1:24" ht="12.1" customHeight="1">
      <c r="A13" s="16">
        <v>5</v>
      </c>
      <c r="B13" s="149" t="s">
        <v>174</v>
      </c>
      <c r="C13" s="150"/>
      <c r="D13" s="144">
        <v>0</v>
      </c>
      <c r="E13" s="146"/>
      <c r="F13" s="145"/>
      <c r="G13" s="144">
        <v>0</v>
      </c>
      <c r="H13" s="146"/>
      <c r="I13" s="146"/>
      <c r="J13" s="145"/>
      <c r="K13" s="144">
        <v>0</v>
      </c>
      <c r="L13" s="146"/>
      <c r="M13" s="145"/>
      <c r="N13" s="144">
        <v>0</v>
      </c>
      <c r="O13" s="145"/>
      <c r="P13" s="144">
        <v>0</v>
      </c>
      <c r="Q13" s="145"/>
      <c r="R13" s="144">
        <v>0</v>
      </c>
      <c r="S13" s="145"/>
      <c r="T13" s="6">
        <v>0</v>
      </c>
      <c r="U13" s="144">
        <v>0</v>
      </c>
      <c r="V13" s="146"/>
      <c r="W13" s="146"/>
      <c r="X13" s="145"/>
    </row>
    <row r="14" spans="1:24" ht="12.75" customHeight="1">
      <c r="A14" s="16">
        <v>6</v>
      </c>
      <c r="B14" s="149" t="s">
        <v>195</v>
      </c>
      <c r="C14" s="150"/>
      <c r="D14" s="144">
        <v>0</v>
      </c>
      <c r="E14" s="146"/>
      <c r="F14" s="145"/>
      <c r="G14" s="144">
        <v>0</v>
      </c>
      <c r="H14" s="146"/>
      <c r="I14" s="146"/>
      <c r="J14" s="145"/>
      <c r="K14" s="144">
        <v>0</v>
      </c>
      <c r="L14" s="146"/>
      <c r="M14" s="145"/>
      <c r="N14" s="144">
        <v>0</v>
      </c>
      <c r="O14" s="145"/>
      <c r="P14" s="144">
        <v>0</v>
      </c>
      <c r="Q14" s="145"/>
      <c r="R14" s="144">
        <v>0</v>
      </c>
      <c r="S14" s="145"/>
      <c r="T14" s="6">
        <v>0</v>
      </c>
      <c r="U14" s="144">
        <v>0</v>
      </c>
      <c r="V14" s="146"/>
      <c r="W14" s="146"/>
      <c r="X14" s="145"/>
    </row>
    <row r="15" spans="1:24" ht="12.1" customHeight="1">
      <c r="A15" s="16">
        <v>7</v>
      </c>
      <c r="B15" s="149" t="s">
        <v>196</v>
      </c>
      <c r="C15" s="150"/>
      <c r="D15" s="144">
        <v>0</v>
      </c>
      <c r="E15" s="146"/>
      <c r="F15" s="145"/>
      <c r="G15" s="144">
        <v>0</v>
      </c>
      <c r="H15" s="146"/>
      <c r="I15" s="146"/>
      <c r="J15" s="145"/>
      <c r="K15" s="144">
        <v>0</v>
      </c>
      <c r="L15" s="146"/>
      <c r="M15" s="145"/>
      <c r="N15" s="144">
        <v>0</v>
      </c>
      <c r="O15" s="145"/>
      <c r="P15" s="144">
        <v>0</v>
      </c>
      <c r="Q15" s="145"/>
      <c r="R15" s="144">
        <v>0</v>
      </c>
      <c r="S15" s="156"/>
      <c r="T15" s="19">
        <v>-25770700.399999999</v>
      </c>
      <c r="U15" s="157">
        <v>-25770700.399999999</v>
      </c>
      <c r="V15" s="146"/>
      <c r="W15" s="146"/>
      <c r="X15" s="145"/>
    </row>
    <row r="16" spans="1:24" ht="21.1" customHeight="1">
      <c r="A16" s="16">
        <v>8</v>
      </c>
      <c r="B16" s="149" t="s">
        <v>197</v>
      </c>
      <c r="C16" s="150"/>
      <c r="D16" s="144">
        <v>0</v>
      </c>
      <c r="E16" s="146"/>
      <c r="F16" s="145"/>
      <c r="G16" s="144">
        <v>0</v>
      </c>
      <c r="H16" s="146"/>
      <c r="I16" s="146"/>
      <c r="J16" s="145"/>
      <c r="K16" s="144">
        <v>0</v>
      </c>
      <c r="L16" s="146"/>
      <c r="M16" s="145"/>
      <c r="N16" s="144">
        <v>0</v>
      </c>
      <c r="O16" s="145"/>
      <c r="P16" s="144">
        <v>0</v>
      </c>
      <c r="Q16" s="145"/>
      <c r="R16" s="144">
        <v>0</v>
      </c>
      <c r="S16" s="145"/>
      <c r="T16" s="6">
        <v>0</v>
      </c>
      <c r="U16" s="144">
        <v>0</v>
      </c>
      <c r="V16" s="146"/>
      <c r="W16" s="146"/>
      <c r="X16" s="145"/>
    </row>
    <row r="17" spans="1:24" ht="20.25" customHeight="1">
      <c r="A17" s="15">
        <v>1</v>
      </c>
      <c r="B17" s="151" t="s">
        <v>198</v>
      </c>
      <c r="C17" s="152"/>
      <c r="D17" s="153">
        <v>2587027589</v>
      </c>
      <c r="E17" s="154"/>
      <c r="F17" s="155"/>
      <c r="G17" s="153"/>
      <c r="H17" s="154"/>
      <c r="I17" s="154"/>
      <c r="J17" s="155"/>
      <c r="K17" s="153"/>
      <c r="L17" s="154"/>
      <c r="M17" s="155"/>
      <c r="N17" s="153">
        <v>999486536.10000002</v>
      </c>
      <c r="O17" s="155"/>
      <c r="P17" s="153"/>
      <c r="Q17" s="155"/>
      <c r="R17" s="153">
        <v>8247270172.3900003</v>
      </c>
      <c r="S17" s="155"/>
      <c r="T17" s="4">
        <v>22658662993.23</v>
      </c>
      <c r="U17" s="153">
        <v>34492447290.720001</v>
      </c>
      <c r="V17" s="154"/>
      <c r="W17" s="154"/>
      <c r="X17" s="155"/>
    </row>
    <row r="18" spans="1:24" ht="21.1" customHeight="1">
      <c r="A18" s="16">
        <v>2</v>
      </c>
      <c r="B18" s="149" t="s">
        <v>193</v>
      </c>
      <c r="C18" s="150"/>
      <c r="D18" s="144">
        <v>0</v>
      </c>
      <c r="E18" s="146"/>
      <c r="F18" s="145"/>
      <c r="G18" s="144">
        <v>0</v>
      </c>
      <c r="H18" s="146"/>
      <c r="I18" s="146"/>
      <c r="J18" s="145"/>
      <c r="K18" s="144">
        <v>0</v>
      </c>
      <c r="L18" s="146"/>
      <c r="M18" s="145"/>
      <c r="N18" s="144">
        <v>0</v>
      </c>
      <c r="O18" s="145"/>
      <c r="P18" s="144">
        <v>0</v>
      </c>
      <c r="Q18" s="145"/>
      <c r="R18" s="144">
        <v>0</v>
      </c>
      <c r="S18" s="145"/>
      <c r="T18" s="6">
        <f>-2083023412.3+25771050</f>
        <v>-2057252362.3</v>
      </c>
      <c r="U18" s="144">
        <f>SUM(T18)</f>
        <v>-2057252362.3</v>
      </c>
      <c r="V18" s="146"/>
      <c r="W18" s="146"/>
      <c r="X18" s="145"/>
    </row>
    <row r="19" spans="1:24" ht="12.1" customHeight="1">
      <c r="A19" s="15">
        <v>3</v>
      </c>
      <c r="B19" s="151" t="s">
        <v>199</v>
      </c>
      <c r="C19" s="152"/>
      <c r="D19" s="153">
        <v>0</v>
      </c>
      <c r="E19" s="154"/>
      <c r="F19" s="155"/>
      <c r="G19" s="153">
        <v>0</v>
      </c>
      <c r="H19" s="154"/>
      <c r="I19" s="154"/>
      <c r="J19" s="155"/>
      <c r="K19" s="153">
        <v>0</v>
      </c>
      <c r="L19" s="154"/>
      <c r="M19" s="155"/>
      <c r="N19" s="153">
        <v>0</v>
      </c>
      <c r="O19" s="155"/>
      <c r="P19" s="153">
        <v>0</v>
      </c>
      <c r="Q19" s="155"/>
      <c r="R19" s="153">
        <v>0</v>
      </c>
      <c r="S19" s="155"/>
      <c r="T19" s="4">
        <v>0</v>
      </c>
      <c r="U19" s="153">
        <v>0</v>
      </c>
      <c r="V19" s="154"/>
      <c r="W19" s="154"/>
      <c r="X19" s="155"/>
    </row>
    <row r="20" spans="1:24" ht="21.1" customHeight="1">
      <c r="A20" s="16">
        <v>4</v>
      </c>
      <c r="B20" s="149" t="s">
        <v>172</v>
      </c>
      <c r="C20" s="150"/>
      <c r="D20" s="144">
        <v>0</v>
      </c>
      <c r="E20" s="146"/>
      <c r="F20" s="145"/>
      <c r="G20" s="144">
        <v>0</v>
      </c>
      <c r="H20" s="146"/>
      <c r="I20" s="146"/>
      <c r="J20" s="145"/>
      <c r="K20" s="144">
        <v>0</v>
      </c>
      <c r="L20" s="146"/>
      <c r="M20" s="145"/>
      <c r="N20" s="144">
        <v>0</v>
      </c>
      <c r="O20" s="145"/>
      <c r="P20" s="144">
        <v>0</v>
      </c>
      <c r="Q20" s="145"/>
      <c r="R20" s="144">
        <v>0</v>
      </c>
      <c r="S20" s="145"/>
      <c r="T20" s="6">
        <v>10700038.970000001</v>
      </c>
      <c r="U20" s="144">
        <v>10700038.970000001</v>
      </c>
      <c r="V20" s="146"/>
      <c r="W20" s="146"/>
      <c r="X20" s="145"/>
    </row>
    <row r="21" spans="1:24" ht="12.1" customHeight="1">
      <c r="A21" s="16">
        <v>5</v>
      </c>
      <c r="B21" s="149" t="s">
        <v>174</v>
      </c>
      <c r="C21" s="150"/>
      <c r="D21" s="144">
        <v>0</v>
      </c>
      <c r="E21" s="146"/>
      <c r="F21" s="145"/>
      <c r="G21" s="144">
        <v>0</v>
      </c>
      <c r="H21" s="146"/>
      <c r="I21" s="146"/>
      <c r="J21" s="145"/>
      <c r="K21" s="144">
        <v>0</v>
      </c>
      <c r="L21" s="146"/>
      <c r="M21" s="145"/>
      <c r="N21" s="144"/>
      <c r="O21" s="145"/>
      <c r="P21" s="144"/>
      <c r="Q21" s="145"/>
      <c r="R21" s="144"/>
      <c r="S21" s="145"/>
      <c r="T21" s="6">
        <v>0</v>
      </c>
      <c r="U21" s="144"/>
      <c r="V21" s="146"/>
      <c r="W21" s="146"/>
      <c r="X21" s="145"/>
    </row>
    <row r="22" spans="1:24" ht="12.1" customHeight="1">
      <c r="A22" s="16">
        <v>6</v>
      </c>
      <c r="B22" s="149" t="s">
        <v>195</v>
      </c>
      <c r="C22" s="150"/>
      <c r="D22" s="144"/>
      <c r="E22" s="146"/>
      <c r="F22" s="145"/>
      <c r="G22" s="144"/>
      <c r="H22" s="146"/>
      <c r="I22" s="146"/>
      <c r="J22" s="145"/>
      <c r="K22" s="144"/>
      <c r="L22" s="146"/>
      <c r="M22" s="145"/>
      <c r="N22" s="144">
        <v>0</v>
      </c>
      <c r="O22" s="145"/>
      <c r="P22" s="144">
        <v>0</v>
      </c>
      <c r="Q22" s="145"/>
      <c r="R22" s="144">
        <v>0</v>
      </c>
      <c r="S22" s="145"/>
      <c r="T22" s="6">
        <v>0</v>
      </c>
      <c r="U22" s="144"/>
      <c r="V22" s="146"/>
      <c r="W22" s="146"/>
      <c r="X22" s="145"/>
    </row>
    <row r="23" spans="1:24" ht="12.75" customHeight="1">
      <c r="A23" s="16">
        <v>7</v>
      </c>
      <c r="B23" s="149" t="s">
        <v>196</v>
      </c>
      <c r="C23" s="150"/>
      <c r="D23" s="144">
        <v>0</v>
      </c>
      <c r="E23" s="146"/>
      <c r="F23" s="145"/>
      <c r="G23" s="144">
        <v>0</v>
      </c>
      <c r="H23" s="146"/>
      <c r="I23" s="146"/>
      <c r="J23" s="145"/>
      <c r="K23" s="144">
        <v>0</v>
      </c>
      <c r="L23" s="146"/>
      <c r="M23" s="145"/>
      <c r="N23" s="144">
        <v>0</v>
      </c>
      <c r="O23" s="145"/>
      <c r="P23" s="144">
        <v>0</v>
      </c>
      <c r="Q23" s="145"/>
      <c r="R23" s="144">
        <v>0</v>
      </c>
      <c r="S23" s="145"/>
      <c r="T23" s="6">
        <v>-25771050</v>
      </c>
      <c r="U23" s="144">
        <v>-25771050</v>
      </c>
      <c r="V23" s="146"/>
      <c r="W23" s="146"/>
      <c r="X23" s="145"/>
    </row>
    <row r="24" spans="1:24" ht="20.25" customHeight="1">
      <c r="A24" s="16">
        <v>8</v>
      </c>
      <c r="B24" s="149" t="s">
        <v>197</v>
      </c>
      <c r="C24" s="150"/>
      <c r="D24" s="144">
        <v>0</v>
      </c>
      <c r="E24" s="146"/>
      <c r="F24" s="145"/>
      <c r="G24" s="144">
        <v>0</v>
      </c>
      <c r="H24" s="146"/>
      <c r="I24" s="146"/>
      <c r="J24" s="145"/>
      <c r="K24" s="144">
        <v>0</v>
      </c>
      <c r="L24" s="146"/>
      <c r="M24" s="145"/>
      <c r="N24" s="144">
        <v>4248068509</v>
      </c>
      <c r="O24" s="145"/>
      <c r="P24" s="144">
        <v>0</v>
      </c>
      <c r="Q24" s="145"/>
      <c r="R24" s="144">
        <v>0</v>
      </c>
      <c r="S24" s="145"/>
      <c r="T24" s="6">
        <v>0</v>
      </c>
      <c r="U24" s="144">
        <v>4248068509</v>
      </c>
      <c r="V24" s="146"/>
      <c r="W24" s="146"/>
      <c r="X24" s="145"/>
    </row>
    <row r="25" spans="1:24" ht="23.3" customHeight="1">
      <c r="A25" s="16">
        <v>9</v>
      </c>
      <c r="B25" s="147" t="s">
        <v>200</v>
      </c>
      <c r="C25" s="148"/>
      <c r="D25" s="144">
        <v>2587027589</v>
      </c>
      <c r="E25" s="146"/>
      <c r="F25" s="145"/>
      <c r="G25" s="144">
        <v>0</v>
      </c>
      <c r="H25" s="146"/>
      <c r="I25" s="146"/>
      <c r="J25" s="145"/>
      <c r="K25" s="144">
        <v>0</v>
      </c>
      <c r="L25" s="146"/>
      <c r="M25" s="145"/>
      <c r="N25" s="144">
        <v>5247555045.1000004</v>
      </c>
      <c r="O25" s="145"/>
      <c r="P25" s="144">
        <v>0</v>
      </c>
      <c r="Q25" s="145"/>
      <c r="R25" s="144">
        <v>8247270172.3900003</v>
      </c>
      <c r="S25" s="145"/>
      <c r="T25" s="6">
        <v>20586339619.900002</v>
      </c>
      <c r="U25" s="144">
        <v>36668192426.389999</v>
      </c>
      <c r="V25" s="146"/>
      <c r="W25" s="146"/>
      <c r="X25" s="145"/>
    </row>
    <row r="26" spans="1:24" ht="32.299999999999997" customHeight="1"/>
    <row r="27" spans="1:24" ht="11.25" customHeight="1">
      <c r="F27" s="17" t="s">
        <v>201</v>
      </c>
      <c r="G27" s="17"/>
      <c r="H27" s="17"/>
      <c r="I27" s="17"/>
      <c r="J27" s="143" t="s">
        <v>202</v>
      </c>
      <c r="K27" s="143"/>
      <c r="L27" s="143"/>
      <c r="M27" s="143"/>
      <c r="N27" s="143"/>
      <c r="O27" s="12"/>
      <c r="P27" s="12"/>
      <c r="Q27" s="12"/>
      <c r="R27" s="12" t="s">
        <v>186</v>
      </c>
      <c r="S27" s="12"/>
    </row>
    <row r="28" spans="1:24" ht="0.7" customHeight="1">
      <c r="F28" s="17"/>
      <c r="G28" s="17"/>
      <c r="H28" s="17"/>
      <c r="I28" s="17"/>
      <c r="J28" s="17"/>
      <c r="K28" s="17"/>
      <c r="L28" s="17"/>
      <c r="O28" s="9"/>
      <c r="P28" s="9"/>
      <c r="Q28" s="9"/>
      <c r="R28" s="9"/>
      <c r="S28" s="9"/>
    </row>
    <row r="29" spans="1:24" ht="5.3" customHeight="1">
      <c r="O29" s="12"/>
      <c r="P29" s="12"/>
      <c r="Q29" s="12"/>
      <c r="S29" s="12"/>
    </row>
    <row r="30" spans="1:24" ht="0.7" customHeight="1">
      <c r="O30" s="13"/>
      <c r="P30" s="13"/>
      <c r="Q30" s="13"/>
      <c r="R30" s="13"/>
      <c r="S30" s="13"/>
    </row>
    <row r="31" spans="1:24" ht="11.25" customHeight="1">
      <c r="F31" s="17" t="s">
        <v>203</v>
      </c>
      <c r="G31" s="17"/>
      <c r="H31" s="17"/>
      <c r="I31" s="17"/>
      <c r="J31" s="143" t="s">
        <v>202</v>
      </c>
      <c r="K31" s="143"/>
      <c r="L31" s="143"/>
      <c r="M31" s="143"/>
      <c r="N31" s="143"/>
      <c r="O31" s="13"/>
      <c r="P31" s="13"/>
      <c r="Q31" s="13"/>
      <c r="R31" s="12" t="s">
        <v>187</v>
      </c>
      <c r="S31" s="13"/>
      <c r="V31" t="s">
        <v>268</v>
      </c>
    </row>
    <row r="32" spans="1:24" ht="0.7" customHeight="1">
      <c r="F32" s="17"/>
      <c r="G32" s="17"/>
      <c r="H32" s="17"/>
      <c r="I32" s="17"/>
      <c r="J32" s="17"/>
      <c r="K32" s="17"/>
    </row>
    <row r="33" ht="38.25" customHeight="1"/>
  </sheetData>
  <mergeCells count="150">
    <mergeCell ref="A2:X2"/>
    <mergeCell ref="A3:G4"/>
    <mergeCell ref="S4:W6"/>
    <mergeCell ref="A6:B7"/>
    <mergeCell ref="B8:C8"/>
    <mergeCell ref="D8:F8"/>
    <mergeCell ref="G8:J8"/>
    <mergeCell ref="K8:M8"/>
    <mergeCell ref="N8:O8"/>
    <mergeCell ref="P8:Q8"/>
    <mergeCell ref="R8:S8"/>
    <mergeCell ref="U8:X8"/>
    <mergeCell ref="B9:C9"/>
    <mergeCell ref="D9:F9"/>
    <mergeCell ref="G9:J9"/>
    <mergeCell ref="K9:M9"/>
    <mergeCell ref="N9:O9"/>
    <mergeCell ref="P9:Q9"/>
    <mergeCell ref="R9:S9"/>
    <mergeCell ref="U9:X9"/>
    <mergeCell ref="R10:S10"/>
    <mergeCell ref="U10:X10"/>
    <mergeCell ref="B11:C11"/>
    <mergeCell ref="D11:F11"/>
    <mergeCell ref="G11:J11"/>
    <mergeCell ref="K11:M11"/>
    <mergeCell ref="N11:O11"/>
    <mergeCell ref="P11:Q11"/>
    <mergeCell ref="R11:S11"/>
    <mergeCell ref="U11:X11"/>
    <mergeCell ref="B10:C10"/>
    <mergeCell ref="D10:F10"/>
    <mergeCell ref="G10:J10"/>
    <mergeCell ref="K10:M10"/>
    <mergeCell ref="N10:O10"/>
    <mergeCell ref="P10:Q10"/>
    <mergeCell ref="R12:S12"/>
    <mergeCell ref="U12:X12"/>
    <mergeCell ref="B13:C13"/>
    <mergeCell ref="D13:F13"/>
    <mergeCell ref="G13:J13"/>
    <mergeCell ref="K13:M13"/>
    <mergeCell ref="N13:O13"/>
    <mergeCell ref="P13:Q13"/>
    <mergeCell ref="R13:S13"/>
    <mergeCell ref="U13:X13"/>
    <mergeCell ref="B12:C12"/>
    <mergeCell ref="D12:F12"/>
    <mergeCell ref="G12:J12"/>
    <mergeCell ref="K12:M12"/>
    <mergeCell ref="N12:O12"/>
    <mergeCell ref="P12:Q12"/>
    <mergeCell ref="R14:S14"/>
    <mergeCell ref="U14:X14"/>
    <mergeCell ref="B15:C15"/>
    <mergeCell ref="D15:F15"/>
    <mergeCell ref="G15:J15"/>
    <mergeCell ref="K15:M15"/>
    <mergeCell ref="N15:O15"/>
    <mergeCell ref="P15:Q15"/>
    <mergeCell ref="R15:S15"/>
    <mergeCell ref="U15:X15"/>
    <mergeCell ref="B14:C14"/>
    <mergeCell ref="D14:F14"/>
    <mergeCell ref="G14:J14"/>
    <mergeCell ref="K14:M14"/>
    <mergeCell ref="N14:O14"/>
    <mergeCell ref="P14:Q14"/>
    <mergeCell ref="R16:S16"/>
    <mergeCell ref="U16:X16"/>
    <mergeCell ref="B17:C17"/>
    <mergeCell ref="D17:F17"/>
    <mergeCell ref="G17:J17"/>
    <mergeCell ref="K17:M17"/>
    <mergeCell ref="N17:O17"/>
    <mergeCell ref="P17:Q17"/>
    <mergeCell ref="R17:S17"/>
    <mergeCell ref="U17:X17"/>
    <mergeCell ref="B16:C16"/>
    <mergeCell ref="D16:F16"/>
    <mergeCell ref="G16:J16"/>
    <mergeCell ref="K16:M16"/>
    <mergeCell ref="N16:O16"/>
    <mergeCell ref="P16:Q16"/>
    <mergeCell ref="R18:S18"/>
    <mergeCell ref="U18:X18"/>
    <mergeCell ref="B19:C19"/>
    <mergeCell ref="D19:F19"/>
    <mergeCell ref="G19:J19"/>
    <mergeCell ref="K19:M19"/>
    <mergeCell ref="N19:O19"/>
    <mergeCell ref="P19:Q19"/>
    <mergeCell ref="R19:S19"/>
    <mergeCell ref="U19:X19"/>
    <mergeCell ref="B18:C18"/>
    <mergeCell ref="D18:F18"/>
    <mergeCell ref="G18:J18"/>
    <mergeCell ref="K18:M18"/>
    <mergeCell ref="N18:O18"/>
    <mergeCell ref="P18:Q18"/>
    <mergeCell ref="R20:S20"/>
    <mergeCell ref="U20:X20"/>
    <mergeCell ref="B21:C21"/>
    <mergeCell ref="D21:F21"/>
    <mergeCell ref="G21:J21"/>
    <mergeCell ref="K21:M21"/>
    <mergeCell ref="N21:O21"/>
    <mergeCell ref="P21:Q21"/>
    <mergeCell ref="R21:S21"/>
    <mergeCell ref="U21:X21"/>
    <mergeCell ref="B20:C20"/>
    <mergeCell ref="D20:F20"/>
    <mergeCell ref="G20:J20"/>
    <mergeCell ref="K20:M20"/>
    <mergeCell ref="N20:O20"/>
    <mergeCell ref="P20:Q20"/>
    <mergeCell ref="R22:S22"/>
    <mergeCell ref="U22:X22"/>
    <mergeCell ref="B23:C23"/>
    <mergeCell ref="D23:F23"/>
    <mergeCell ref="G23:J23"/>
    <mergeCell ref="K23:M23"/>
    <mergeCell ref="N23:O23"/>
    <mergeCell ref="P23:Q23"/>
    <mergeCell ref="R23:S23"/>
    <mergeCell ref="U23:X23"/>
    <mergeCell ref="B22:C22"/>
    <mergeCell ref="D22:F22"/>
    <mergeCell ref="G22:J22"/>
    <mergeCell ref="K22:M22"/>
    <mergeCell ref="N22:O22"/>
    <mergeCell ref="P22:Q22"/>
    <mergeCell ref="J27:N27"/>
    <mergeCell ref="J31:N31"/>
    <mergeCell ref="R24:S24"/>
    <mergeCell ref="U24:X24"/>
    <mergeCell ref="B25:C25"/>
    <mergeCell ref="D25:F25"/>
    <mergeCell ref="G25:J25"/>
    <mergeCell ref="K25:M25"/>
    <mergeCell ref="N25:O25"/>
    <mergeCell ref="P25:Q25"/>
    <mergeCell ref="R25:S25"/>
    <mergeCell ref="U25:X25"/>
    <mergeCell ref="B24:C24"/>
    <mergeCell ref="D24:F24"/>
    <mergeCell ref="G24:J24"/>
    <mergeCell ref="K24:M24"/>
    <mergeCell ref="N24:O24"/>
    <mergeCell ref="P24:Q24"/>
  </mergeCells>
  <pageMargins left="0.5" right="0.5" top="0.5" bottom="0.5" header="0.3" footer="0.3"/>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71"/>
  <sheetViews>
    <sheetView showGridLines="0" workbookViewId="0">
      <selection activeCell="N62" sqref="N62"/>
    </sheetView>
  </sheetViews>
  <sheetFormatPr defaultRowHeight="14.3"/>
  <cols>
    <col min="1" max="1" width="10.25" customWidth="1"/>
    <col min="2" max="2" width="12.625" customWidth="1"/>
    <col min="3" max="3" width="4.625" customWidth="1"/>
    <col min="4" max="4" width="6.875" customWidth="1"/>
    <col min="5" max="5" width="14" customWidth="1"/>
    <col min="6" max="6" width="11.125" customWidth="1"/>
    <col min="7" max="7" width="7.125" customWidth="1"/>
    <col min="8" max="8" width="11.125" customWidth="1"/>
    <col min="9" max="9" width="1.125" customWidth="1"/>
    <col min="10" max="10" width="6.625" customWidth="1"/>
    <col min="11" max="11" width="6" customWidth="1"/>
    <col min="12" max="12" width="4.75" customWidth="1"/>
    <col min="13" max="13" width="9" customWidth="1"/>
    <col min="14" max="14" width="18.375" bestFit="1" customWidth="1"/>
    <col min="15" max="15" width="16.25" bestFit="1" customWidth="1"/>
  </cols>
  <sheetData>
    <row r="1" spans="1:13" ht="7.5" customHeight="1"/>
    <row r="2" spans="1:13" ht="14.3" customHeight="1">
      <c r="A2" s="176" t="s">
        <v>266</v>
      </c>
      <c r="B2" s="176"/>
      <c r="C2" s="176"/>
      <c r="D2" s="176"/>
      <c r="E2" s="176"/>
      <c r="F2" s="176"/>
      <c r="G2" s="176"/>
      <c r="H2" s="176"/>
      <c r="I2" s="176"/>
      <c r="J2" s="176"/>
      <c r="K2" s="176"/>
      <c r="L2" s="176"/>
      <c r="M2" s="176"/>
    </row>
    <row r="3" spans="1:13" ht="5.3" customHeight="1"/>
    <row r="4" spans="1:13" ht="12.1" customHeight="1">
      <c r="A4" s="129" t="s">
        <v>0</v>
      </c>
      <c r="B4" s="129"/>
      <c r="C4" s="129"/>
      <c r="D4" s="129"/>
      <c r="E4" s="129"/>
    </row>
    <row r="5" spans="1:13" ht="4.5999999999999996" customHeight="1">
      <c r="A5" s="129"/>
      <c r="B5" s="129"/>
      <c r="C5" s="129"/>
      <c r="D5" s="129"/>
      <c r="E5" s="129"/>
      <c r="J5" s="131" t="s">
        <v>2</v>
      </c>
      <c r="K5" s="131"/>
      <c r="L5" s="131"/>
      <c r="M5" s="131"/>
    </row>
    <row r="6" spans="1:13" ht="1.55" customHeight="1">
      <c r="J6" s="131"/>
      <c r="K6" s="131"/>
      <c r="L6" s="131"/>
      <c r="M6" s="131"/>
    </row>
    <row r="7" spans="1:13" ht="6.8" customHeight="1">
      <c r="A7" s="130" t="s">
        <v>1</v>
      </c>
      <c r="B7" s="130"/>
      <c r="J7" s="131"/>
      <c r="K7" s="131"/>
      <c r="L7" s="131"/>
      <c r="M7" s="131"/>
    </row>
    <row r="8" spans="1:13" ht="3.1" customHeight="1">
      <c r="A8" s="130"/>
      <c r="B8" s="130"/>
    </row>
    <row r="9" spans="1:13" ht="18" customHeight="1">
      <c r="A9" s="20" t="s">
        <v>204</v>
      </c>
      <c r="B9" s="177" t="s">
        <v>126</v>
      </c>
      <c r="C9" s="177"/>
      <c r="D9" s="177"/>
      <c r="E9" s="177"/>
      <c r="F9" s="177"/>
      <c r="G9" s="177"/>
      <c r="H9" s="132" t="s">
        <v>205</v>
      </c>
      <c r="I9" s="132"/>
      <c r="J9" s="132"/>
      <c r="K9" s="142" t="s">
        <v>128</v>
      </c>
      <c r="L9" s="142"/>
      <c r="M9" s="142"/>
    </row>
    <row r="10" spans="1:13" ht="12.75" customHeight="1">
      <c r="A10" s="21" t="s">
        <v>8</v>
      </c>
      <c r="B10" s="163" t="s">
        <v>206</v>
      </c>
      <c r="C10" s="163"/>
      <c r="D10" s="163"/>
      <c r="E10" s="163"/>
      <c r="F10" s="163"/>
      <c r="G10" s="163"/>
      <c r="H10" s="174"/>
      <c r="I10" s="174"/>
      <c r="J10" s="174"/>
      <c r="K10" s="165"/>
      <c r="L10" s="165"/>
      <c r="M10" s="165"/>
    </row>
    <row r="11" spans="1:13" ht="12.1" customHeight="1">
      <c r="A11" s="22" t="s">
        <v>10</v>
      </c>
      <c r="B11" s="168" t="s">
        <v>207</v>
      </c>
      <c r="C11" s="168"/>
      <c r="D11" s="168"/>
      <c r="E11" s="168"/>
      <c r="F11" s="168"/>
      <c r="G11" s="168"/>
      <c r="H11" s="171">
        <f>SUM(H12:J17)</f>
        <v>18608925278.220001</v>
      </c>
      <c r="I11" s="171"/>
      <c r="J11" s="175"/>
      <c r="K11" s="171">
        <f>SUM(K12:M17)</f>
        <v>22214907759.639999</v>
      </c>
      <c r="L11" s="171"/>
      <c r="M11" s="175"/>
    </row>
    <row r="12" spans="1:13" ht="12.1" customHeight="1">
      <c r="A12" s="22"/>
      <c r="B12" s="168" t="s">
        <v>208</v>
      </c>
      <c r="C12" s="168"/>
      <c r="D12" s="168"/>
      <c r="E12" s="168"/>
      <c r="F12" s="168"/>
      <c r="G12" s="168"/>
      <c r="H12" s="172">
        <v>16622130308.690001</v>
      </c>
      <c r="I12" s="172"/>
      <c r="J12" s="172"/>
      <c r="K12" s="170">
        <v>16385808286.85</v>
      </c>
      <c r="L12" s="170"/>
      <c r="M12" s="170"/>
    </row>
    <row r="13" spans="1:13" ht="12.75" customHeight="1">
      <c r="A13" s="22"/>
      <c r="B13" s="168" t="s">
        <v>209</v>
      </c>
      <c r="C13" s="168"/>
      <c r="D13" s="168"/>
      <c r="E13" s="168"/>
      <c r="F13" s="168"/>
      <c r="G13" s="168"/>
      <c r="H13" s="169"/>
      <c r="I13" s="169"/>
      <c r="J13" s="169"/>
      <c r="K13" s="170"/>
      <c r="L13" s="170"/>
      <c r="M13" s="170"/>
    </row>
    <row r="14" spans="1:13" ht="12.1" customHeight="1">
      <c r="A14" s="22"/>
      <c r="B14" s="168" t="s">
        <v>210</v>
      </c>
      <c r="C14" s="168"/>
      <c r="D14" s="168"/>
      <c r="E14" s="168"/>
      <c r="F14" s="168"/>
      <c r="G14" s="168"/>
      <c r="H14" s="169"/>
      <c r="I14" s="169"/>
      <c r="J14" s="169"/>
      <c r="K14" s="170"/>
      <c r="L14" s="170"/>
      <c r="M14" s="170"/>
    </row>
    <row r="15" spans="1:13" ht="12.1" customHeight="1">
      <c r="A15" s="22"/>
      <c r="B15" s="168" t="s">
        <v>211</v>
      </c>
      <c r="C15" s="168"/>
      <c r="D15" s="168"/>
      <c r="E15" s="168"/>
      <c r="F15" s="168"/>
      <c r="G15" s="168"/>
      <c r="H15" s="169"/>
      <c r="I15" s="169"/>
      <c r="J15" s="169"/>
      <c r="K15" s="170"/>
      <c r="L15" s="170"/>
      <c r="M15" s="170"/>
    </row>
    <row r="16" spans="1:13" ht="12.75" customHeight="1">
      <c r="A16" s="22"/>
      <c r="B16" s="168" t="s">
        <v>212</v>
      </c>
      <c r="C16" s="168"/>
      <c r="D16" s="168"/>
      <c r="E16" s="168"/>
      <c r="F16" s="168"/>
      <c r="G16" s="168"/>
      <c r="H16" s="169"/>
      <c r="I16" s="169"/>
      <c r="J16" s="169"/>
      <c r="K16" s="170"/>
      <c r="L16" s="170"/>
      <c r="M16" s="170"/>
    </row>
    <row r="17" spans="1:14" ht="12.1" customHeight="1">
      <c r="A17" s="22"/>
      <c r="B17" s="168" t="s">
        <v>213</v>
      </c>
      <c r="C17" s="168"/>
      <c r="D17" s="168"/>
      <c r="E17" s="168"/>
      <c r="F17" s="168"/>
      <c r="G17" s="168"/>
      <c r="H17" s="169">
        <v>1986794969.53</v>
      </c>
      <c r="I17" s="169"/>
      <c r="J17" s="169"/>
      <c r="K17" s="170">
        <v>5829099472.79</v>
      </c>
      <c r="L17" s="170"/>
      <c r="M17" s="170"/>
    </row>
    <row r="18" spans="1:14" ht="12.1" customHeight="1">
      <c r="A18" s="22" t="s">
        <v>32</v>
      </c>
      <c r="B18" s="168" t="s">
        <v>214</v>
      </c>
      <c r="C18" s="168"/>
      <c r="D18" s="168"/>
      <c r="E18" s="168"/>
      <c r="F18" s="168"/>
      <c r="G18" s="168"/>
      <c r="H18" s="173">
        <f>SUM(H19:J27)</f>
        <v>-16930576125.150002</v>
      </c>
      <c r="I18" s="173"/>
      <c r="J18" s="173"/>
      <c r="K18" s="173">
        <f>SUM(K19:M27)</f>
        <v>-15916181782.130001</v>
      </c>
      <c r="L18" s="173"/>
      <c r="M18" s="173"/>
    </row>
    <row r="19" spans="1:14" ht="12.75" customHeight="1">
      <c r="A19" s="22"/>
      <c r="B19" s="168" t="s">
        <v>215</v>
      </c>
      <c r="C19" s="168"/>
      <c r="D19" s="168"/>
      <c r="E19" s="168"/>
      <c r="F19" s="168"/>
      <c r="G19" s="168"/>
      <c r="H19" s="169">
        <v>-5313320597.9700003</v>
      </c>
      <c r="I19" s="169"/>
      <c r="J19" s="169"/>
      <c r="K19" s="170">
        <v>-5595715573.6599998</v>
      </c>
      <c r="L19" s="170"/>
      <c r="M19" s="170"/>
    </row>
    <row r="20" spans="1:14" ht="12.1" customHeight="1">
      <c r="A20" s="22"/>
      <c r="B20" s="168" t="s">
        <v>216</v>
      </c>
      <c r="C20" s="168"/>
      <c r="D20" s="168"/>
      <c r="E20" s="168"/>
      <c r="F20" s="168"/>
      <c r="G20" s="168"/>
      <c r="H20" s="169">
        <v>-1641485648.74</v>
      </c>
      <c r="I20" s="169"/>
      <c r="J20" s="169"/>
      <c r="K20" s="170">
        <v>-1562035284.71</v>
      </c>
      <c r="L20" s="170"/>
      <c r="M20" s="170"/>
    </row>
    <row r="21" spans="1:14" ht="12.1" customHeight="1">
      <c r="A21" s="22"/>
      <c r="B21" s="168" t="s">
        <v>217</v>
      </c>
      <c r="C21" s="168"/>
      <c r="D21" s="168"/>
      <c r="E21" s="168"/>
      <c r="F21" s="168"/>
      <c r="G21" s="168"/>
      <c r="H21" s="169">
        <v>-1811903780.6900001</v>
      </c>
      <c r="I21" s="169"/>
      <c r="J21" s="169"/>
      <c r="K21" s="170">
        <v>-3170282874.2399998</v>
      </c>
      <c r="L21" s="170"/>
      <c r="M21" s="170"/>
    </row>
    <row r="22" spans="1:14" ht="12.75" customHeight="1">
      <c r="A22" s="22"/>
      <c r="B22" s="168" t="s">
        <v>218</v>
      </c>
      <c r="C22" s="168"/>
      <c r="D22" s="168"/>
      <c r="E22" s="168"/>
      <c r="F22" s="168"/>
      <c r="G22" s="168"/>
      <c r="H22" s="169">
        <v>-4509381009.75</v>
      </c>
      <c r="I22" s="169"/>
      <c r="J22" s="169"/>
      <c r="K22" s="170">
        <v>-2939341701.4099998</v>
      </c>
      <c r="L22" s="170"/>
      <c r="M22" s="170"/>
    </row>
    <row r="23" spans="1:14" ht="12.1" customHeight="1">
      <c r="A23" s="22"/>
      <c r="B23" s="168" t="s">
        <v>219</v>
      </c>
      <c r="C23" s="168"/>
      <c r="D23" s="168"/>
      <c r="E23" s="168"/>
      <c r="F23" s="168"/>
      <c r="G23" s="168"/>
      <c r="H23" s="169">
        <v>-261557451.19999999</v>
      </c>
      <c r="I23" s="169"/>
      <c r="J23" s="169"/>
      <c r="K23" s="170">
        <v>-353297320.93000001</v>
      </c>
      <c r="L23" s="170"/>
      <c r="M23" s="170"/>
    </row>
    <row r="24" spans="1:14" ht="12.1" customHeight="1">
      <c r="A24" s="22"/>
      <c r="B24" s="168" t="s">
        <v>220</v>
      </c>
      <c r="C24" s="168"/>
      <c r="D24" s="168"/>
      <c r="E24" s="168"/>
      <c r="F24" s="168"/>
      <c r="G24" s="168"/>
      <c r="H24" s="169"/>
      <c r="I24" s="169"/>
      <c r="J24" s="169"/>
      <c r="K24" s="170"/>
      <c r="L24" s="170"/>
      <c r="M24" s="170"/>
    </row>
    <row r="25" spans="1:14" ht="12.75" customHeight="1">
      <c r="A25" s="22"/>
      <c r="B25" s="168" t="s">
        <v>221</v>
      </c>
      <c r="C25" s="168"/>
      <c r="D25" s="168"/>
      <c r="E25" s="168"/>
      <c r="F25" s="168"/>
      <c r="G25" s="168"/>
      <c r="H25" s="169">
        <v>-1602526082.6099999</v>
      </c>
      <c r="I25" s="169"/>
      <c r="J25" s="169"/>
      <c r="K25" s="170">
        <v>-945788489.78999996</v>
      </c>
      <c r="L25" s="170"/>
      <c r="M25" s="170"/>
    </row>
    <row r="26" spans="1:14" ht="12.1" customHeight="1">
      <c r="A26" s="22"/>
      <c r="B26" s="168" t="s">
        <v>222</v>
      </c>
      <c r="C26" s="168"/>
      <c r="D26" s="168"/>
      <c r="E26" s="168"/>
      <c r="F26" s="168"/>
      <c r="G26" s="168"/>
      <c r="H26" s="169">
        <v>-1539900</v>
      </c>
      <c r="I26" s="169"/>
      <c r="J26" s="169"/>
      <c r="K26" s="170">
        <v>-34620582.719999999</v>
      </c>
      <c r="L26" s="170"/>
      <c r="M26" s="170"/>
    </row>
    <row r="27" spans="1:14" ht="12.1" customHeight="1">
      <c r="A27" s="22"/>
      <c r="B27" s="168" t="s">
        <v>223</v>
      </c>
      <c r="C27" s="168"/>
      <c r="D27" s="168"/>
      <c r="E27" s="168"/>
      <c r="F27" s="168"/>
      <c r="G27" s="168"/>
      <c r="H27" s="169">
        <v>-1788861654.1900001</v>
      </c>
      <c r="I27" s="169"/>
      <c r="J27" s="169"/>
      <c r="K27" s="170">
        <v>-1315099954.6700001</v>
      </c>
      <c r="L27" s="170"/>
      <c r="M27" s="170"/>
    </row>
    <row r="28" spans="1:14" ht="12.75" customHeight="1">
      <c r="A28" s="21" t="s">
        <v>52</v>
      </c>
      <c r="B28" s="163" t="s">
        <v>224</v>
      </c>
      <c r="C28" s="163"/>
      <c r="D28" s="163"/>
      <c r="E28" s="163"/>
      <c r="F28" s="163"/>
      <c r="G28" s="163"/>
      <c r="H28" s="167">
        <f>+H11+H18</f>
        <v>1678349153.0699997</v>
      </c>
      <c r="I28" s="167"/>
      <c r="J28" s="167"/>
      <c r="K28" s="165">
        <f>+K11+K18</f>
        <v>6298725977.5099983</v>
      </c>
      <c r="L28" s="165"/>
      <c r="M28" s="165"/>
      <c r="N28" s="8"/>
    </row>
    <row r="29" spans="1:14" ht="12.1" customHeight="1">
      <c r="A29" s="21" t="s">
        <v>54</v>
      </c>
      <c r="B29" s="163" t="s">
        <v>225</v>
      </c>
      <c r="C29" s="163"/>
      <c r="D29" s="163"/>
      <c r="E29" s="163"/>
      <c r="F29" s="163"/>
      <c r="G29" s="163"/>
      <c r="H29" s="164"/>
      <c r="I29" s="164"/>
      <c r="J29" s="164"/>
      <c r="K29" s="165"/>
      <c r="L29" s="165"/>
      <c r="M29" s="165"/>
    </row>
    <row r="30" spans="1:14" ht="12.1" customHeight="1">
      <c r="A30" s="22" t="s">
        <v>56</v>
      </c>
      <c r="B30" s="168" t="s">
        <v>207</v>
      </c>
      <c r="C30" s="168"/>
      <c r="D30" s="168"/>
      <c r="E30" s="168"/>
      <c r="F30" s="168"/>
      <c r="G30" s="168"/>
      <c r="H30" s="171">
        <f>SUM(H31:J38)</f>
        <v>417578147.18000001</v>
      </c>
      <c r="I30" s="171"/>
      <c r="J30" s="171"/>
      <c r="K30" s="171">
        <f>SUM(K31:M38)</f>
        <v>98271309</v>
      </c>
      <c r="L30" s="171"/>
      <c r="M30" s="171"/>
    </row>
    <row r="31" spans="1:14" ht="12.1" customHeight="1">
      <c r="A31" s="22"/>
      <c r="B31" s="168" t="s">
        <v>226</v>
      </c>
      <c r="C31" s="168"/>
      <c r="D31" s="168"/>
      <c r="E31" s="168"/>
      <c r="F31" s="168"/>
      <c r="G31" s="168"/>
      <c r="H31" s="172"/>
      <c r="I31" s="172"/>
      <c r="J31" s="172"/>
      <c r="K31" s="170">
        <v>69400000</v>
      </c>
      <c r="L31" s="170"/>
      <c r="M31" s="170"/>
    </row>
    <row r="32" spans="1:14" ht="12.75" customHeight="1">
      <c r="A32" s="22"/>
      <c r="B32" s="168" t="s">
        <v>227</v>
      </c>
      <c r="C32" s="168"/>
      <c r="D32" s="168"/>
      <c r="E32" s="168"/>
      <c r="F32" s="168"/>
      <c r="G32" s="168"/>
      <c r="H32" s="169"/>
      <c r="I32" s="169"/>
      <c r="J32" s="169"/>
      <c r="K32" s="170"/>
      <c r="L32" s="170"/>
      <c r="M32" s="170"/>
    </row>
    <row r="33" spans="1:14" ht="12.1" customHeight="1">
      <c r="A33" s="22"/>
      <c r="B33" s="168" t="s">
        <v>228</v>
      </c>
      <c r="C33" s="168"/>
      <c r="D33" s="168"/>
      <c r="E33" s="168"/>
      <c r="F33" s="168"/>
      <c r="G33" s="168"/>
      <c r="H33" s="169"/>
      <c r="I33" s="169"/>
      <c r="J33" s="169"/>
      <c r="K33" s="170"/>
      <c r="L33" s="170"/>
      <c r="M33" s="170"/>
    </row>
    <row r="34" spans="1:14" ht="12.1" customHeight="1">
      <c r="A34" s="22"/>
      <c r="B34" s="168" t="s">
        <v>229</v>
      </c>
      <c r="C34" s="168"/>
      <c r="D34" s="168"/>
      <c r="E34" s="168"/>
      <c r="F34" s="168"/>
      <c r="G34" s="168"/>
      <c r="H34" s="169"/>
      <c r="I34" s="169"/>
      <c r="J34" s="169"/>
      <c r="K34" s="170"/>
      <c r="L34" s="170"/>
      <c r="M34" s="170"/>
    </row>
    <row r="35" spans="1:14" ht="12.75" customHeight="1">
      <c r="A35" s="22"/>
      <c r="B35" s="168" t="s">
        <v>230</v>
      </c>
      <c r="C35" s="168"/>
      <c r="D35" s="168"/>
      <c r="E35" s="168"/>
      <c r="F35" s="168"/>
      <c r="G35" s="168"/>
      <c r="H35" s="169">
        <v>3552937</v>
      </c>
      <c r="I35" s="169"/>
      <c r="J35" s="169"/>
      <c r="K35" s="170">
        <v>22548209</v>
      </c>
      <c r="L35" s="170"/>
      <c r="M35" s="170"/>
    </row>
    <row r="36" spans="1:14" ht="12.1" customHeight="1">
      <c r="A36" s="22"/>
      <c r="B36" s="168" t="s">
        <v>231</v>
      </c>
      <c r="C36" s="168"/>
      <c r="D36" s="168"/>
      <c r="E36" s="168"/>
      <c r="F36" s="168"/>
      <c r="G36" s="168"/>
      <c r="H36" s="169">
        <v>395886940.49000001</v>
      </c>
      <c r="I36" s="169"/>
      <c r="J36" s="169"/>
      <c r="K36" s="170">
        <v>6323100</v>
      </c>
      <c r="L36" s="170"/>
      <c r="M36" s="170"/>
    </row>
    <row r="37" spans="1:14" ht="12.1" customHeight="1">
      <c r="A37" s="22"/>
      <c r="B37" s="168" t="s">
        <v>232</v>
      </c>
      <c r="C37" s="168"/>
      <c r="D37" s="168"/>
      <c r="E37" s="168"/>
      <c r="F37" s="168"/>
      <c r="G37" s="168"/>
      <c r="H37" s="169"/>
      <c r="I37" s="169"/>
      <c r="J37" s="169"/>
      <c r="K37" s="170"/>
      <c r="L37" s="170"/>
      <c r="M37" s="170"/>
    </row>
    <row r="38" spans="1:14" ht="12.75" customHeight="1">
      <c r="A38" s="22"/>
      <c r="B38" s="168" t="s">
        <v>233</v>
      </c>
      <c r="C38" s="168"/>
      <c r="D38" s="168"/>
      <c r="E38" s="168"/>
      <c r="F38" s="168"/>
      <c r="G38" s="168"/>
      <c r="H38" s="169">
        <v>18138269.690000001</v>
      </c>
      <c r="I38" s="169"/>
      <c r="J38" s="169"/>
      <c r="K38" s="170"/>
      <c r="L38" s="170"/>
      <c r="M38" s="170"/>
    </row>
    <row r="39" spans="1:14" ht="12.1" customHeight="1">
      <c r="A39" s="22" t="s">
        <v>97</v>
      </c>
      <c r="B39" s="168" t="s">
        <v>214</v>
      </c>
      <c r="C39" s="168"/>
      <c r="D39" s="168"/>
      <c r="E39" s="168"/>
      <c r="F39" s="168"/>
      <c r="G39" s="168"/>
      <c r="H39" s="169">
        <f>SUM(H40:J45)</f>
        <v>-2196835479.8800001</v>
      </c>
      <c r="I39" s="169"/>
      <c r="J39" s="169"/>
      <c r="K39" s="170">
        <v>-7072759470.5600004</v>
      </c>
      <c r="L39" s="170"/>
      <c r="M39" s="170"/>
    </row>
    <row r="40" spans="1:14" ht="12.1" customHeight="1">
      <c r="A40" s="22"/>
      <c r="B40" s="168" t="s">
        <v>234</v>
      </c>
      <c r="C40" s="168"/>
      <c r="D40" s="168"/>
      <c r="E40" s="168"/>
      <c r="F40" s="168"/>
      <c r="G40" s="168"/>
      <c r="H40" s="169">
        <v>-1696218437.23</v>
      </c>
      <c r="I40" s="169"/>
      <c r="J40" s="169"/>
      <c r="K40" s="170">
        <v>-5072759470.5600004</v>
      </c>
      <c r="L40" s="170"/>
      <c r="M40" s="170"/>
    </row>
    <row r="41" spans="1:14" ht="12.75" customHeight="1">
      <c r="A41" s="22"/>
      <c r="B41" s="168" t="s">
        <v>235</v>
      </c>
      <c r="C41" s="168"/>
      <c r="D41" s="168"/>
      <c r="E41" s="168"/>
      <c r="F41" s="168"/>
      <c r="G41" s="168"/>
      <c r="H41" s="169"/>
      <c r="I41" s="169"/>
      <c r="J41" s="169"/>
      <c r="K41" s="170"/>
      <c r="L41" s="170"/>
      <c r="M41" s="170"/>
    </row>
    <row r="42" spans="1:14" ht="12.1" customHeight="1">
      <c r="A42" s="22"/>
      <c r="B42" s="168" t="s">
        <v>236</v>
      </c>
      <c r="C42" s="168"/>
      <c r="D42" s="168"/>
      <c r="E42" s="168"/>
      <c r="F42" s="168"/>
      <c r="G42" s="168"/>
      <c r="H42" s="169"/>
      <c r="I42" s="169"/>
      <c r="J42" s="169"/>
      <c r="K42" s="170"/>
      <c r="L42" s="170"/>
      <c r="M42" s="170"/>
    </row>
    <row r="43" spans="1:14" ht="12.1" customHeight="1">
      <c r="A43" s="22"/>
      <c r="B43" s="168" t="s">
        <v>237</v>
      </c>
      <c r="C43" s="168"/>
      <c r="D43" s="168"/>
      <c r="E43" s="168"/>
      <c r="F43" s="168"/>
      <c r="G43" s="168"/>
      <c r="H43" s="169"/>
      <c r="I43" s="169"/>
      <c r="J43" s="169"/>
      <c r="K43" s="170"/>
      <c r="L43" s="170"/>
      <c r="M43" s="170"/>
    </row>
    <row r="44" spans="1:14" ht="12.75" customHeight="1">
      <c r="A44" s="22"/>
      <c r="B44" s="168" t="s">
        <v>238</v>
      </c>
      <c r="C44" s="168"/>
      <c r="D44" s="168"/>
      <c r="E44" s="168"/>
      <c r="F44" s="168"/>
      <c r="G44" s="168"/>
      <c r="H44" s="169"/>
      <c r="I44" s="169"/>
      <c r="J44" s="169"/>
      <c r="K44" s="170"/>
      <c r="L44" s="170"/>
      <c r="M44" s="170"/>
    </row>
    <row r="45" spans="1:14" ht="12.1" customHeight="1">
      <c r="A45" s="22"/>
      <c r="B45" s="168" t="s">
        <v>239</v>
      </c>
      <c r="C45" s="168"/>
      <c r="D45" s="168"/>
      <c r="E45" s="168"/>
      <c r="F45" s="168"/>
      <c r="G45" s="168"/>
      <c r="H45" s="169">
        <v>-500617042.64999998</v>
      </c>
      <c r="I45" s="169"/>
      <c r="J45" s="169"/>
      <c r="K45" s="170">
        <v>-2000000000</v>
      </c>
      <c r="L45" s="170"/>
      <c r="M45" s="170"/>
    </row>
    <row r="46" spans="1:14" ht="12.1" customHeight="1">
      <c r="A46" s="21" t="s">
        <v>99</v>
      </c>
      <c r="B46" s="163" t="s">
        <v>240</v>
      </c>
      <c r="C46" s="163"/>
      <c r="D46" s="163"/>
      <c r="E46" s="163"/>
      <c r="F46" s="163"/>
      <c r="G46" s="163"/>
      <c r="H46" s="167">
        <f>+H30+H39</f>
        <v>-1779257332.7</v>
      </c>
      <c r="I46" s="167"/>
      <c r="J46" s="167"/>
      <c r="K46" s="165">
        <f>+K30+K39</f>
        <v>-6974488161.5600004</v>
      </c>
      <c r="L46" s="165"/>
      <c r="M46" s="165"/>
      <c r="N46" s="8"/>
    </row>
    <row r="47" spans="1:14" ht="12.75" customHeight="1">
      <c r="A47" s="21" t="s">
        <v>241</v>
      </c>
      <c r="B47" s="163" t="s">
        <v>242</v>
      </c>
      <c r="C47" s="163"/>
      <c r="D47" s="163"/>
      <c r="E47" s="163"/>
      <c r="F47" s="163"/>
      <c r="G47" s="163"/>
      <c r="H47" s="164"/>
      <c r="I47" s="164"/>
      <c r="J47" s="164"/>
      <c r="K47" s="165"/>
      <c r="L47" s="165"/>
      <c r="M47" s="165"/>
    </row>
    <row r="48" spans="1:14" ht="12.1" customHeight="1">
      <c r="A48" s="22" t="s">
        <v>243</v>
      </c>
      <c r="B48" s="168" t="s">
        <v>207</v>
      </c>
      <c r="C48" s="168"/>
      <c r="D48" s="168"/>
      <c r="E48" s="168"/>
      <c r="F48" s="168"/>
      <c r="G48" s="168"/>
      <c r="H48" s="169">
        <f>SUM(H49:J53)</f>
        <v>5910.2</v>
      </c>
      <c r="I48" s="169"/>
      <c r="J48" s="169"/>
      <c r="K48" s="170">
        <v>25792930.829999998</v>
      </c>
      <c r="L48" s="170"/>
      <c r="M48" s="170"/>
    </row>
    <row r="49" spans="1:15" ht="12.1" customHeight="1">
      <c r="A49" s="22"/>
      <c r="B49" s="168" t="s">
        <v>244</v>
      </c>
      <c r="C49" s="168"/>
      <c r="D49" s="168"/>
      <c r="E49" s="168"/>
      <c r="F49" s="168"/>
      <c r="G49" s="168"/>
      <c r="H49" s="169"/>
      <c r="I49" s="169"/>
      <c r="J49" s="169"/>
      <c r="K49" s="170"/>
      <c r="L49" s="170"/>
      <c r="M49" s="170"/>
    </row>
    <row r="50" spans="1:15" ht="12.75" customHeight="1">
      <c r="A50" s="22"/>
      <c r="B50" s="168" t="s">
        <v>245</v>
      </c>
      <c r="C50" s="168"/>
      <c r="D50" s="168"/>
      <c r="E50" s="168"/>
      <c r="F50" s="168"/>
      <c r="G50" s="168"/>
      <c r="H50" s="169"/>
      <c r="I50" s="169"/>
      <c r="J50" s="169"/>
      <c r="K50" s="170"/>
      <c r="L50" s="170"/>
      <c r="M50" s="170"/>
    </row>
    <row r="51" spans="1:15" ht="12.1" customHeight="1">
      <c r="A51" s="22"/>
      <c r="B51" s="168" t="s">
        <v>246</v>
      </c>
      <c r="C51" s="168"/>
      <c r="D51" s="168"/>
      <c r="E51" s="168"/>
      <c r="F51" s="168"/>
      <c r="G51" s="168"/>
      <c r="H51" s="169"/>
      <c r="I51" s="169"/>
      <c r="J51" s="169"/>
      <c r="K51" s="170"/>
      <c r="L51" s="170"/>
      <c r="M51" s="170"/>
    </row>
    <row r="52" spans="1:15" ht="12.1" customHeight="1">
      <c r="A52" s="22"/>
      <c r="B52" s="168" t="s">
        <v>247</v>
      </c>
      <c r="C52" s="168"/>
      <c r="D52" s="168"/>
      <c r="E52" s="168"/>
      <c r="F52" s="168"/>
      <c r="G52" s="168"/>
      <c r="H52" s="169">
        <v>5910.2</v>
      </c>
      <c r="I52" s="169"/>
      <c r="J52" s="169"/>
      <c r="K52" s="170">
        <v>25792930.829999998</v>
      </c>
      <c r="L52" s="170"/>
      <c r="M52" s="170"/>
    </row>
    <row r="53" spans="1:15" ht="12.75" customHeight="1">
      <c r="A53" s="22"/>
      <c r="B53" s="168" t="s">
        <v>248</v>
      </c>
      <c r="C53" s="168"/>
      <c r="D53" s="168"/>
      <c r="E53" s="168"/>
      <c r="F53" s="168"/>
      <c r="G53" s="168"/>
      <c r="H53" s="169"/>
      <c r="I53" s="169"/>
      <c r="J53" s="169"/>
      <c r="K53" s="170"/>
      <c r="L53" s="170"/>
      <c r="M53" s="170"/>
    </row>
    <row r="54" spans="1:15" ht="12.1" customHeight="1">
      <c r="A54" s="22" t="s">
        <v>249</v>
      </c>
      <c r="B54" s="168" t="s">
        <v>214</v>
      </c>
      <c r="C54" s="168"/>
      <c r="D54" s="168"/>
      <c r="E54" s="168"/>
      <c r="F54" s="168"/>
      <c r="G54" s="168"/>
      <c r="H54" s="169">
        <f>SUM(H55:J60)</f>
        <v>-25779736.25</v>
      </c>
      <c r="I54" s="169"/>
      <c r="J54" s="169"/>
      <c r="K54" s="170">
        <v>-25796432.140000001</v>
      </c>
      <c r="L54" s="170"/>
      <c r="M54" s="170"/>
    </row>
    <row r="55" spans="1:15" ht="12.1" customHeight="1">
      <c r="A55" s="22"/>
      <c r="B55" s="168" t="s">
        <v>250</v>
      </c>
      <c r="C55" s="168"/>
      <c r="D55" s="168"/>
      <c r="E55" s="168"/>
      <c r="F55" s="168"/>
      <c r="G55" s="168"/>
      <c r="H55" s="169"/>
      <c r="I55" s="169"/>
      <c r="J55" s="169"/>
      <c r="K55" s="170"/>
      <c r="L55" s="170"/>
      <c r="M55" s="170"/>
    </row>
    <row r="56" spans="1:15" ht="12.1" customHeight="1">
      <c r="A56" s="22"/>
      <c r="B56" s="168" t="s">
        <v>251</v>
      </c>
      <c r="C56" s="168"/>
      <c r="D56" s="168"/>
      <c r="E56" s="168"/>
      <c r="F56" s="168"/>
      <c r="G56" s="168"/>
      <c r="H56" s="169"/>
      <c r="I56" s="169"/>
      <c r="J56" s="169"/>
      <c r="K56" s="170"/>
      <c r="L56" s="170"/>
      <c r="M56" s="170"/>
    </row>
    <row r="57" spans="1:15" ht="12.75" customHeight="1">
      <c r="A57" s="22"/>
      <c r="B57" s="168" t="s">
        <v>252</v>
      </c>
      <c r="C57" s="168"/>
      <c r="D57" s="168"/>
      <c r="E57" s="168"/>
      <c r="F57" s="168"/>
      <c r="G57" s="168"/>
      <c r="H57" s="169"/>
      <c r="I57" s="169"/>
      <c r="J57" s="169"/>
      <c r="K57" s="170"/>
      <c r="L57" s="170"/>
      <c r="M57" s="170"/>
    </row>
    <row r="58" spans="1:15" ht="12.1" customHeight="1">
      <c r="A58" s="22"/>
      <c r="B58" s="168" t="s">
        <v>253</v>
      </c>
      <c r="C58" s="168"/>
      <c r="D58" s="168"/>
      <c r="E58" s="168"/>
      <c r="F58" s="168"/>
      <c r="G58" s="168"/>
      <c r="H58" s="169">
        <v>-25770700.399999999</v>
      </c>
      <c r="I58" s="169"/>
      <c r="J58" s="169"/>
      <c r="K58" s="170">
        <v>-25771050</v>
      </c>
      <c r="L58" s="170"/>
      <c r="M58" s="170"/>
    </row>
    <row r="59" spans="1:15" ht="12.1" customHeight="1">
      <c r="A59" s="22"/>
      <c r="B59" s="168" t="s">
        <v>254</v>
      </c>
      <c r="C59" s="168"/>
      <c r="D59" s="168"/>
      <c r="E59" s="168"/>
      <c r="F59" s="168"/>
      <c r="G59" s="168"/>
      <c r="H59" s="169">
        <v>-9035.85</v>
      </c>
      <c r="I59" s="169"/>
      <c r="J59" s="169"/>
      <c r="K59" s="170">
        <v>-25382.14</v>
      </c>
      <c r="L59" s="170"/>
      <c r="M59" s="170"/>
    </row>
    <row r="60" spans="1:15" ht="12.75" customHeight="1">
      <c r="A60" s="22"/>
      <c r="B60" s="168" t="s">
        <v>255</v>
      </c>
      <c r="C60" s="168"/>
      <c r="D60" s="168"/>
      <c r="E60" s="168"/>
      <c r="F60" s="168"/>
      <c r="G60" s="168"/>
      <c r="H60" s="169"/>
      <c r="I60" s="169"/>
      <c r="J60" s="169"/>
      <c r="K60" s="170"/>
      <c r="L60" s="170"/>
      <c r="M60" s="170"/>
    </row>
    <row r="61" spans="1:15" ht="12.1" customHeight="1">
      <c r="A61" s="21" t="s">
        <v>256</v>
      </c>
      <c r="B61" s="163" t="s">
        <v>257</v>
      </c>
      <c r="C61" s="163"/>
      <c r="D61" s="163"/>
      <c r="E61" s="163"/>
      <c r="F61" s="163"/>
      <c r="G61" s="163"/>
      <c r="H61" s="167">
        <f>+H48+H54</f>
        <v>-25773826.050000001</v>
      </c>
      <c r="I61" s="167"/>
      <c r="J61" s="167"/>
      <c r="K61" s="165">
        <v>-3501.31</v>
      </c>
      <c r="L61" s="165"/>
      <c r="M61" s="165"/>
      <c r="N61" s="8"/>
    </row>
    <row r="62" spans="1:15" ht="12.1" customHeight="1">
      <c r="A62" s="21" t="s">
        <v>258</v>
      </c>
      <c r="B62" s="163" t="s">
        <v>259</v>
      </c>
      <c r="C62" s="163"/>
      <c r="D62" s="163"/>
      <c r="E62" s="163"/>
      <c r="F62" s="163"/>
      <c r="G62" s="163"/>
      <c r="H62" s="167">
        <f>+H28+H46+H61</f>
        <v>-126682005.68000035</v>
      </c>
      <c r="I62" s="167"/>
      <c r="J62" s="167"/>
      <c r="K62" s="165">
        <f>+K64-K63</f>
        <v>-675765685.36000001</v>
      </c>
      <c r="L62" s="165"/>
      <c r="M62" s="165"/>
      <c r="N62" s="23"/>
      <c r="O62" s="8"/>
    </row>
    <row r="63" spans="1:15" ht="12.75" customHeight="1">
      <c r="A63" s="21" t="s">
        <v>260</v>
      </c>
      <c r="B63" s="163" t="s">
        <v>261</v>
      </c>
      <c r="C63" s="163"/>
      <c r="D63" s="163"/>
      <c r="E63" s="163"/>
      <c r="F63" s="163"/>
      <c r="G63" s="163"/>
      <c r="H63" s="164">
        <v>1110456292.55</v>
      </c>
      <c r="I63" s="164"/>
      <c r="J63" s="164"/>
      <c r="K63" s="165">
        <v>983774286.87</v>
      </c>
      <c r="L63" s="165"/>
      <c r="M63" s="165"/>
      <c r="N63" s="8"/>
    </row>
    <row r="64" spans="1:15" ht="12.1" customHeight="1">
      <c r="A64" s="21" t="s">
        <v>262</v>
      </c>
      <c r="B64" s="163" t="s">
        <v>263</v>
      </c>
      <c r="C64" s="163"/>
      <c r="D64" s="163"/>
      <c r="E64" s="163"/>
      <c r="F64" s="163"/>
      <c r="G64" s="163"/>
      <c r="H64" s="164">
        <v>983774286.87</v>
      </c>
      <c r="I64" s="164"/>
      <c r="J64" s="164"/>
      <c r="K64" s="165">
        <v>308008601.50999999</v>
      </c>
      <c r="L64" s="165"/>
      <c r="M64" s="165"/>
      <c r="N64" s="8"/>
      <c r="O64" s="8"/>
    </row>
    <row r="65" spans="1:13" ht="6.8" customHeight="1">
      <c r="A65" s="166"/>
      <c r="B65" s="166"/>
      <c r="C65" s="166"/>
      <c r="D65" s="166"/>
      <c r="E65" s="166"/>
      <c r="F65" s="166"/>
      <c r="G65" s="166"/>
      <c r="H65" s="166"/>
      <c r="I65" s="166"/>
      <c r="J65" s="166"/>
      <c r="K65" s="166"/>
      <c r="L65" s="166"/>
      <c r="M65" s="166"/>
    </row>
    <row r="66" spans="1:13" ht="12.1" customHeight="1"/>
    <row r="67" spans="1:13" ht="12.1" customHeight="1">
      <c r="D67" s="137" t="s">
        <v>264</v>
      </c>
      <c r="E67" s="137"/>
      <c r="F67" s="137"/>
      <c r="G67" s="13"/>
      <c r="H67" s="13" t="s">
        <v>186</v>
      </c>
      <c r="I67" s="13"/>
      <c r="J67" s="13"/>
      <c r="K67" s="13"/>
      <c r="L67" s="13"/>
    </row>
    <row r="68" spans="1:13" ht="5.95" customHeight="1"/>
    <row r="69" spans="1:13" ht="12.1" customHeight="1">
      <c r="D69" s="137" t="s">
        <v>265</v>
      </c>
      <c r="E69" s="137"/>
      <c r="F69" s="137"/>
      <c r="G69" s="13"/>
      <c r="H69" s="13" t="s">
        <v>187</v>
      </c>
      <c r="I69" s="13"/>
      <c r="J69" s="13"/>
      <c r="K69" s="13"/>
      <c r="L69" s="13"/>
    </row>
    <row r="70" spans="1:13" ht="23.3" customHeight="1"/>
    <row r="71" spans="1:13" ht="12.1" customHeight="1">
      <c r="A71" s="122"/>
      <c r="B71" s="122"/>
      <c r="C71" s="122"/>
      <c r="D71" s="122"/>
      <c r="E71" s="123"/>
      <c r="F71" s="123"/>
      <c r="G71" s="123"/>
      <c r="H71" s="123"/>
      <c r="L71" s="124"/>
      <c r="M71" s="124"/>
    </row>
  </sheetData>
  <mergeCells count="178">
    <mergeCell ref="B10:G10"/>
    <mergeCell ref="H10:J10"/>
    <mergeCell ref="K10:M10"/>
    <mergeCell ref="B11:G11"/>
    <mergeCell ref="H11:J11"/>
    <mergeCell ref="K11:M11"/>
    <mergeCell ref="A2:M2"/>
    <mergeCell ref="A4:E5"/>
    <mergeCell ref="J5:M7"/>
    <mergeCell ref="A7:B8"/>
    <mergeCell ref="B9:G9"/>
    <mergeCell ref="H9:J9"/>
    <mergeCell ref="K9:M9"/>
    <mergeCell ref="B14:G14"/>
    <mergeCell ref="H14:J14"/>
    <mergeCell ref="K14:M14"/>
    <mergeCell ref="B15:G15"/>
    <mergeCell ref="H15:J15"/>
    <mergeCell ref="K15:M15"/>
    <mergeCell ref="B12:G12"/>
    <mergeCell ref="H12:J12"/>
    <mergeCell ref="K12:M12"/>
    <mergeCell ref="B13:G13"/>
    <mergeCell ref="H13:J13"/>
    <mergeCell ref="K13:M13"/>
    <mergeCell ref="B18:G18"/>
    <mergeCell ref="H18:J18"/>
    <mergeCell ref="K18:M18"/>
    <mergeCell ref="B19:G19"/>
    <mergeCell ref="H19:J19"/>
    <mergeCell ref="K19:M19"/>
    <mergeCell ref="B16:G16"/>
    <mergeCell ref="H16:J16"/>
    <mergeCell ref="K16:M16"/>
    <mergeCell ref="B17:G17"/>
    <mergeCell ref="H17:J17"/>
    <mergeCell ref="K17:M17"/>
    <mergeCell ref="B22:G22"/>
    <mergeCell ref="H22:J22"/>
    <mergeCell ref="K22:M22"/>
    <mergeCell ref="B23:G23"/>
    <mergeCell ref="H23:J23"/>
    <mergeCell ref="K23:M23"/>
    <mergeCell ref="B20:G20"/>
    <mergeCell ref="H20:J20"/>
    <mergeCell ref="K20:M20"/>
    <mergeCell ref="B21:G21"/>
    <mergeCell ref="H21:J21"/>
    <mergeCell ref="K21:M21"/>
    <mergeCell ref="B26:G26"/>
    <mergeCell ref="H26:J26"/>
    <mergeCell ref="K26:M26"/>
    <mergeCell ref="B27:G27"/>
    <mergeCell ref="H27:J27"/>
    <mergeCell ref="K27:M27"/>
    <mergeCell ref="B24:G24"/>
    <mergeCell ref="H24:J24"/>
    <mergeCell ref="K24:M24"/>
    <mergeCell ref="B25:G25"/>
    <mergeCell ref="H25:J25"/>
    <mergeCell ref="K25:M25"/>
    <mergeCell ref="B30:G30"/>
    <mergeCell ref="H30:J30"/>
    <mergeCell ref="K30:M30"/>
    <mergeCell ref="B31:G31"/>
    <mergeCell ref="H31:J31"/>
    <mergeCell ref="K31:M31"/>
    <mergeCell ref="B28:G28"/>
    <mergeCell ref="H28:J28"/>
    <mergeCell ref="K28:M28"/>
    <mergeCell ref="B29:G29"/>
    <mergeCell ref="H29:J29"/>
    <mergeCell ref="K29:M29"/>
    <mergeCell ref="B34:G34"/>
    <mergeCell ref="H34:J34"/>
    <mergeCell ref="K34:M34"/>
    <mergeCell ref="B35:G35"/>
    <mergeCell ref="H35:J35"/>
    <mergeCell ref="K35:M35"/>
    <mergeCell ref="B32:G32"/>
    <mergeCell ref="H32:J32"/>
    <mergeCell ref="K32:M32"/>
    <mergeCell ref="B33:G33"/>
    <mergeCell ref="H33:J33"/>
    <mergeCell ref="K33:M33"/>
    <mergeCell ref="B38:G38"/>
    <mergeCell ref="H38:J38"/>
    <mergeCell ref="K38:M38"/>
    <mergeCell ref="B39:G39"/>
    <mergeCell ref="H39:J39"/>
    <mergeCell ref="K39:M39"/>
    <mergeCell ref="B36:G36"/>
    <mergeCell ref="H36:J36"/>
    <mergeCell ref="K36:M36"/>
    <mergeCell ref="B37:G37"/>
    <mergeCell ref="H37:J37"/>
    <mergeCell ref="K37:M37"/>
    <mergeCell ref="B42:G42"/>
    <mergeCell ref="H42:J42"/>
    <mergeCell ref="K42:M42"/>
    <mergeCell ref="B43:G43"/>
    <mergeCell ref="H43:J43"/>
    <mergeCell ref="K43:M43"/>
    <mergeCell ref="B40:G40"/>
    <mergeCell ref="H40:J40"/>
    <mergeCell ref="K40:M40"/>
    <mergeCell ref="B41:G41"/>
    <mergeCell ref="H41:J41"/>
    <mergeCell ref="K41:M41"/>
    <mergeCell ref="B46:G46"/>
    <mergeCell ref="H46:J46"/>
    <mergeCell ref="K46:M46"/>
    <mergeCell ref="B47:G47"/>
    <mergeCell ref="H47:J47"/>
    <mergeCell ref="K47:M47"/>
    <mergeCell ref="B44:G44"/>
    <mergeCell ref="H44:J44"/>
    <mergeCell ref="K44:M44"/>
    <mergeCell ref="B45:G45"/>
    <mergeCell ref="H45:J45"/>
    <mergeCell ref="K45:M45"/>
    <mergeCell ref="B50:G50"/>
    <mergeCell ref="H50:J50"/>
    <mergeCell ref="K50:M50"/>
    <mergeCell ref="B51:G51"/>
    <mergeCell ref="H51:J51"/>
    <mergeCell ref="K51:M51"/>
    <mergeCell ref="B48:G48"/>
    <mergeCell ref="H48:J48"/>
    <mergeCell ref="K48:M48"/>
    <mergeCell ref="B49:G49"/>
    <mergeCell ref="H49:J49"/>
    <mergeCell ref="K49:M49"/>
    <mergeCell ref="B54:G54"/>
    <mergeCell ref="H54:J54"/>
    <mergeCell ref="K54:M54"/>
    <mergeCell ref="B55:G55"/>
    <mergeCell ref="H55:J55"/>
    <mergeCell ref="K55:M55"/>
    <mergeCell ref="B52:G52"/>
    <mergeCell ref="H52:J52"/>
    <mergeCell ref="K52:M52"/>
    <mergeCell ref="B53:G53"/>
    <mergeCell ref="H53:J53"/>
    <mergeCell ref="K53:M53"/>
    <mergeCell ref="B58:G58"/>
    <mergeCell ref="H58:J58"/>
    <mergeCell ref="K58:M58"/>
    <mergeCell ref="B59:G59"/>
    <mergeCell ref="H59:J59"/>
    <mergeCell ref="K59:M59"/>
    <mergeCell ref="B56:G56"/>
    <mergeCell ref="H56:J56"/>
    <mergeCell ref="K56:M56"/>
    <mergeCell ref="B57:G57"/>
    <mergeCell ref="H57:J57"/>
    <mergeCell ref="K57:M57"/>
    <mergeCell ref="B62:G62"/>
    <mergeCell ref="H62:J62"/>
    <mergeCell ref="K62:M62"/>
    <mergeCell ref="B63:G63"/>
    <mergeCell ref="H63:J63"/>
    <mergeCell ref="K63:M63"/>
    <mergeCell ref="B60:G60"/>
    <mergeCell ref="H60:J60"/>
    <mergeCell ref="K60:M60"/>
    <mergeCell ref="B61:G61"/>
    <mergeCell ref="H61:J61"/>
    <mergeCell ref="K61:M61"/>
    <mergeCell ref="D69:F69"/>
    <mergeCell ref="A71:D71"/>
    <mergeCell ref="E71:H71"/>
    <mergeCell ref="L71:M71"/>
    <mergeCell ref="B64:G64"/>
    <mergeCell ref="H64:J64"/>
    <mergeCell ref="K64:M64"/>
    <mergeCell ref="A65:M65"/>
    <mergeCell ref="D67:F67"/>
  </mergeCells>
  <pageMargins left="0.5" right="0.20000000298023199" top="0.20000000298023199" bottom="0.20000000298023199"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21"/>
  <sheetViews>
    <sheetView topLeftCell="A82" zoomScaleNormal="100" workbookViewId="0">
      <selection sqref="A1:J121"/>
    </sheetView>
  </sheetViews>
  <sheetFormatPr defaultColWidth="9.125" defaultRowHeight="15.65"/>
  <cols>
    <col min="1" max="1" width="4.75" style="24" customWidth="1"/>
    <col min="2" max="2" width="20.125" style="24" customWidth="1"/>
    <col min="3" max="3" width="17.125" style="24" customWidth="1"/>
    <col min="4" max="4" width="20.5" style="25" customWidth="1"/>
    <col min="5" max="5" width="14.5" style="25" customWidth="1"/>
    <col min="6" max="6" width="18.375" style="25" customWidth="1"/>
    <col min="7" max="7" width="17.625" style="25" customWidth="1"/>
    <col min="8" max="8" width="15.75" style="25" customWidth="1"/>
    <col min="9" max="9" width="4.125" style="25" customWidth="1"/>
    <col min="10" max="10" width="18" style="25" customWidth="1"/>
    <col min="11" max="16384" width="9.125" style="24"/>
  </cols>
  <sheetData>
    <row r="2" spans="1:10">
      <c r="A2" s="209" t="s">
        <v>269</v>
      </c>
      <c r="B2" s="209"/>
      <c r="C2" s="209"/>
      <c r="D2" s="209"/>
      <c r="E2" s="209"/>
      <c r="F2" s="209"/>
      <c r="G2" s="209"/>
      <c r="H2" s="209"/>
      <c r="I2" s="209"/>
      <c r="J2" s="209"/>
    </row>
    <row r="4" spans="1:10" ht="16.3" thickBot="1">
      <c r="A4" s="210" t="s">
        <v>270</v>
      </c>
      <c r="B4" s="210"/>
      <c r="C4" s="210"/>
      <c r="D4" s="210"/>
      <c r="G4" s="26"/>
      <c r="H4" s="27"/>
      <c r="I4" s="28" t="s">
        <v>271</v>
      </c>
      <c r="J4" s="26"/>
    </row>
    <row r="5" spans="1:10">
      <c r="A5" s="29" t="s">
        <v>272</v>
      </c>
    </row>
    <row r="7" spans="1:10">
      <c r="A7" s="24" t="s">
        <v>273</v>
      </c>
    </row>
    <row r="9" spans="1:10" ht="16.3" thickBot="1">
      <c r="A9" s="30" t="s">
        <v>274</v>
      </c>
      <c r="B9" s="211" t="s">
        <v>275</v>
      </c>
      <c r="C9" s="211"/>
      <c r="D9" s="211"/>
      <c r="E9" s="211"/>
      <c r="F9" s="211"/>
      <c r="G9" s="211"/>
      <c r="H9" s="211"/>
      <c r="I9" s="211"/>
      <c r="J9" s="211"/>
    </row>
    <row r="10" spans="1:10" ht="16.3" thickBot="1">
      <c r="A10" s="31" t="s">
        <v>276</v>
      </c>
      <c r="B10" s="212" t="s">
        <v>277</v>
      </c>
      <c r="C10" s="212"/>
      <c r="D10" s="212"/>
      <c r="E10" s="212"/>
      <c r="F10" s="212"/>
      <c r="G10" s="212"/>
      <c r="H10" s="212"/>
      <c r="I10" s="212"/>
      <c r="J10" s="212"/>
    </row>
    <row r="11" spans="1:10" ht="16.3" thickBot="1">
      <c r="A11" s="31" t="s">
        <v>278</v>
      </c>
      <c r="B11" s="213"/>
      <c r="C11" s="213"/>
      <c r="D11" s="213"/>
      <c r="E11" s="213"/>
      <c r="F11" s="213"/>
      <c r="G11" s="213"/>
      <c r="H11" s="213"/>
      <c r="I11" s="213"/>
      <c r="J11" s="213"/>
    </row>
    <row r="13" spans="1:10">
      <c r="A13" s="24" t="s">
        <v>279</v>
      </c>
    </row>
    <row r="15" spans="1:10" ht="16.3" thickBot="1">
      <c r="A15" s="30" t="s">
        <v>274</v>
      </c>
      <c r="B15" s="30"/>
      <c r="C15" s="30"/>
      <c r="D15" s="32"/>
      <c r="E15" s="32"/>
      <c r="F15" s="32"/>
      <c r="G15" s="32"/>
      <c r="H15" s="32"/>
      <c r="I15" s="32"/>
      <c r="J15" s="32"/>
    </row>
    <row r="16" spans="1:10" ht="16.3" thickBot="1">
      <c r="A16" s="31" t="s">
        <v>276</v>
      </c>
      <c r="B16" s="31"/>
      <c r="C16" s="31"/>
      <c r="D16" s="33"/>
      <c r="E16" s="33"/>
      <c r="F16" s="33"/>
      <c r="G16" s="33"/>
      <c r="H16" s="33"/>
      <c r="I16" s="33"/>
      <c r="J16" s="33"/>
    </row>
    <row r="17" spans="1:10" ht="16.3" thickBot="1">
      <c r="A17" s="31" t="s">
        <v>278</v>
      </c>
      <c r="B17" s="31"/>
      <c r="C17" s="31"/>
      <c r="D17" s="33"/>
      <c r="E17" s="33"/>
      <c r="F17" s="33"/>
      <c r="G17" s="33"/>
      <c r="H17" s="33"/>
      <c r="I17" s="33"/>
      <c r="J17" s="33"/>
    </row>
    <row r="19" spans="1:10">
      <c r="A19" s="24" t="s">
        <v>280</v>
      </c>
    </row>
    <row r="20" spans="1:10" s="37" customFormat="1">
      <c r="A20" s="34" t="s">
        <v>188</v>
      </c>
      <c r="B20" s="214" t="s">
        <v>281</v>
      </c>
      <c r="C20" s="214"/>
      <c r="D20" s="35" t="s">
        <v>282</v>
      </c>
      <c r="E20" s="35" t="s">
        <v>283</v>
      </c>
      <c r="F20" s="198" t="s">
        <v>284</v>
      </c>
      <c r="G20" s="208"/>
      <c r="H20" s="36"/>
      <c r="I20" s="36"/>
      <c r="J20" s="36"/>
    </row>
    <row r="21" spans="1:10" s="37" customFormat="1">
      <c r="A21" s="34">
        <v>1</v>
      </c>
      <c r="B21" s="206">
        <v>6703941</v>
      </c>
      <c r="C21" s="207"/>
      <c r="D21" s="35" t="s">
        <v>285</v>
      </c>
      <c r="E21" s="38">
        <v>1</v>
      </c>
      <c r="F21" s="198"/>
      <c r="G21" s="208"/>
      <c r="H21" s="36"/>
      <c r="I21" s="36"/>
      <c r="J21" s="36"/>
    </row>
    <row r="22" spans="1:10" s="37" customFormat="1">
      <c r="A22" s="34"/>
      <c r="B22" s="206"/>
      <c r="C22" s="207"/>
      <c r="D22" s="35"/>
      <c r="E22" s="35"/>
      <c r="F22" s="198"/>
      <c r="G22" s="208"/>
      <c r="H22" s="36"/>
      <c r="I22" s="36"/>
      <c r="J22" s="36"/>
    </row>
    <row r="23" spans="1:10" s="37" customFormat="1">
      <c r="A23" s="34"/>
      <c r="B23" s="206"/>
      <c r="C23" s="207"/>
      <c r="D23" s="35"/>
      <c r="E23" s="35"/>
      <c r="F23" s="198"/>
      <c r="G23" s="208"/>
      <c r="H23" s="36"/>
      <c r="I23" s="36"/>
      <c r="J23" s="36"/>
    </row>
    <row r="24" spans="1:10" s="37" customFormat="1">
      <c r="A24" s="34"/>
      <c r="B24" s="206"/>
      <c r="C24" s="207"/>
      <c r="D24" s="35"/>
      <c r="E24" s="35"/>
      <c r="F24" s="198"/>
      <c r="G24" s="208"/>
      <c r="H24" s="36"/>
      <c r="I24" s="36"/>
      <c r="J24" s="36"/>
    </row>
    <row r="25" spans="1:10">
      <c r="A25" s="34"/>
      <c r="B25" s="206"/>
      <c r="C25" s="207"/>
      <c r="D25" s="35"/>
      <c r="E25" s="35"/>
      <c r="F25" s="198"/>
      <c r="G25" s="208"/>
    </row>
    <row r="26" spans="1:10">
      <c r="A26" s="192" t="s">
        <v>286</v>
      </c>
      <c r="B26" s="192"/>
      <c r="C26" s="192"/>
      <c r="D26" s="192"/>
      <c r="E26" s="192"/>
      <c r="F26" s="192"/>
      <c r="G26" s="192"/>
      <c r="H26" s="192"/>
      <c r="I26" s="192"/>
      <c r="J26" s="192"/>
    </row>
    <row r="27" spans="1:10">
      <c r="A27" s="39"/>
      <c r="B27" s="39"/>
      <c r="C27" s="39"/>
      <c r="D27" s="39"/>
      <c r="E27" s="39"/>
      <c r="F27" s="39"/>
      <c r="G27" s="39"/>
      <c r="H27" s="39"/>
      <c r="I27" s="39"/>
      <c r="J27" s="39"/>
    </row>
    <row r="29" spans="1:10">
      <c r="A29" s="192" t="s">
        <v>287</v>
      </c>
      <c r="B29" s="192"/>
      <c r="C29" s="192"/>
      <c r="D29" s="192"/>
      <c r="E29" s="192"/>
      <c r="F29" s="192"/>
      <c r="G29" s="192"/>
      <c r="H29" s="192"/>
      <c r="I29" s="192"/>
      <c r="J29" s="192"/>
    </row>
    <row r="32" spans="1:10">
      <c r="A32" s="192" t="s">
        <v>288</v>
      </c>
      <c r="B32" s="192"/>
      <c r="C32" s="192"/>
      <c r="D32" s="192"/>
      <c r="E32" s="192"/>
      <c r="F32" s="192"/>
      <c r="G32" s="192"/>
      <c r="H32" s="192"/>
      <c r="I32" s="192"/>
      <c r="J32" s="192"/>
    </row>
    <row r="34" spans="1:10">
      <c r="A34" s="40" t="s">
        <v>188</v>
      </c>
      <c r="B34" s="184" t="s">
        <v>289</v>
      </c>
      <c r="C34" s="185"/>
      <c r="D34" s="186"/>
      <c r="E34" s="181" t="s">
        <v>6</v>
      </c>
      <c r="F34" s="182"/>
      <c r="G34" s="183"/>
      <c r="H34" s="181" t="s">
        <v>290</v>
      </c>
      <c r="I34" s="182"/>
      <c r="J34" s="183"/>
    </row>
    <row r="35" spans="1:10">
      <c r="A35" s="40">
        <v>1</v>
      </c>
      <c r="B35" s="187" t="s">
        <v>291</v>
      </c>
      <c r="C35" s="188"/>
      <c r="D35" s="189"/>
      <c r="E35" s="181">
        <v>17313722.16</v>
      </c>
      <c r="F35" s="182"/>
      <c r="G35" s="183"/>
      <c r="H35" s="181">
        <v>68606313.450000003</v>
      </c>
      <c r="I35" s="182"/>
      <c r="J35" s="183"/>
    </row>
    <row r="36" spans="1:10">
      <c r="A36" s="40">
        <v>2</v>
      </c>
      <c r="B36" s="187" t="s">
        <v>292</v>
      </c>
      <c r="C36" s="188"/>
      <c r="D36" s="189"/>
      <c r="E36" s="181">
        <v>4396867980.79</v>
      </c>
      <c r="F36" s="182"/>
      <c r="G36" s="183"/>
      <c r="H36" s="181">
        <v>1739402288.0599999</v>
      </c>
      <c r="I36" s="182"/>
      <c r="J36" s="183"/>
    </row>
    <row r="37" spans="1:10">
      <c r="A37" s="40">
        <v>3</v>
      </c>
      <c r="B37" s="187" t="s">
        <v>293</v>
      </c>
      <c r="C37" s="188"/>
      <c r="D37" s="189"/>
      <c r="E37" s="181"/>
      <c r="F37" s="182"/>
      <c r="G37" s="183"/>
      <c r="H37" s="181"/>
      <c r="I37" s="182"/>
      <c r="J37" s="183"/>
    </row>
    <row r="38" spans="1:10">
      <c r="A38" s="40">
        <v>4</v>
      </c>
      <c r="B38" s="187" t="s">
        <v>294</v>
      </c>
      <c r="C38" s="188"/>
      <c r="D38" s="189"/>
      <c r="E38" s="181">
        <f>SUM(E35:G37)</f>
        <v>4414181702.9499998</v>
      </c>
      <c r="F38" s="182"/>
      <c r="G38" s="183"/>
      <c r="H38" s="181">
        <f>SUM(H35:J37)</f>
        <v>1808008601.51</v>
      </c>
      <c r="I38" s="182"/>
      <c r="J38" s="183"/>
    </row>
    <row r="40" spans="1:10">
      <c r="A40" s="24" t="s">
        <v>295</v>
      </c>
    </row>
    <row r="41" spans="1:10" ht="16.3" thickBot="1">
      <c r="A41" s="30"/>
      <c r="B41" s="30"/>
      <c r="C41" s="30"/>
      <c r="D41" s="32"/>
      <c r="E41" s="32"/>
      <c r="F41" s="32"/>
      <c r="G41" s="32"/>
      <c r="H41" s="32"/>
      <c r="I41" s="32"/>
      <c r="J41" s="32"/>
    </row>
    <row r="42" spans="1:10">
      <c r="A42" s="37"/>
      <c r="B42" s="37"/>
      <c r="C42" s="37"/>
      <c r="D42" s="36"/>
      <c r="E42" s="36"/>
      <c r="F42" s="36"/>
      <c r="G42" s="36"/>
      <c r="H42" s="36"/>
      <c r="I42" s="36"/>
      <c r="J42" s="36"/>
    </row>
    <row r="43" spans="1:10">
      <c r="A43" s="37"/>
      <c r="B43" s="37"/>
      <c r="C43" s="37"/>
      <c r="D43" s="36"/>
      <c r="E43" s="36"/>
      <c r="F43" s="36"/>
      <c r="G43" s="36"/>
      <c r="H43" s="36"/>
      <c r="I43" s="36"/>
      <c r="J43" s="36"/>
    </row>
    <row r="44" spans="1:10">
      <c r="A44" s="192" t="s">
        <v>296</v>
      </c>
      <c r="B44" s="192"/>
      <c r="C44" s="192"/>
      <c r="D44" s="192"/>
      <c r="E44" s="192"/>
      <c r="F44" s="192"/>
      <c r="G44" s="192"/>
      <c r="H44" s="192"/>
      <c r="I44" s="192"/>
      <c r="J44" s="192"/>
    </row>
    <row r="45" spans="1:10">
      <c r="A45" s="24" t="s">
        <v>297</v>
      </c>
    </row>
    <row r="46" spans="1:10" ht="46.9">
      <c r="A46" s="40" t="s">
        <v>188</v>
      </c>
      <c r="B46" s="184" t="s">
        <v>126</v>
      </c>
      <c r="C46" s="186"/>
      <c r="D46" s="202" t="s">
        <v>15</v>
      </c>
      <c r="E46" s="202"/>
      <c r="F46" s="202"/>
      <c r="G46" s="41" t="s">
        <v>298</v>
      </c>
      <c r="H46" s="203" t="s">
        <v>299</v>
      </c>
      <c r="I46" s="204"/>
      <c r="J46" s="205"/>
    </row>
    <row r="47" spans="1:10">
      <c r="A47" s="40">
        <v>1</v>
      </c>
      <c r="B47" s="187" t="s">
        <v>300</v>
      </c>
      <c r="C47" s="189"/>
      <c r="D47" s="198">
        <v>1755755940.21</v>
      </c>
      <c r="E47" s="199"/>
      <c r="F47" s="199"/>
      <c r="G47" s="42">
        <v>-124789636.3</v>
      </c>
      <c r="H47" s="181">
        <f>SUM(D47:G47)</f>
        <v>1630966303.9100001</v>
      </c>
      <c r="I47" s="182"/>
      <c r="J47" s="183"/>
    </row>
    <row r="48" spans="1:10">
      <c r="A48" s="40">
        <v>2</v>
      </c>
      <c r="B48" s="187" t="s">
        <v>301</v>
      </c>
      <c r="C48" s="189"/>
      <c r="D48" s="198">
        <v>20818493568.77</v>
      </c>
      <c r="E48" s="199"/>
      <c r="F48" s="199"/>
      <c r="G48" s="42"/>
      <c r="H48" s="181">
        <f>D48</f>
        <v>20818493568.77</v>
      </c>
      <c r="I48" s="182"/>
      <c r="J48" s="183"/>
    </row>
    <row r="49" spans="1:10">
      <c r="A49" s="40">
        <v>3</v>
      </c>
      <c r="B49" s="187" t="s">
        <v>302</v>
      </c>
      <c r="C49" s="189"/>
      <c r="D49" s="198"/>
      <c r="E49" s="199"/>
      <c r="F49" s="199"/>
      <c r="G49" s="42"/>
      <c r="H49" s="181">
        <f t="shared" ref="H49:H51" si="0">D49</f>
        <v>0</v>
      </c>
      <c r="I49" s="182"/>
      <c r="J49" s="183"/>
    </row>
    <row r="50" spans="1:10">
      <c r="A50" s="40"/>
      <c r="B50" s="200" t="s">
        <v>303</v>
      </c>
      <c r="C50" s="201"/>
      <c r="D50" s="198">
        <v>20072787479.5</v>
      </c>
      <c r="E50" s="199"/>
      <c r="F50" s="199"/>
      <c r="G50" s="42"/>
      <c r="H50" s="181">
        <f t="shared" si="0"/>
        <v>20072787479.5</v>
      </c>
      <c r="I50" s="182"/>
      <c r="J50" s="183"/>
    </row>
    <row r="51" spans="1:10">
      <c r="A51" s="40"/>
      <c r="B51" s="196" t="s">
        <v>304</v>
      </c>
      <c r="C51" s="197"/>
      <c r="D51" s="198"/>
      <c r="E51" s="199"/>
      <c r="F51" s="199"/>
      <c r="G51" s="42"/>
      <c r="H51" s="181">
        <f t="shared" si="0"/>
        <v>0</v>
      </c>
      <c r="I51" s="182"/>
      <c r="J51" s="183"/>
    </row>
    <row r="52" spans="1:10">
      <c r="A52" s="40">
        <v>4</v>
      </c>
      <c r="B52" s="187" t="s">
        <v>290</v>
      </c>
      <c r="C52" s="189"/>
      <c r="D52" s="198">
        <f>+D47+D48-D50</f>
        <v>2501462029.4799995</v>
      </c>
      <c r="E52" s="199"/>
      <c r="F52" s="199"/>
      <c r="G52" s="43">
        <v>-124789636.3</v>
      </c>
      <c r="H52" s="198">
        <f>+H47+H48-H50</f>
        <v>2376672393.1800003</v>
      </c>
      <c r="I52" s="199"/>
      <c r="J52" s="199"/>
    </row>
    <row r="54" spans="1:10">
      <c r="A54" s="24" t="s">
        <v>305</v>
      </c>
    </row>
    <row r="55" spans="1:10">
      <c r="A55" s="40" t="s">
        <v>188</v>
      </c>
      <c r="B55" s="184" t="s">
        <v>306</v>
      </c>
      <c r="C55" s="185"/>
      <c r="D55" s="186"/>
      <c r="E55" s="181" t="s">
        <v>6</v>
      </c>
      <c r="F55" s="182"/>
      <c r="G55" s="183"/>
      <c r="H55" s="181" t="s">
        <v>7</v>
      </c>
      <c r="I55" s="182"/>
      <c r="J55" s="183"/>
    </row>
    <row r="56" spans="1:10">
      <c r="A56" s="40">
        <v>1</v>
      </c>
      <c r="B56" s="187" t="s">
        <v>307</v>
      </c>
      <c r="C56" s="188"/>
      <c r="D56" s="189"/>
      <c r="E56" s="181">
        <v>12999963.35</v>
      </c>
      <c r="F56" s="182"/>
      <c r="G56" s="183"/>
      <c r="H56" s="181">
        <v>4449968.84</v>
      </c>
      <c r="I56" s="182"/>
      <c r="J56" s="183"/>
    </row>
    <row r="57" spans="1:10">
      <c r="A57" s="40">
        <v>2</v>
      </c>
      <c r="B57" s="187" t="s">
        <v>308</v>
      </c>
      <c r="C57" s="188"/>
      <c r="D57" s="189"/>
      <c r="E57" s="181">
        <v>83861472.980000004</v>
      </c>
      <c r="F57" s="182"/>
      <c r="G57" s="183"/>
      <c r="H57" s="181"/>
      <c r="I57" s="182"/>
      <c r="J57" s="183"/>
    </row>
    <row r="58" spans="1:10">
      <c r="A58" s="40">
        <v>3</v>
      </c>
      <c r="B58" s="187" t="s">
        <v>309</v>
      </c>
      <c r="C58" s="188"/>
      <c r="D58" s="189"/>
      <c r="E58" s="181">
        <v>10540094.83</v>
      </c>
      <c r="F58" s="182"/>
      <c r="G58" s="183"/>
      <c r="H58" s="181">
        <v>678675.73</v>
      </c>
      <c r="I58" s="182"/>
      <c r="J58" s="183"/>
    </row>
    <row r="59" spans="1:10">
      <c r="A59" s="40">
        <v>4</v>
      </c>
      <c r="B59" s="187" t="s">
        <v>310</v>
      </c>
      <c r="C59" s="188"/>
      <c r="D59" s="189"/>
      <c r="E59" s="181">
        <v>37657.65</v>
      </c>
      <c r="F59" s="182"/>
      <c r="G59" s="183"/>
      <c r="H59" s="181">
        <v>694646.31</v>
      </c>
      <c r="I59" s="182"/>
      <c r="J59" s="183"/>
    </row>
    <row r="60" spans="1:10">
      <c r="A60" s="40">
        <v>5</v>
      </c>
      <c r="B60" s="187" t="s">
        <v>311</v>
      </c>
      <c r="C60" s="188"/>
      <c r="D60" s="189"/>
      <c r="E60" s="181">
        <f>SUM(E56:G59)</f>
        <v>107439188.81</v>
      </c>
      <c r="F60" s="182"/>
      <c r="G60" s="183"/>
      <c r="H60" s="181">
        <f>SUM(H56:J59)</f>
        <v>5823290.8800000008</v>
      </c>
      <c r="I60" s="182"/>
      <c r="J60" s="183"/>
    </row>
    <row r="62" spans="1:10">
      <c r="A62" s="24" t="s">
        <v>312</v>
      </c>
    </row>
    <row r="63" spans="1:10">
      <c r="A63" s="40" t="s">
        <v>188</v>
      </c>
      <c r="B63" s="184" t="s">
        <v>306</v>
      </c>
      <c r="C63" s="185"/>
      <c r="D63" s="186"/>
      <c r="E63" s="181" t="s">
        <v>6</v>
      </c>
      <c r="F63" s="182"/>
      <c r="G63" s="183"/>
      <c r="H63" s="181" t="s">
        <v>7</v>
      </c>
      <c r="I63" s="182"/>
      <c r="J63" s="183"/>
    </row>
    <row r="64" spans="1:10">
      <c r="A64" s="34">
        <v>1</v>
      </c>
      <c r="B64" s="178" t="s">
        <v>313</v>
      </c>
      <c r="C64" s="179"/>
      <c r="D64" s="180"/>
      <c r="E64" s="181"/>
      <c r="F64" s="182"/>
      <c r="G64" s="183"/>
      <c r="H64" s="181"/>
      <c r="I64" s="182"/>
      <c r="J64" s="183"/>
    </row>
    <row r="65" spans="1:13">
      <c r="A65" s="34">
        <v>2</v>
      </c>
      <c r="B65" s="187" t="s">
        <v>314</v>
      </c>
      <c r="C65" s="188"/>
      <c r="D65" s="189"/>
      <c r="E65" s="181"/>
      <c r="F65" s="182"/>
      <c r="G65" s="183"/>
      <c r="H65" s="181"/>
      <c r="I65" s="182"/>
      <c r="J65" s="183"/>
    </row>
    <row r="66" spans="1:13">
      <c r="A66" s="34">
        <v>3</v>
      </c>
      <c r="B66" s="187" t="s">
        <v>315</v>
      </c>
      <c r="C66" s="188"/>
      <c r="D66" s="189"/>
      <c r="E66" s="181"/>
      <c r="F66" s="182"/>
      <c r="G66" s="183"/>
      <c r="H66" s="181"/>
      <c r="I66" s="182"/>
      <c r="J66" s="183"/>
    </row>
    <row r="67" spans="1:13">
      <c r="A67" s="34">
        <v>4</v>
      </c>
      <c r="B67" s="187" t="s">
        <v>316</v>
      </c>
      <c r="C67" s="188"/>
      <c r="D67" s="189"/>
      <c r="E67" s="181"/>
      <c r="F67" s="182"/>
      <c r="G67" s="183"/>
      <c r="H67" s="181"/>
      <c r="I67" s="182"/>
      <c r="J67" s="183"/>
    </row>
    <row r="68" spans="1:13">
      <c r="A68" s="34">
        <v>5</v>
      </c>
      <c r="B68" s="187" t="s">
        <v>317</v>
      </c>
      <c r="C68" s="188"/>
      <c r="D68" s="189"/>
      <c r="E68" s="181"/>
      <c r="F68" s="182"/>
      <c r="G68" s="183"/>
      <c r="H68" s="181"/>
      <c r="I68" s="182"/>
      <c r="J68" s="183"/>
    </row>
    <row r="69" spans="1:13">
      <c r="A69" s="34">
        <v>6</v>
      </c>
      <c r="B69" s="187" t="s">
        <v>318</v>
      </c>
      <c r="C69" s="188"/>
      <c r="D69" s="189"/>
      <c r="E69" s="181">
        <v>1009876449.41</v>
      </c>
      <c r="F69" s="182"/>
      <c r="G69" s="183"/>
      <c r="H69" s="181">
        <v>1494072787.8800001</v>
      </c>
      <c r="I69" s="182"/>
      <c r="J69" s="183"/>
    </row>
    <row r="70" spans="1:13">
      <c r="A70" s="34"/>
      <c r="B70" s="194"/>
      <c r="C70" s="194"/>
      <c r="D70" s="194"/>
      <c r="E70" s="195"/>
      <c r="F70" s="195"/>
      <c r="G70" s="195"/>
      <c r="H70" s="195"/>
      <c r="I70" s="195"/>
      <c r="J70" s="195"/>
    </row>
    <row r="71" spans="1:13">
      <c r="A71" s="34"/>
      <c r="B71" s="194" t="s">
        <v>311</v>
      </c>
      <c r="C71" s="194"/>
      <c r="D71" s="194"/>
      <c r="E71" s="195">
        <f>SUM(E64:G70)</f>
        <v>1009876449.41</v>
      </c>
      <c r="F71" s="195"/>
      <c r="G71" s="195"/>
      <c r="H71" s="195">
        <f>SUM(H64:J70)</f>
        <v>1494072787.8800001</v>
      </c>
      <c r="I71" s="195"/>
      <c r="J71" s="195"/>
    </row>
    <row r="72" spans="1:13">
      <c r="A72" s="24" t="s">
        <v>319</v>
      </c>
      <c r="C72" s="44" t="s">
        <v>320</v>
      </c>
      <c r="D72" s="45"/>
      <c r="E72" s="45"/>
      <c r="F72" s="45"/>
      <c r="G72" s="45"/>
      <c r="H72" s="45"/>
      <c r="I72" s="45"/>
      <c r="J72" s="45"/>
      <c r="K72" s="44"/>
      <c r="L72" s="44"/>
      <c r="M72" s="44"/>
    </row>
    <row r="73" spans="1:13">
      <c r="A73" s="44" t="s">
        <v>321</v>
      </c>
      <c r="B73" s="44"/>
      <c r="C73" s="44"/>
      <c r="D73" s="45"/>
      <c r="E73" s="45"/>
      <c r="F73" s="45"/>
      <c r="G73" s="45"/>
      <c r="H73" s="45"/>
      <c r="I73" s="45"/>
      <c r="J73" s="45"/>
    </row>
    <row r="74" spans="1:13">
      <c r="A74" s="44" t="s">
        <v>322</v>
      </c>
      <c r="B74" s="44"/>
      <c r="C74" s="44"/>
      <c r="D74" s="45"/>
      <c r="E74" s="45"/>
      <c r="F74" s="45"/>
      <c r="G74" s="45"/>
      <c r="H74" s="45"/>
      <c r="I74" s="45"/>
      <c r="J74" s="45"/>
    </row>
    <row r="75" spans="1:13" ht="16.3" thickBot="1">
      <c r="A75" s="30"/>
      <c r="B75" s="30"/>
      <c r="C75" s="30"/>
      <c r="D75" s="32"/>
      <c r="E75" s="32"/>
      <c r="F75" s="32"/>
      <c r="G75" s="32"/>
      <c r="H75" s="32"/>
      <c r="I75" s="32"/>
      <c r="J75" s="32"/>
    </row>
    <row r="76" spans="1:13" ht="16.3" thickBot="1">
      <c r="A76" s="31"/>
      <c r="B76" s="31"/>
      <c r="C76" s="31"/>
      <c r="D76" s="33"/>
      <c r="E76" s="33"/>
      <c r="F76" s="33"/>
      <c r="G76" s="33"/>
      <c r="H76" s="33"/>
      <c r="I76" s="33"/>
      <c r="J76" s="33"/>
    </row>
    <row r="77" spans="1:13" ht="16.3" thickBot="1">
      <c r="A77" s="31"/>
      <c r="B77" s="31"/>
      <c r="C77" s="31"/>
      <c r="D77" s="33"/>
      <c r="E77" s="33"/>
      <c r="F77" s="33"/>
      <c r="G77" s="33"/>
      <c r="H77" s="33"/>
      <c r="I77" s="33"/>
      <c r="J77" s="33"/>
    </row>
    <row r="80" spans="1:13">
      <c r="A80" s="192" t="s">
        <v>323</v>
      </c>
      <c r="B80" s="192"/>
      <c r="C80" s="192"/>
      <c r="D80" s="192"/>
      <c r="E80" s="192"/>
      <c r="F80" s="192"/>
      <c r="G80" s="192"/>
      <c r="H80" s="192"/>
      <c r="I80" s="192"/>
      <c r="J80" s="192"/>
    </row>
    <row r="82" spans="1:10">
      <c r="A82" s="40" t="s">
        <v>188</v>
      </c>
      <c r="B82" s="184" t="s">
        <v>306</v>
      </c>
      <c r="C82" s="185"/>
      <c r="D82" s="186"/>
      <c r="E82" s="181" t="s">
        <v>6</v>
      </c>
      <c r="F82" s="182"/>
      <c r="G82" s="183"/>
      <c r="H82" s="181" t="s">
        <v>7</v>
      </c>
      <c r="I82" s="182"/>
      <c r="J82" s="183"/>
    </row>
    <row r="83" spans="1:10">
      <c r="A83" s="40"/>
      <c r="B83" s="184"/>
      <c r="C83" s="185"/>
      <c r="D83" s="186"/>
      <c r="E83" s="181"/>
      <c r="F83" s="182"/>
      <c r="G83" s="183"/>
      <c r="H83" s="181"/>
      <c r="I83" s="182"/>
      <c r="J83" s="183"/>
    </row>
    <row r="84" spans="1:10">
      <c r="A84" s="40"/>
      <c r="B84" s="184"/>
      <c r="C84" s="185"/>
      <c r="D84" s="186"/>
      <c r="E84" s="181"/>
      <c r="F84" s="182"/>
      <c r="G84" s="183"/>
      <c r="H84" s="181"/>
      <c r="I84" s="182"/>
      <c r="J84" s="183"/>
    </row>
    <row r="85" spans="1:10">
      <c r="A85" s="40"/>
      <c r="B85" s="184" t="s">
        <v>311</v>
      </c>
      <c r="C85" s="185"/>
      <c r="D85" s="186"/>
      <c r="E85" s="181"/>
      <c r="F85" s="182"/>
      <c r="G85" s="183"/>
      <c r="H85" s="181"/>
      <c r="I85" s="182"/>
      <c r="J85" s="183"/>
    </row>
    <row r="87" spans="1:10">
      <c r="A87" s="192" t="s">
        <v>324</v>
      </c>
      <c r="B87" s="192"/>
      <c r="C87" s="192"/>
      <c r="D87" s="192"/>
      <c r="E87" s="192"/>
      <c r="F87" s="192"/>
      <c r="G87" s="192"/>
      <c r="H87" s="192"/>
      <c r="I87" s="192"/>
      <c r="J87" s="192"/>
    </row>
    <row r="89" spans="1:10" ht="27.2">
      <c r="A89" s="46" t="s">
        <v>188</v>
      </c>
      <c r="B89" s="46" t="s">
        <v>126</v>
      </c>
      <c r="C89" s="46" t="s">
        <v>325</v>
      </c>
      <c r="D89" s="46" t="s">
        <v>326</v>
      </c>
      <c r="E89" s="46" t="s">
        <v>327</v>
      </c>
      <c r="F89" s="46" t="s">
        <v>328</v>
      </c>
      <c r="G89" s="46" t="s">
        <v>329</v>
      </c>
      <c r="H89" s="47" t="s">
        <v>330</v>
      </c>
      <c r="I89" s="193" t="s">
        <v>191</v>
      </c>
      <c r="J89" s="193"/>
    </row>
    <row r="90" spans="1:10" ht="27.2">
      <c r="A90" s="48" t="s">
        <v>8</v>
      </c>
      <c r="B90" s="49" t="s">
        <v>331</v>
      </c>
      <c r="C90" s="50">
        <v>668395128.95000005</v>
      </c>
      <c r="D90" s="50">
        <v>0</v>
      </c>
      <c r="E90" s="50">
        <v>0</v>
      </c>
      <c r="F90" s="50">
        <v>1467005538.1900001</v>
      </c>
      <c r="G90" s="50">
        <v>158786998.30000001</v>
      </c>
      <c r="H90" s="51">
        <v>407016489.22000003</v>
      </c>
      <c r="I90" s="190">
        <f t="shared" ref="I90:I98" si="1">+C90+D90+E90+F90+G90+H90</f>
        <v>2701204154.6599998</v>
      </c>
      <c r="J90" s="190"/>
    </row>
    <row r="91" spans="1:10">
      <c r="A91" s="48" t="s">
        <v>54</v>
      </c>
      <c r="B91" s="48" t="s">
        <v>332</v>
      </c>
      <c r="C91" s="50">
        <v>3479346886.04</v>
      </c>
      <c r="D91" s="50">
        <v>0</v>
      </c>
      <c r="E91" s="50">
        <v>0</v>
      </c>
      <c r="F91" s="50">
        <v>3312425142.8600001</v>
      </c>
      <c r="G91" s="50">
        <v>366070234.55000001</v>
      </c>
      <c r="H91" s="51">
        <v>946716224.21000004</v>
      </c>
      <c r="I91" s="190">
        <f t="shared" si="1"/>
        <v>8104558487.6599998</v>
      </c>
      <c r="J91" s="190"/>
    </row>
    <row r="92" spans="1:10">
      <c r="A92" s="48" t="s">
        <v>241</v>
      </c>
      <c r="B92" s="48" t="s">
        <v>333</v>
      </c>
      <c r="C92" s="50">
        <v>2808726757.7600002</v>
      </c>
      <c r="D92" s="50">
        <v>0</v>
      </c>
      <c r="E92" s="50">
        <v>0</v>
      </c>
      <c r="F92" s="50">
        <v>3281887625.9099998</v>
      </c>
      <c r="G92" s="50">
        <v>409434691.85000002</v>
      </c>
      <c r="H92" s="51">
        <v>1089160059.5899999</v>
      </c>
      <c r="I92" s="190">
        <f t="shared" si="1"/>
        <v>7589209135.1100006</v>
      </c>
      <c r="J92" s="190"/>
    </row>
    <row r="93" spans="1:10" ht="27.2">
      <c r="A93" s="48" t="s">
        <v>258</v>
      </c>
      <c r="B93" s="49" t="s">
        <v>334</v>
      </c>
      <c r="C93" s="50">
        <f>+C90+C91-C92</f>
        <v>1339015257.2299995</v>
      </c>
      <c r="D93" s="50">
        <f t="shared" ref="D93:H93" si="2">+D90+D91-D92</f>
        <v>0</v>
      </c>
      <c r="E93" s="50">
        <f t="shared" si="2"/>
        <v>0</v>
      </c>
      <c r="F93" s="50">
        <f t="shared" si="2"/>
        <v>1497543055.1400003</v>
      </c>
      <c r="G93" s="50">
        <f>+G90+G91-G92</f>
        <v>115422541</v>
      </c>
      <c r="H93" s="51">
        <f t="shared" si="2"/>
        <v>264572653.84000015</v>
      </c>
      <c r="I93" s="190">
        <f t="shared" si="1"/>
        <v>3216553507.21</v>
      </c>
      <c r="J93" s="190"/>
    </row>
    <row r="94" spans="1:10" ht="25.85">
      <c r="A94" s="48" t="s">
        <v>260</v>
      </c>
      <c r="B94" s="48" t="s">
        <v>335</v>
      </c>
      <c r="C94" s="50">
        <v>0</v>
      </c>
      <c r="D94" s="50">
        <v>0</v>
      </c>
      <c r="E94" s="50">
        <v>0</v>
      </c>
      <c r="F94" s="50">
        <v>0</v>
      </c>
      <c r="G94" s="50">
        <v>0</v>
      </c>
      <c r="H94" s="51">
        <v>0</v>
      </c>
      <c r="I94" s="190">
        <f t="shared" si="1"/>
        <v>0</v>
      </c>
      <c r="J94" s="190"/>
    </row>
    <row r="95" spans="1:10" ht="25.85">
      <c r="A95" s="48" t="s">
        <v>262</v>
      </c>
      <c r="B95" s="48" t="s">
        <v>336</v>
      </c>
      <c r="C95" s="50">
        <v>0</v>
      </c>
      <c r="D95" s="50">
        <v>0</v>
      </c>
      <c r="E95" s="50">
        <v>0</v>
      </c>
      <c r="F95" s="50">
        <v>0</v>
      </c>
      <c r="G95" s="50">
        <v>0</v>
      </c>
      <c r="H95" s="51">
        <v>0</v>
      </c>
      <c r="I95" s="190">
        <f t="shared" si="1"/>
        <v>0</v>
      </c>
      <c r="J95" s="190"/>
    </row>
    <row r="96" spans="1:10">
      <c r="A96" s="48" t="s">
        <v>337</v>
      </c>
      <c r="B96" s="48" t="s">
        <v>338</v>
      </c>
      <c r="C96" s="50">
        <f>+C90+C91-C92</f>
        <v>1339015257.2299995</v>
      </c>
      <c r="D96" s="50">
        <f t="shared" ref="D96:H96" si="3">+D90+D91-D92</f>
        <v>0</v>
      </c>
      <c r="E96" s="50">
        <f t="shared" si="3"/>
        <v>0</v>
      </c>
      <c r="F96" s="50">
        <f t="shared" si="3"/>
        <v>1497543055.1400003</v>
      </c>
      <c r="G96" s="50">
        <f t="shared" si="3"/>
        <v>115422541</v>
      </c>
      <c r="H96" s="51">
        <f t="shared" si="3"/>
        <v>264572653.84000015</v>
      </c>
      <c r="I96" s="190">
        <f t="shared" si="1"/>
        <v>3216553507.21</v>
      </c>
      <c r="J96" s="190"/>
    </row>
    <row r="97" spans="1:10">
      <c r="A97" s="48" t="s">
        <v>339</v>
      </c>
      <c r="B97" s="48" t="s">
        <v>6</v>
      </c>
      <c r="C97" s="50">
        <f>+C90:C90</f>
        <v>668395128.95000005</v>
      </c>
      <c r="D97" s="50">
        <f t="shared" ref="D97:H97" si="4">+D90:D90</f>
        <v>0</v>
      </c>
      <c r="E97" s="50">
        <f t="shared" si="4"/>
        <v>0</v>
      </c>
      <c r="F97" s="50">
        <f t="shared" si="4"/>
        <v>1467005538.1900001</v>
      </c>
      <c r="G97" s="50">
        <f t="shared" si="4"/>
        <v>158786998.30000001</v>
      </c>
      <c r="H97" s="51">
        <f t="shared" si="4"/>
        <v>407016489.22000003</v>
      </c>
      <c r="I97" s="190">
        <f t="shared" si="1"/>
        <v>2701204154.6599998</v>
      </c>
      <c r="J97" s="190"/>
    </row>
    <row r="98" spans="1:10">
      <c r="A98" s="49" t="s">
        <v>340</v>
      </c>
      <c r="B98" s="49" t="s">
        <v>7</v>
      </c>
      <c r="C98" s="52">
        <f>+C96</f>
        <v>1339015257.2299995</v>
      </c>
      <c r="D98" s="52">
        <f t="shared" ref="D98:H98" si="5">+D96</f>
        <v>0</v>
      </c>
      <c r="E98" s="52">
        <f t="shared" si="5"/>
        <v>0</v>
      </c>
      <c r="F98" s="52">
        <f t="shared" si="5"/>
        <v>1497543055.1400003</v>
      </c>
      <c r="G98" s="52">
        <f t="shared" si="5"/>
        <v>115422541</v>
      </c>
      <c r="H98" s="53">
        <f t="shared" si="5"/>
        <v>264572653.84000015</v>
      </c>
      <c r="I98" s="190">
        <f t="shared" si="1"/>
        <v>3216553507.21</v>
      </c>
      <c r="J98" s="190"/>
    </row>
    <row r="99" spans="1:10">
      <c r="A99" s="44" t="s">
        <v>341</v>
      </c>
      <c r="B99" s="44"/>
      <c r="C99" s="44"/>
      <c r="D99" s="45"/>
      <c r="E99" s="45"/>
      <c r="F99" s="45"/>
      <c r="G99" s="45"/>
      <c r="H99" s="45"/>
      <c r="I99" s="45"/>
      <c r="J99" s="45"/>
    </row>
    <row r="100" spans="1:10">
      <c r="A100" s="44" t="s">
        <v>342</v>
      </c>
      <c r="B100" s="44"/>
      <c r="C100" s="44"/>
      <c r="D100" s="45"/>
      <c r="E100" s="45"/>
      <c r="F100" s="45"/>
      <c r="G100" s="45"/>
      <c r="H100" s="45"/>
      <c r="I100" s="45"/>
      <c r="J100" s="45"/>
    </row>
    <row r="101" spans="1:10">
      <c r="A101" s="24" t="s">
        <v>319</v>
      </c>
      <c r="C101" s="44" t="s">
        <v>343</v>
      </c>
      <c r="D101" s="45"/>
      <c r="E101" s="45"/>
      <c r="F101" s="45"/>
      <c r="G101" s="45"/>
      <c r="H101" s="45"/>
      <c r="I101" s="45"/>
      <c r="J101" s="45"/>
    </row>
    <row r="102" spans="1:10">
      <c r="A102" s="44" t="s">
        <v>344</v>
      </c>
    </row>
    <row r="103" spans="1:10" ht="16.3" thickBot="1">
      <c r="A103" s="30"/>
      <c r="B103" s="30"/>
      <c r="C103" s="30"/>
      <c r="D103" s="32"/>
      <c r="E103" s="32"/>
      <c r="F103" s="32"/>
      <c r="G103" s="32"/>
      <c r="H103" s="32"/>
      <c r="I103" s="32"/>
      <c r="J103" s="32"/>
    </row>
    <row r="104" spans="1:10" ht="16.3" thickBot="1">
      <c r="A104" s="31"/>
      <c r="B104" s="31"/>
      <c r="C104" s="31"/>
      <c r="D104" s="33"/>
      <c r="E104" s="33"/>
      <c r="F104" s="33"/>
      <c r="G104" s="33"/>
      <c r="H104" s="33"/>
      <c r="I104" s="33"/>
      <c r="J104" s="33"/>
    </row>
    <row r="105" spans="1:10" ht="16.3" thickBot="1">
      <c r="A105" s="31"/>
      <c r="B105" s="31"/>
      <c r="C105" s="31"/>
      <c r="D105" s="33"/>
      <c r="E105" s="33"/>
      <c r="F105" s="33"/>
      <c r="G105" s="33"/>
      <c r="H105" s="33"/>
      <c r="I105" s="33"/>
      <c r="J105" s="33"/>
    </row>
    <row r="107" spans="1:10">
      <c r="A107" s="191" t="s">
        <v>345</v>
      </c>
      <c r="B107" s="191"/>
      <c r="C107" s="191"/>
      <c r="D107" s="191"/>
      <c r="E107" s="191"/>
      <c r="F107" s="191"/>
      <c r="G107" s="191"/>
      <c r="H107" s="191"/>
      <c r="I107" s="191"/>
      <c r="J107" s="191"/>
    </row>
    <row r="108" spans="1:10">
      <c r="A108" s="24" t="s">
        <v>319</v>
      </c>
      <c r="C108" s="44" t="s">
        <v>346</v>
      </c>
      <c r="D108" s="45"/>
      <c r="E108" s="45"/>
      <c r="F108" s="45"/>
      <c r="G108" s="45"/>
      <c r="H108" s="45"/>
      <c r="I108" s="45"/>
      <c r="J108" s="45"/>
    </row>
    <row r="109" spans="1:10">
      <c r="A109" s="44" t="s">
        <v>347</v>
      </c>
      <c r="B109" s="44"/>
      <c r="C109" s="44"/>
      <c r="D109" s="45"/>
      <c r="E109" s="45"/>
      <c r="F109" s="45"/>
      <c r="G109" s="45"/>
      <c r="H109" s="45"/>
      <c r="I109" s="45"/>
      <c r="J109" s="45"/>
    </row>
    <row r="110" spans="1:10">
      <c r="A110" s="44" t="s">
        <v>348</v>
      </c>
      <c r="B110" s="44"/>
      <c r="C110" s="44"/>
      <c r="D110" s="45"/>
      <c r="E110" s="45"/>
      <c r="F110" s="45"/>
      <c r="G110" s="45"/>
      <c r="H110" s="45"/>
      <c r="I110" s="45"/>
      <c r="J110" s="45"/>
    </row>
    <row r="111" spans="1:10" ht="16.3" thickBot="1">
      <c r="A111" s="30"/>
      <c r="B111" s="30"/>
      <c r="C111" s="30"/>
      <c r="D111" s="32"/>
      <c r="E111" s="32"/>
      <c r="F111" s="32"/>
      <c r="G111" s="32"/>
      <c r="H111" s="32"/>
      <c r="I111" s="32"/>
      <c r="J111" s="32"/>
    </row>
    <row r="112" spans="1:10" ht="16.3" thickBot="1">
      <c r="A112" s="31"/>
      <c r="B112" s="31"/>
      <c r="C112" s="31"/>
      <c r="D112" s="33"/>
      <c r="E112" s="33"/>
      <c r="F112" s="33"/>
      <c r="G112" s="33"/>
      <c r="H112" s="33"/>
      <c r="I112" s="33"/>
      <c r="J112" s="33"/>
    </row>
    <row r="113" spans="1:10" ht="16.3" thickBot="1">
      <c r="A113" s="31"/>
      <c r="B113" s="31"/>
      <c r="C113" s="31"/>
      <c r="D113" s="33"/>
      <c r="E113" s="33"/>
      <c r="F113" s="33"/>
      <c r="G113" s="33"/>
      <c r="H113" s="33"/>
      <c r="I113" s="33"/>
      <c r="J113" s="33"/>
    </row>
    <row r="115" spans="1:10">
      <c r="A115" s="192" t="s">
        <v>349</v>
      </c>
      <c r="B115" s="192"/>
      <c r="C115" s="192"/>
      <c r="D115" s="192"/>
      <c r="E115" s="192"/>
      <c r="F115" s="192"/>
      <c r="G115" s="192"/>
      <c r="H115" s="192"/>
      <c r="I115" s="192"/>
      <c r="J115" s="192"/>
    </row>
    <row r="117" spans="1:10">
      <c r="A117" s="40" t="s">
        <v>188</v>
      </c>
      <c r="B117" s="184" t="s">
        <v>306</v>
      </c>
      <c r="C117" s="185"/>
      <c r="D117" s="186"/>
      <c r="E117" s="181" t="s">
        <v>6</v>
      </c>
      <c r="F117" s="182"/>
      <c r="G117" s="183"/>
      <c r="H117" s="181" t="s">
        <v>7</v>
      </c>
      <c r="I117" s="182"/>
      <c r="J117" s="183"/>
    </row>
    <row r="118" spans="1:10">
      <c r="A118" s="40">
        <v>1</v>
      </c>
      <c r="B118" s="187" t="s">
        <v>350</v>
      </c>
      <c r="C118" s="188"/>
      <c r="D118" s="189"/>
      <c r="E118" s="181"/>
      <c r="F118" s="182"/>
      <c r="G118" s="183"/>
      <c r="H118" s="181">
        <f>E118</f>
        <v>0</v>
      </c>
      <c r="I118" s="182"/>
      <c r="J118" s="183"/>
    </row>
    <row r="119" spans="1:10">
      <c r="A119" s="40">
        <v>2</v>
      </c>
      <c r="B119" s="187" t="s">
        <v>351</v>
      </c>
      <c r="C119" s="188"/>
      <c r="D119" s="189"/>
      <c r="E119" s="181"/>
      <c r="F119" s="182"/>
      <c r="G119" s="183"/>
      <c r="H119" s="181"/>
      <c r="I119" s="182"/>
      <c r="J119" s="183"/>
    </row>
    <row r="120" spans="1:10">
      <c r="A120" s="40">
        <v>3</v>
      </c>
      <c r="B120" s="178" t="s">
        <v>352</v>
      </c>
      <c r="C120" s="179"/>
      <c r="D120" s="180"/>
      <c r="E120" s="181">
        <v>1703703940.8900001</v>
      </c>
      <c r="F120" s="182"/>
      <c r="G120" s="183"/>
      <c r="H120" s="181">
        <v>472470179.60000002</v>
      </c>
      <c r="I120" s="182"/>
      <c r="J120" s="183"/>
    </row>
    <row r="121" spans="1:10">
      <c r="A121" s="40"/>
      <c r="B121" s="184" t="s">
        <v>311</v>
      </c>
      <c r="C121" s="185"/>
      <c r="D121" s="186"/>
      <c r="E121" s="181">
        <f>SUM(E118:G120)</f>
        <v>1703703940.8900001</v>
      </c>
      <c r="F121" s="182"/>
      <c r="G121" s="183"/>
      <c r="H121" s="181">
        <f>SUM(H118:J120)</f>
        <v>472470179.60000002</v>
      </c>
      <c r="I121" s="182"/>
      <c r="J121" s="183"/>
    </row>
  </sheetData>
  <mergeCells count="143">
    <mergeCell ref="A2:J2"/>
    <mergeCell ref="A4:D4"/>
    <mergeCell ref="B9:J9"/>
    <mergeCell ref="B10:J10"/>
    <mergeCell ref="B11:J11"/>
    <mergeCell ref="B20:C20"/>
    <mergeCell ref="F20:G20"/>
    <mergeCell ref="B24:C24"/>
    <mergeCell ref="F24:G24"/>
    <mergeCell ref="B25:C25"/>
    <mergeCell ref="F25:G25"/>
    <mergeCell ref="A26:J26"/>
    <mergeCell ref="A29:J29"/>
    <mergeCell ref="B21:C21"/>
    <mergeCell ref="F21:G21"/>
    <mergeCell ref="B22:C22"/>
    <mergeCell ref="F22:G22"/>
    <mergeCell ref="B23:C23"/>
    <mergeCell ref="F23:G23"/>
    <mergeCell ref="B36:D36"/>
    <mergeCell ref="E36:G36"/>
    <mergeCell ref="H36:J36"/>
    <mergeCell ref="B37:D37"/>
    <mergeCell ref="E37:G37"/>
    <mergeCell ref="H37:J37"/>
    <mergeCell ref="A32:J32"/>
    <mergeCell ref="B34:D34"/>
    <mergeCell ref="E34:G34"/>
    <mergeCell ref="H34:J34"/>
    <mergeCell ref="B35:D35"/>
    <mergeCell ref="E35:G35"/>
    <mergeCell ref="H35:J35"/>
    <mergeCell ref="B47:C47"/>
    <mergeCell ref="D47:F47"/>
    <mergeCell ref="H47:J47"/>
    <mergeCell ref="B48:C48"/>
    <mergeCell ref="D48:F48"/>
    <mergeCell ref="H48:J48"/>
    <mergeCell ref="B38:D38"/>
    <mergeCell ref="E38:G38"/>
    <mergeCell ref="H38:J38"/>
    <mergeCell ref="A44:J44"/>
    <mergeCell ref="B46:C46"/>
    <mergeCell ref="D46:F46"/>
    <mergeCell ref="H46:J46"/>
    <mergeCell ref="B51:C51"/>
    <mergeCell ref="D51:F51"/>
    <mergeCell ref="H51:J51"/>
    <mergeCell ref="B52:C52"/>
    <mergeCell ref="D52:F52"/>
    <mergeCell ref="H52:J52"/>
    <mergeCell ref="B49:C49"/>
    <mergeCell ref="D49:F49"/>
    <mergeCell ref="H49:J49"/>
    <mergeCell ref="B50:C50"/>
    <mergeCell ref="D50:F50"/>
    <mergeCell ref="H50:J50"/>
    <mergeCell ref="B57:D57"/>
    <mergeCell ref="E57:G57"/>
    <mergeCell ref="H57:J57"/>
    <mergeCell ref="B58:D58"/>
    <mergeCell ref="E58:G58"/>
    <mergeCell ref="H58:J58"/>
    <mergeCell ref="B55:D55"/>
    <mergeCell ref="E55:G55"/>
    <mergeCell ref="H55:J55"/>
    <mergeCell ref="B56:D56"/>
    <mergeCell ref="E56:G56"/>
    <mergeCell ref="H56:J56"/>
    <mergeCell ref="B63:D63"/>
    <mergeCell ref="E63:G63"/>
    <mergeCell ref="H63:J63"/>
    <mergeCell ref="B64:D64"/>
    <mergeCell ref="E64:G64"/>
    <mergeCell ref="H64:J64"/>
    <mergeCell ref="B59:D59"/>
    <mergeCell ref="E59:G59"/>
    <mergeCell ref="H59:J59"/>
    <mergeCell ref="B60:D60"/>
    <mergeCell ref="E60:G60"/>
    <mergeCell ref="H60:J60"/>
    <mergeCell ref="B67:D67"/>
    <mergeCell ref="E67:G67"/>
    <mergeCell ref="H67:J67"/>
    <mergeCell ref="B68:D68"/>
    <mergeCell ref="E68:G68"/>
    <mergeCell ref="H68:J68"/>
    <mergeCell ref="B65:D65"/>
    <mergeCell ref="E65:G65"/>
    <mergeCell ref="H65:J65"/>
    <mergeCell ref="B66:D66"/>
    <mergeCell ref="E66:G66"/>
    <mergeCell ref="H66:J66"/>
    <mergeCell ref="B71:D71"/>
    <mergeCell ref="E71:G71"/>
    <mergeCell ref="H71:J71"/>
    <mergeCell ref="A80:J80"/>
    <mergeCell ref="B82:D82"/>
    <mergeCell ref="E82:G82"/>
    <mergeCell ref="H82:J82"/>
    <mergeCell ref="B69:D69"/>
    <mergeCell ref="E69:G69"/>
    <mergeCell ref="H69:J69"/>
    <mergeCell ref="B70:D70"/>
    <mergeCell ref="E70:G70"/>
    <mergeCell ref="H70:J70"/>
    <mergeCell ref="B85:D85"/>
    <mergeCell ref="E85:G85"/>
    <mergeCell ref="H85:J85"/>
    <mergeCell ref="A87:J87"/>
    <mergeCell ref="I89:J89"/>
    <mergeCell ref="I90:J90"/>
    <mergeCell ref="B83:D83"/>
    <mergeCell ref="E83:G83"/>
    <mergeCell ref="H83:J83"/>
    <mergeCell ref="B84:D84"/>
    <mergeCell ref="E84:G84"/>
    <mergeCell ref="H84:J84"/>
    <mergeCell ref="I97:J97"/>
    <mergeCell ref="I98:J98"/>
    <mergeCell ref="A107:J107"/>
    <mergeCell ref="A115:J115"/>
    <mergeCell ref="B117:D117"/>
    <mergeCell ref="E117:G117"/>
    <mergeCell ref="H117:J117"/>
    <mergeCell ref="I91:J91"/>
    <mergeCell ref="I92:J92"/>
    <mergeCell ref="I93:J93"/>
    <mergeCell ref="I94:J94"/>
    <mergeCell ref="I95:J95"/>
    <mergeCell ref="I96:J96"/>
    <mergeCell ref="B120:D120"/>
    <mergeCell ref="E120:G120"/>
    <mergeCell ref="H120:J120"/>
    <mergeCell ref="B121:D121"/>
    <mergeCell ref="E121:G121"/>
    <mergeCell ref="H121:J121"/>
    <mergeCell ref="B118:D118"/>
    <mergeCell ref="E118:G118"/>
    <mergeCell ref="H118:J118"/>
    <mergeCell ref="B119:D119"/>
    <mergeCell ref="E119:G119"/>
    <mergeCell ref="H119:J119"/>
  </mergeCells>
  <pageMargins left="0.7" right="0.7" top="0.75" bottom="0.75" header="0.3" footer="0.3"/>
  <pageSetup paperSize="9" scale="57"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zoomScaleNormal="100" workbookViewId="0">
      <selection activeCell="M25" sqref="M25"/>
    </sheetView>
  </sheetViews>
  <sheetFormatPr defaultColWidth="9.125" defaultRowHeight="14.3"/>
  <cols>
    <col min="1" max="1" width="7.75" style="54" customWidth="1"/>
    <col min="2" max="2" width="47.125" style="54" customWidth="1"/>
    <col min="3" max="3" width="11.375" style="71" customWidth="1"/>
    <col min="4" max="4" width="14.375" style="71" customWidth="1"/>
    <col min="5" max="5" width="18.125" style="71" customWidth="1"/>
    <col min="6" max="6" width="15.625" style="71" customWidth="1"/>
    <col min="7" max="7" width="20.625" style="71" customWidth="1"/>
    <col min="8" max="8" width="17.125" style="71" customWidth="1"/>
    <col min="9" max="9" width="16" style="71" customWidth="1"/>
    <col min="10" max="10" width="19.25" style="71" customWidth="1"/>
    <col min="11" max="11" width="16.25" style="54" customWidth="1"/>
    <col min="12" max="16384" width="9.125" style="54"/>
  </cols>
  <sheetData>
    <row r="1" spans="1:11">
      <c r="A1" s="217" t="s">
        <v>603</v>
      </c>
      <c r="B1" s="217"/>
      <c r="C1" s="217"/>
      <c r="D1" s="217"/>
      <c r="E1" s="217"/>
      <c r="F1" s="217"/>
      <c r="G1" s="217"/>
      <c r="H1" s="217"/>
      <c r="I1" s="217"/>
      <c r="J1" s="217"/>
      <c r="K1" s="217"/>
    </row>
    <row r="2" spans="1:11">
      <c r="A2" s="101"/>
      <c r="B2" s="102" t="s">
        <v>604</v>
      </c>
      <c r="C2" s="102"/>
      <c r="D2" s="102"/>
      <c r="E2" s="102"/>
      <c r="F2" s="102"/>
      <c r="G2" s="102"/>
      <c r="H2" s="102"/>
      <c r="I2" s="102"/>
      <c r="J2" s="102"/>
      <c r="K2" s="103" t="s">
        <v>605</v>
      </c>
    </row>
    <row r="3" spans="1:11" ht="21.75">
      <c r="A3" s="104" t="s">
        <v>188</v>
      </c>
      <c r="B3" s="104" t="s">
        <v>126</v>
      </c>
      <c r="C3" s="104" t="s">
        <v>353</v>
      </c>
      <c r="D3" s="104" t="s">
        <v>354</v>
      </c>
      <c r="E3" s="104" t="s">
        <v>355</v>
      </c>
      <c r="F3" s="104" t="s">
        <v>356</v>
      </c>
      <c r="G3" s="104" t="s">
        <v>357</v>
      </c>
      <c r="H3" s="104" t="s">
        <v>358</v>
      </c>
      <c r="I3" s="104" t="s">
        <v>359</v>
      </c>
      <c r="J3" s="104" t="s">
        <v>360</v>
      </c>
      <c r="K3" s="104" t="s">
        <v>191</v>
      </c>
    </row>
    <row r="4" spans="1:11">
      <c r="A4" s="105" t="s">
        <v>8</v>
      </c>
      <c r="B4" s="106" t="s">
        <v>361</v>
      </c>
      <c r="C4" s="107" t="s">
        <v>362</v>
      </c>
      <c r="D4" s="107" t="s">
        <v>362</v>
      </c>
      <c r="E4" s="107" t="s">
        <v>362</v>
      </c>
      <c r="F4" s="107" t="s">
        <v>362</v>
      </c>
      <c r="G4" s="107" t="s">
        <v>362</v>
      </c>
      <c r="H4" s="107" t="s">
        <v>362</v>
      </c>
      <c r="I4" s="107"/>
      <c r="J4" s="107"/>
      <c r="K4" s="107" t="s">
        <v>362</v>
      </c>
    </row>
    <row r="5" spans="1:11">
      <c r="A5" s="105" t="s">
        <v>10</v>
      </c>
      <c r="B5" s="108" t="s">
        <v>6</v>
      </c>
      <c r="C5" s="109">
        <v>93722768.359999999</v>
      </c>
      <c r="D5" s="109">
        <v>3581570030.6500001</v>
      </c>
      <c r="E5" s="109">
        <v>61063089581.910004</v>
      </c>
      <c r="F5" s="109">
        <v>1988971168.6300001</v>
      </c>
      <c r="G5" s="109">
        <v>1397615052.6500001</v>
      </c>
      <c r="H5" s="55">
        <v>3405721727.1799998</v>
      </c>
      <c r="I5" s="109">
        <v>3892298533.3000002</v>
      </c>
      <c r="J5" s="109"/>
      <c r="K5" s="109">
        <f>+C5+D5+E5+F5+G5+H5+I5+J5</f>
        <v>75422988862.680008</v>
      </c>
    </row>
    <row r="6" spans="1:11">
      <c r="A6" s="105" t="s">
        <v>32</v>
      </c>
      <c r="B6" s="108" t="s">
        <v>332</v>
      </c>
      <c r="C6" s="109">
        <f>+C7+C8+C9+C10+C11</f>
        <v>0</v>
      </c>
      <c r="D6" s="109">
        <f t="shared" ref="D6:J6" si="0">+D7+D8+D9+D10+D11</f>
        <v>376244711.95999998</v>
      </c>
      <c r="E6" s="109">
        <f>+E7+E8+E9+E10+E11</f>
        <v>5679333952.2799997</v>
      </c>
      <c r="F6" s="109">
        <f t="shared" si="0"/>
        <v>1471941537.6300001</v>
      </c>
      <c r="G6" s="109">
        <f t="shared" si="0"/>
        <v>352091732.08000004</v>
      </c>
      <c r="H6" s="109">
        <f t="shared" si="0"/>
        <v>379193833.43000001</v>
      </c>
      <c r="I6" s="109">
        <f t="shared" si="0"/>
        <v>7961325974.2799997</v>
      </c>
      <c r="J6" s="109">
        <f t="shared" si="0"/>
        <v>0</v>
      </c>
      <c r="K6" s="109">
        <f>+K7+K9+K10+K11+K8</f>
        <v>16220131741.659998</v>
      </c>
    </row>
    <row r="7" spans="1:11">
      <c r="A7" s="105" t="s">
        <v>363</v>
      </c>
      <c r="B7" s="108" t="s">
        <v>364</v>
      </c>
      <c r="C7" s="109"/>
      <c r="D7" s="109"/>
      <c r="E7" s="110"/>
      <c r="F7" s="109"/>
      <c r="G7" s="109"/>
      <c r="H7" s="109"/>
      <c r="I7" s="109"/>
      <c r="J7" s="109"/>
      <c r="K7" s="109">
        <f>+C7+D7+E7+F7+G7+H7+I7+J7</f>
        <v>0</v>
      </c>
    </row>
    <row r="8" spans="1:11">
      <c r="A8" s="105"/>
      <c r="B8" s="108" t="s">
        <v>365</v>
      </c>
      <c r="C8" s="109"/>
      <c r="D8" s="111">
        <v>323837511.95999998</v>
      </c>
      <c r="E8" s="110">
        <v>541822234.02999997</v>
      </c>
      <c r="F8" s="112">
        <v>4390181.82</v>
      </c>
      <c r="G8" s="109">
        <v>461818.18</v>
      </c>
      <c r="H8" s="109"/>
      <c r="I8" s="109"/>
      <c r="J8" s="109"/>
      <c r="K8" s="109">
        <f>+C8+D8+E8+F8+G8+H8+I8+J8</f>
        <v>870511745.99000001</v>
      </c>
    </row>
    <row r="9" spans="1:11">
      <c r="A9" s="105" t="s">
        <v>366</v>
      </c>
      <c r="B9" s="108" t="s">
        <v>367</v>
      </c>
      <c r="C9" s="109"/>
      <c r="D9" s="111"/>
      <c r="E9" s="113">
        <v>3970211871.6799998</v>
      </c>
      <c r="F9" s="112">
        <v>1049913174</v>
      </c>
      <c r="G9" s="109">
        <v>165536304.03999999</v>
      </c>
      <c r="H9" s="109">
        <v>209115335.62</v>
      </c>
      <c r="I9" s="109">
        <v>648203075.12</v>
      </c>
      <c r="J9" s="109"/>
      <c r="K9" s="109">
        <f>+C9+D9+E9+F9+G9+H9+I9+J9</f>
        <v>6042979760.46</v>
      </c>
    </row>
    <row r="10" spans="1:11">
      <c r="A10" s="105" t="s">
        <v>368</v>
      </c>
      <c r="B10" s="108" t="s">
        <v>369</v>
      </c>
      <c r="C10" s="109"/>
      <c r="D10" s="109">
        <v>52407200</v>
      </c>
      <c r="E10" s="114">
        <v>1167299846.5699999</v>
      </c>
      <c r="F10" s="109">
        <f>422028363.63-4390181.82</f>
        <v>417638181.81</v>
      </c>
      <c r="G10" s="109">
        <v>186093609.86000001</v>
      </c>
      <c r="H10" s="109">
        <v>170078497.81</v>
      </c>
      <c r="I10" s="109">
        <v>7313122899.1599998</v>
      </c>
      <c r="J10" s="109"/>
      <c r="K10" s="109">
        <f>+C10+D10+E10+F10+G10+H10+I10+J10</f>
        <v>9306640235.2099991</v>
      </c>
    </row>
    <row r="11" spans="1:11">
      <c r="A11" s="105" t="s">
        <v>370</v>
      </c>
      <c r="B11" s="108" t="s">
        <v>371</v>
      </c>
      <c r="C11" s="109"/>
      <c r="D11" s="109"/>
      <c r="E11" s="109"/>
      <c r="F11" s="109"/>
      <c r="G11" s="109"/>
      <c r="H11" s="109"/>
      <c r="I11" s="109"/>
      <c r="J11" s="109"/>
      <c r="K11" s="109">
        <f t="shared" ref="K11:K17" si="1">+C11+D11+E11+F11+G11+H11+I11+J11</f>
        <v>0</v>
      </c>
    </row>
    <row r="12" spans="1:11">
      <c r="A12" s="105" t="s">
        <v>52</v>
      </c>
      <c r="B12" s="108" t="s">
        <v>333</v>
      </c>
      <c r="C12" s="109">
        <f t="shared" ref="C12:J12" si="2">SUM(C13:C18)</f>
        <v>5974000</v>
      </c>
      <c r="D12" s="109">
        <f t="shared" si="2"/>
        <v>52407200</v>
      </c>
      <c r="E12" s="109">
        <f>SUM(E13:E18)</f>
        <v>6202369960.1599989</v>
      </c>
      <c r="F12" s="109">
        <f t="shared" si="2"/>
        <v>692057512.71000004</v>
      </c>
      <c r="G12" s="109">
        <f>SUM(G13:G18)</f>
        <v>839473402.64999998</v>
      </c>
      <c r="H12" s="109">
        <f t="shared" si="2"/>
        <v>1669354359.3399999</v>
      </c>
      <c r="I12" s="109">
        <f>SUM(I13:I18)</f>
        <v>7313122899.1599998</v>
      </c>
      <c r="J12" s="109">
        <f t="shared" si="2"/>
        <v>0</v>
      </c>
      <c r="K12" s="109">
        <f>+C12+D12+E12+F12+G12+H12+I12+J12</f>
        <v>16774759334.019999</v>
      </c>
    </row>
    <row r="13" spans="1:11">
      <c r="A13" s="105" t="s">
        <v>372</v>
      </c>
      <c r="B13" s="108" t="s">
        <v>373</v>
      </c>
      <c r="C13" s="109"/>
      <c r="D13" s="109"/>
      <c r="E13" s="109"/>
      <c r="F13" s="109"/>
      <c r="G13" s="109"/>
      <c r="H13" s="109"/>
      <c r="I13" s="109"/>
      <c r="J13" s="109"/>
      <c r="K13" s="109">
        <f t="shared" si="1"/>
        <v>0</v>
      </c>
    </row>
    <row r="14" spans="1:11">
      <c r="A14" s="105" t="s">
        <v>374</v>
      </c>
      <c r="B14" s="108" t="s">
        <v>375</v>
      </c>
      <c r="C14" s="109"/>
      <c r="D14" s="109">
        <v>52407200</v>
      </c>
      <c r="E14" s="109">
        <v>1167299846.5699999</v>
      </c>
      <c r="F14" s="109">
        <v>417638181.81</v>
      </c>
      <c r="G14" s="109">
        <v>186093609.86000001</v>
      </c>
      <c r="H14" s="109">
        <v>170078497.81</v>
      </c>
      <c r="I14" s="109">
        <v>7313122899.1599998</v>
      </c>
      <c r="J14" s="109"/>
      <c r="K14" s="109">
        <f>+C14+D14+E14+F14+G14+H14+I14+J14</f>
        <v>9306640235.2099991</v>
      </c>
    </row>
    <row r="15" spans="1:11">
      <c r="A15" s="105" t="s">
        <v>376</v>
      </c>
      <c r="B15" s="108" t="s">
        <v>377</v>
      </c>
      <c r="C15" s="109">
        <v>5974000</v>
      </c>
      <c r="D15" s="109"/>
      <c r="E15" s="109">
        <f>90077860.98+2290608382.71+107595228.43+1130435950.28+469145904.23+14268173.71+267897735.71+121900874.11+543140003.43</f>
        <v>5035070113.5899992</v>
      </c>
      <c r="F15" s="109">
        <v>274419330.89999998</v>
      </c>
      <c r="G15" s="109">
        <v>653379792.78999996</v>
      </c>
      <c r="H15" s="109">
        <v>1499275861.53</v>
      </c>
      <c r="I15" s="109"/>
      <c r="J15" s="109"/>
      <c r="K15" s="115">
        <f>SUM(C15:J15)</f>
        <v>7468119098.8099985</v>
      </c>
    </row>
    <row r="16" spans="1:11">
      <c r="A16" s="105" t="s">
        <v>378</v>
      </c>
      <c r="B16" s="108" t="s">
        <v>379</v>
      </c>
      <c r="C16" s="109"/>
      <c r="D16" s="109"/>
      <c r="E16" s="109"/>
      <c r="F16" s="109"/>
      <c r="G16" s="109"/>
      <c r="H16" s="109"/>
      <c r="I16" s="109"/>
      <c r="J16" s="109"/>
      <c r="K16" s="109">
        <f t="shared" si="1"/>
        <v>0</v>
      </c>
    </row>
    <row r="17" spans="1:11">
      <c r="A17" s="105" t="s">
        <v>380</v>
      </c>
      <c r="B17" s="108" t="s">
        <v>381</v>
      </c>
      <c r="C17" s="109"/>
      <c r="D17" s="109"/>
      <c r="E17" s="109"/>
      <c r="F17" s="109"/>
      <c r="G17" s="109"/>
      <c r="H17" s="109"/>
      <c r="I17" s="109"/>
      <c r="J17" s="109"/>
      <c r="K17" s="109">
        <f t="shared" si="1"/>
        <v>0</v>
      </c>
    </row>
    <row r="18" spans="1:11">
      <c r="A18" s="105" t="s">
        <v>382</v>
      </c>
      <c r="B18" s="108" t="s">
        <v>383</v>
      </c>
      <c r="C18" s="109"/>
      <c r="D18" s="109"/>
      <c r="E18" s="109"/>
      <c r="F18" s="109"/>
      <c r="G18" s="109"/>
      <c r="H18" s="109"/>
      <c r="I18" s="109"/>
      <c r="J18" s="109"/>
      <c r="K18" s="109">
        <f>+C18+D18+E18+F18+G18+H18</f>
        <v>0</v>
      </c>
    </row>
    <row r="19" spans="1:11">
      <c r="A19" s="105" t="s">
        <v>384</v>
      </c>
      <c r="B19" s="106" t="s">
        <v>7</v>
      </c>
      <c r="C19" s="109">
        <f t="shared" ref="C19:J19" si="3">+C5+C6-C12</f>
        <v>87748768.359999999</v>
      </c>
      <c r="D19" s="109">
        <f t="shared" si="3"/>
        <v>3905407542.6100001</v>
      </c>
      <c r="E19" s="109">
        <f>+E5+E6-E12</f>
        <v>60540053574.030006</v>
      </c>
      <c r="F19" s="109">
        <f t="shared" si="3"/>
        <v>2768855193.5500002</v>
      </c>
      <c r="G19" s="109">
        <f t="shared" si="3"/>
        <v>910233382.08000004</v>
      </c>
      <c r="H19" s="109">
        <f t="shared" si="3"/>
        <v>2115561201.2699997</v>
      </c>
      <c r="I19" s="109">
        <f t="shared" si="3"/>
        <v>4540501608.4200001</v>
      </c>
      <c r="J19" s="109">
        <f t="shared" si="3"/>
        <v>0</v>
      </c>
      <c r="K19" s="109">
        <f>+C19+D19+E19+F19+G19+H19+I19+J19</f>
        <v>74868361270.320007</v>
      </c>
    </row>
    <row r="20" spans="1:11">
      <c r="A20" s="105" t="s">
        <v>54</v>
      </c>
      <c r="B20" s="106" t="s">
        <v>385</v>
      </c>
      <c r="C20" s="116" t="s">
        <v>362</v>
      </c>
      <c r="D20" s="116" t="s">
        <v>362</v>
      </c>
      <c r="E20" s="116" t="s">
        <v>362</v>
      </c>
      <c r="F20" s="116" t="s">
        <v>362</v>
      </c>
      <c r="G20" s="116" t="s">
        <v>362</v>
      </c>
      <c r="H20" s="116" t="s">
        <v>362</v>
      </c>
      <c r="I20" s="116"/>
      <c r="J20" s="116"/>
      <c r="K20" s="116" t="s">
        <v>362</v>
      </c>
    </row>
    <row r="21" spans="1:11">
      <c r="A21" s="105" t="s">
        <v>56</v>
      </c>
      <c r="B21" s="108" t="s">
        <v>6</v>
      </c>
      <c r="C21" s="109">
        <v>61856304.280000001</v>
      </c>
      <c r="D21" s="109">
        <v>424500155.01999998</v>
      </c>
      <c r="E21" s="109">
        <v>46830357423.339996</v>
      </c>
      <c r="F21" s="109">
        <v>1617043991.1400001</v>
      </c>
      <c r="G21" s="109">
        <v>1165342424.6300001</v>
      </c>
      <c r="H21" s="109">
        <v>3099236171.8699999</v>
      </c>
      <c r="I21" s="109">
        <v>20251844.469999999</v>
      </c>
      <c r="J21" s="109"/>
      <c r="K21" s="109">
        <f>+C21+D21+E21+F21+G21+H21+I21+J21</f>
        <v>53218588314.75</v>
      </c>
    </row>
    <row r="22" spans="1:11">
      <c r="A22" s="105" t="s">
        <v>97</v>
      </c>
      <c r="B22" s="108" t="s">
        <v>332</v>
      </c>
      <c r="C22" s="109">
        <f>+C23</f>
        <v>4724710.84</v>
      </c>
      <c r="D22" s="109">
        <f t="shared" ref="D22:J22" si="4">+D23</f>
        <v>250594824.22999999</v>
      </c>
      <c r="E22" s="109">
        <f t="shared" si="4"/>
        <v>2907396918.46</v>
      </c>
      <c r="F22" s="109">
        <f t="shared" si="4"/>
        <v>572378435.28999996</v>
      </c>
      <c r="G22" s="109">
        <f t="shared" si="4"/>
        <v>184104757.38999999</v>
      </c>
      <c r="H22" s="109">
        <f t="shared" si="4"/>
        <v>216834870.33000001</v>
      </c>
      <c r="I22" s="109">
        <f t="shared" si="4"/>
        <v>4506246.75</v>
      </c>
      <c r="J22" s="109">
        <f t="shared" si="4"/>
        <v>0</v>
      </c>
      <c r="K22" s="109">
        <f>+C22+D22+E22+F22+G22+H22+I22+J22</f>
        <v>4140540763.29</v>
      </c>
    </row>
    <row r="23" spans="1:11">
      <c r="A23" s="105" t="s">
        <v>386</v>
      </c>
      <c r="B23" s="108" t="s">
        <v>387</v>
      </c>
      <c r="C23" s="109">
        <v>4724710.84</v>
      </c>
      <c r="D23" s="109">
        <f>250594824.23</f>
        <v>250594824.22999999</v>
      </c>
      <c r="E23" s="117">
        <v>2907396918.46</v>
      </c>
      <c r="F23" s="109">
        <f>572378435.29</f>
        <v>572378435.28999996</v>
      </c>
      <c r="G23" s="109">
        <v>184104757.38999999</v>
      </c>
      <c r="H23" s="109">
        <v>216834870.33000001</v>
      </c>
      <c r="I23" s="109">
        <v>4506246.75</v>
      </c>
      <c r="J23" s="109"/>
      <c r="K23" s="109">
        <f>+C23+D23+E23+F23+G23+H23+I23+J23</f>
        <v>4140540763.29</v>
      </c>
    </row>
    <row r="24" spans="1:11">
      <c r="A24" s="105" t="s">
        <v>388</v>
      </c>
      <c r="B24" s="108" t="s">
        <v>389</v>
      </c>
      <c r="C24" s="109" t="s">
        <v>362</v>
      </c>
      <c r="D24" s="109"/>
      <c r="E24" s="109" t="s">
        <v>362</v>
      </c>
      <c r="F24" s="109" t="s">
        <v>362</v>
      </c>
      <c r="G24" s="109" t="s">
        <v>362</v>
      </c>
      <c r="H24" s="109" t="s">
        <v>362</v>
      </c>
      <c r="I24" s="109"/>
      <c r="J24" s="109"/>
      <c r="K24" s="109"/>
    </row>
    <row r="25" spans="1:11">
      <c r="A25" s="105" t="s">
        <v>390</v>
      </c>
      <c r="B25" s="108" t="s">
        <v>391</v>
      </c>
      <c r="C25" s="109" t="s">
        <v>362</v>
      </c>
      <c r="D25" s="109" t="s">
        <v>362</v>
      </c>
      <c r="E25" s="109" t="s">
        <v>362</v>
      </c>
      <c r="F25" s="109" t="s">
        <v>362</v>
      </c>
      <c r="G25" s="109" t="s">
        <v>362</v>
      </c>
      <c r="H25" s="109" t="s">
        <v>362</v>
      </c>
      <c r="I25" s="109"/>
      <c r="J25" s="109"/>
      <c r="K25" s="109"/>
    </row>
    <row r="26" spans="1:11">
      <c r="A26" s="105" t="s">
        <v>99</v>
      </c>
      <c r="B26" s="108" t="s">
        <v>333</v>
      </c>
      <c r="C26" s="109">
        <f>+C27+C28+C29</f>
        <v>5974000</v>
      </c>
      <c r="D26" s="109">
        <f t="shared" ref="D26:K26" si="5">+D27+D28+D29</f>
        <v>9420627.5500000007</v>
      </c>
      <c r="E26" s="109">
        <f>+E27+E28+E29</f>
        <v>5681163234.3199997</v>
      </c>
      <c r="F26" s="109">
        <f t="shared" si="5"/>
        <v>660686209.74000001</v>
      </c>
      <c r="G26" s="109">
        <f t="shared" si="5"/>
        <v>760704768.0999999</v>
      </c>
      <c r="H26" s="109">
        <f t="shared" si="5"/>
        <v>1597570131.3199999</v>
      </c>
      <c r="I26" s="109">
        <f t="shared" si="5"/>
        <v>0</v>
      </c>
      <c r="J26" s="109">
        <f t="shared" si="5"/>
        <v>0</v>
      </c>
      <c r="K26" s="109">
        <f t="shared" si="5"/>
        <v>8715518971.0299988</v>
      </c>
    </row>
    <row r="27" spans="1:11">
      <c r="A27" s="105" t="s">
        <v>392</v>
      </c>
      <c r="B27" s="108" t="s">
        <v>393</v>
      </c>
      <c r="C27" s="109">
        <v>5974000</v>
      </c>
      <c r="D27" s="116"/>
      <c r="E27" s="109">
        <v>5035070113.5900002</v>
      </c>
      <c r="F27" s="109">
        <v>274419330.89999998</v>
      </c>
      <c r="G27" s="109">
        <v>653379792.78999996</v>
      </c>
      <c r="H27" s="109">
        <v>1499275861.53</v>
      </c>
      <c r="I27" s="109"/>
      <c r="J27" s="109"/>
      <c r="K27" s="115">
        <f>+C27+D27+E27+F27+G27+H27+I27+J27</f>
        <v>7468119098.8099995</v>
      </c>
    </row>
    <row r="28" spans="1:11">
      <c r="A28" s="105" t="s">
        <v>394</v>
      </c>
      <c r="B28" s="108" t="s">
        <v>395</v>
      </c>
      <c r="C28" s="116"/>
      <c r="D28" s="116"/>
      <c r="E28" s="116"/>
      <c r="F28" s="116"/>
      <c r="G28" s="116"/>
      <c r="H28" s="116"/>
      <c r="I28" s="116"/>
      <c r="J28" s="116"/>
      <c r="K28" s="109"/>
    </row>
    <row r="29" spans="1:11">
      <c r="A29" s="105" t="s">
        <v>396</v>
      </c>
      <c r="B29" s="108" t="s">
        <v>397</v>
      </c>
      <c r="C29" s="116"/>
      <c r="D29" s="116">
        <v>9420627.5500000007</v>
      </c>
      <c r="E29" s="116">
        <f>17138513.3+269324082.54+359630524.89</f>
        <v>646093120.73000002</v>
      </c>
      <c r="F29" s="116">
        <v>386266878.83999997</v>
      </c>
      <c r="G29" s="116">
        <v>107324975.31</v>
      </c>
      <c r="H29" s="116">
        <v>98294269.790000007</v>
      </c>
      <c r="I29" s="116"/>
      <c r="J29" s="116"/>
      <c r="K29" s="109">
        <f>+C29+D29+E29+F29+G29+H29+I29+J29</f>
        <v>1247399872.2199998</v>
      </c>
    </row>
    <row r="30" spans="1:11">
      <c r="A30" s="105" t="s">
        <v>121</v>
      </c>
      <c r="B30" s="108" t="s">
        <v>7</v>
      </c>
      <c r="C30" s="109">
        <f>+C21+C22-C26</f>
        <v>60607015.120000005</v>
      </c>
      <c r="D30" s="109">
        <f>+D21+D22-D26</f>
        <v>665674351.70000005</v>
      </c>
      <c r="E30" s="109">
        <f t="shared" ref="E30:J30" si="6">+E21+E22-E26</f>
        <v>44056591107.479996</v>
      </c>
      <c r="F30" s="109">
        <f t="shared" si="6"/>
        <v>1528736216.6900003</v>
      </c>
      <c r="G30" s="109">
        <f t="shared" si="6"/>
        <v>588742413.92000008</v>
      </c>
      <c r="H30" s="109">
        <f t="shared" si="6"/>
        <v>1718500910.8799999</v>
      </c>
      <c r="I30" s="109">
        <f t="shared" si="6"/>
        <v>24758091.219999999</v>
      </c>
      <c r="J30" s="109">
        <f t="shared" si="6"/>
        <v>0</v>
      </c>
      <c r="K30" s="109">
        <f>+C30+D30+E30+F30+G30+H30+I30+J30</f>
        <v>48643610107.009995</v>
      </c>
    </row>
    <row r="31" spans="1:11">
      <c r="A31" s="105" t="s">
        <v>241</v>
      </c>
      <c r="B31" s="106" t="s">
        <v>398</v>
      </c>
      <c r="C31" s="116"/>
      <c r="D31" s="116" t="s">
        <v>362</v>
      </c>
      <c r="E31" s="116" t="s">
        <v>362</v>
      </c>
      <c r="F31" s="116" t="s">
        <v>362</v>
      </c>
      <c r="G31" s="116" t="s">
        <v>362</v>
      </c>
      <c r="H31" s="116" t="s">
        <v>362</v>
      </c>
      <c r="I31" s="116"/>
      <c r="J31" s="116"/>
      <c r="K31" s="109"/>
    </row>
    <row r="32" spans="1:11">
      <c r="A32" s="105" t="s">
        <v>243</v>
      </c>
      <c r="B32" s="108" t="s">
        <v>6</v>
      </c>
      <c r="C32" s="116">
        <v>31866467.079999998</v>
      </c>
      <c r="D32" s="116">
        <v>3157069875.6300001</v>
      </c>
      <c r="E32" s="116">
        <v>14120394833.030001</v>
      </c>
      <c r="F32" s="116">
        <v>371927178.76999998</v>
      </c>
      <c r="G32" s="116">
        <v>175119947.90000001</v>
      </c>
      <c r="H32" s="116">
        <v>319397673.5</v>
      </c>
      <c r="I32" s="116">
        <f>3872046688.83+156577883.19</f>
        <v>4028624572.02</v>
      </c>
      <c r="J32" s="116"/>
      <c r="K32" s="109">
        <f>+C32+D32+E32+F32+G32+H32+I32+J32</f>
        <v>22204400547.930004</v>
      </c>
    </row>
    <row r="33" spans="1:11">
      <c r="A33" s="105" t="s">
        <v>249</v>
      </c>
      <c r="B33" s="108" t="s">
        <v>7</v>
      </c>
      <c r="C33" s="116">
        <f>+C19-C30</f>
        <v>27141753.239999995</v>
      </c>
      <c r="D33" s="116">
        <f t="shared" ref="D33:J33" si="7">+D19-D30</f>
        <v>3239733190.9099998</v>
      </c>
      <c r="E33" s="116">
        <f>+E19-E30</f>
        <v>16483462466.550011</v>
      </c>
      <c r="F33" s="116">
        <f>+F19-F30</f>
        <v>1240118976.8599999</v>
      </c>
      <c r="G33" s="116">
        <f t="shared" si="7"/>
        <v>321490968.15999997</v>
      </c>
      <c r="H33" s="116">
        <f t="shared" si="7"/>
        <v>397060290.38999987</v>
      </c>
      <c r="I33" s="116">
        <f t="shared" si="7"/>
        <v>4515743517.1999998</v>
      </c>
      <c r="J33" s="116">
        <f t="shared" si="7"/>
        <v>0</v>
      </c>
      <c r="K33" s="109">
        <f>+C33+D33+E33+F33+G33+H33+I33+J33</f>
        <v>26224751163.310013</v>
      </c>
    </row>
    <row r="35" spans="1:11">
      <c r="A35" s="215" t="s">
        <v>399</v>
      </c>
      <c r="B35" s="215"/>
      <c r="C35" s="215"/>
      <c r="D35" s="215"/>
      <c r="E35" s="215"/>
      <c r="F35" s="215"/>
      <c r="G35" s="215"/>
      <c r="H35" s="215"/>
      <c r="I35" s="215"/>
      <c r="J35" s="215"/>
    </row>
    <row r="36" spans="1:11" ht="40.75">
      <c r="A36" s="56" t="s">
        <v>188</v>
      </c>
      <c r="B36" s="56" t="s">
        <v>126</v>
      </c>
      <c r="C36" s="56" t="s">
        <v>400</v>
      </c>
      <c r="D36" s="56" t="s">
        <v>401</v>
      </c>
      <c r="E36" s="56" t="s">
        <v>402</v>
      </c>
      <c r="F36" s="56" t="s">
        <v>403</v>
      </c>
      <c r="G36" s="56" t="s">
        <v>404</v>
      </c>
      <c r="H36" s="56" t="s">
        <v>405</v>
      </c>
      <c r="I36" s="56" t="s">
        <v>406</v>
      </c>
      <c r="J36" s="56" t="s">
        <v>191</v>
      </c>
    </row>
    <row r="37" spans="1:11">
      <c r="A37" s="57" t="s">
        <v>8</v>
      </c>
      <c r="B37" s="58" t="s">
        <v>407</v>
      </c>
      <c r="C37" s="59" t="s">
        <v>362</v>
      </c>
      <c r="D37" s="59" t="s">
        <v>362</v>
      </c>
      <c r="E37" s="59" t="s">
        <v>362</v>
      </c>
      <c r="F37" s="59" t="s">
        <v>362</v>
      </c>
      <c r="G37" s="59"/>
      <c r="H37" s="59" t="s">
        <v>362</v>
      </c>
      <c r="I37" s="59" t="s">
        <v>362</v>
      </c>
      <c r="J37" s="59" t="s">
        <v>362</v>
      </c>
    </row>
    <row r="38" spans="1:11">
      <c r="A38" s="57" t="s">
        <v>10</v>
      </c>
      <c r="B38" s="60" t="s">
        <v>6</v>
      </c>
      <c r="C38" s="59" t="s">
        <v>362</v>
      </c>
      <c r="D38" s="59" t="s">
        <v>362</v>
      </c>
      <c r="E38" s="59" t="s">
        <v>362</v>
      </c>
      <c r="F38" s="59" t="s">
        <v>362</v>
      </c>
      <c r="G38" s="61">
        <v>900000000</v>
      </c>
      <c r="H38" s="61">
        <v>8124937491</v>
      </c>
      <c r="I38" s="62">
        <v>3020841125.6100001</v>
      </c>
      <c r="J38" s="63">
        <v>12045778616.610001</v>
      </c>
    </row>
    <row r="39" spans="1:11">
      <c r="A39" s="57" t="s">
        <v>32</v>
      </c>
      <c r="B39" s="60" t="s">
        <v>332</v>
      </c>
      <c r="C39" s="59" t="s">
        <v>362</v>
      </c>
      <c r="D39" s="59" t="s">
        <v>362</v>
      </c>
      <c r="E39" s="59" t="s">
        <v>362</v>
      </c>
      <c r="F39" s="59" t="s">
        <v>362</v>
      </c>
      <c r="G39" s="59"/>
      <c r="H39" s="61">
        <v>12373006000</v>
      </c>
      <c r="I39" s="61">
        <v>59115256.329999998</v>
      </c>
      <c r="J39" s="63">
        <v>12432121256.33</v>
      </c>
    </row>
    <row r="40" spans="1:11">
      <c r="A40" s="57" t="s">
        <v>363</v>
      </c>
      <c r="B40" s="60" t="s">
        <v>408</v>
      </c>
      <c r="C40" s="59" t="s">
        <v>362</v>
      </c>
      <c r="D40" s="59" t="s">
        <v>362</v>
      </c>
      <c r="E40" s="59" t="s">
        <v>362</v>
      </c>
      <c r="F40" s="59" t="s">
        <v>362</v>
      </c>
      <c r="G40" s="64">
        <v>0</v>
      </c>
      <c r="H40" s="61" t="s">
        <v>362</v>
      </c>
      <c r="I40" s="62" t="s">
        <v>362</v>
      </c>
      <c r="J40" s="63"/>
    </row>
    <row r="41" spans="1:11">
      <c r="A41" s="57" t="s">
        <v>366</v>
      </c>
      <c r="B41" s="65" t="s">
        <v>409</v>
      </c>
      <c r="C41" s="59" t="s">
        <v>362</v>
      </c>
      <c r="D41" s="59" t="s">
        <v>362</v>
      </c>
      <c r="E41" s="59" t="s">
        <v>362</v>
      </c>
      <c r="F41" s="59" t="s">
        <v>362</v>
      </c>
      <c r="G41" s="59"/>
      <c r="H41" s="61" t="s">
        <v>362</v>
      </c>
      <c r="I41" s="62"/>
      <c r="J41" s="66">
        <v>0</v>
      </c>
    </row>
    <row r="42" spans="1:11">
      <c r="A42" s="57" t="s">
        <v>368</v>
      </c>
      <c r="B42" s="60" t="s">
        <v>410</v>
      </c>
      <c r="C42" s="59" t="s">
        <v>362</v>
      </c>
      <c r="D42" s="59" t="s">
        <v>362</v>
      </c>
      <c r="E42" s="59" t="s">
        <v>362</v>
      </c>
      <c r="F42" s="59" t="s">
        <v>362</v>
      </c>
      <c r="G42" s="59"/>
      <c r="H42" s="61" t="s">
        <v>362</v>
      </c>
      <c r="I42" s="62">
        <v>59115256.329999998</v>
      </c>
      <c r="J42" s="66">
        <v>59115256.329999998</v>
      </c>
    </row>
    <row r="43" spans="1:11">
      <c r="A43" s="57" t="s">
        <v>370</v>
      </c>
      <c r="B43" s="60" t="s">
        <v>371</v>
      </c>
      <c r="C43" s="59" t="s">
        <v>362</v>
      </c>
      <c r="D43" s="59" t="s">
        <v>362</v>
      </c>
      <c r="E43" s="59" t="s">
        <v>362</v>
      </c>
      <c r="F43" s="59" t="s">
        <v>362</v>
      </c>
      <c r="G43" s="59"/>
      <c r="H43" s="61">
        <v>12373006000</v>
      </c>
      <c r="I43" s="62" t="s">
        <v>362</v>
      </c>
      <c r="J43" s="66" t="s">
        <v>362</v>
      </c>
    </row>
    <row r="44" spans="1:11">
      <c r="A44" s="57" t="s">
        <v>52</v>
      </c>
      <c r="B44" s="60" t="s">
        <v>333</v>
      </c>
      <c r="C44" s="59" t="s">
        <v>362</v>
      </c>
      <c r="D44" s="59" t="s">
        <v>362</v>
      </c>
      <c r="E44" s="59" t="s">
        <v>362</v>
      </c>
      <c r="F44" s="59" t="s">
        <v>362</v>
      </c>
      <c r="G44" s="59"/>
      <c r="H44" s="62">
        <v>8124937491</v>
      </c>
      <c r="I44" s="62">
        <v>74997275.390000001</v>
      </c>
      <c r="J44" s="66">
        <v>8199934766.3900003</v>
      </c>
    </row>
    <row r="45" spans="1:11">
      <c r="A45" s="57" t="s">
        <v>372</v>
      </c>
      <c r="B45" s="60" t="s">
        <v>410</v>
      </c>
      <c r="C45" s="59" t="s">
        <v>362</v>
      </c>
      <c r="D45" s="59" t="s">
        <v>362</v>
      </c>
      <c r="E45" s="59" t="s">
        <v>362</v>
      </c>
      <c r="F45" s="59" t="s">
        <v>362</v>
      </c>
      <c r="G45" s="59"/>
      <c r="H45" s="61" t="s">
        <v>362</v>
      </c>
      <c r="I45" s="62">
        <v>59115256.329999998</v>
      </c>
      <c r="J45" s="66">
        <v>59115256.329999998</v>
      </c>
    </row>
    <row r="46" spans="1:11">
      <c r="A46" s="57" t="s">
        <v>374</v>
      </c>
      <c r="B46" s="60" t="s">
        <v>411</v>
      </c>
      <c r="C46" s="59" t="s">
        <v>362</v>
      </c>
      <c r="D46" s="59" t="s">
        <v>362</v>
      </c>
      <c r="E46" s="59" t="s">
        <v>362</v>
      </c>
      <c r="F46" s="59" t="s">
        <v>362</v>
      </c>
      <c r="G46" s="59"/>
      <c r="H46" s="61">
        <v>8124937491</v>
      </c>
      <c r="I46" s="62"/>
      <c r="J46" s="66">
        <v>0</v>
      </c>
    </row>
    <row r="47" spans="1:11">
      <c r="A47" s="57" t="s">
        <v>376</v>
      </c>
      <c r="B47" s="60" t="s">
        <v>412</v>
      </c>
      <c r="C47" s="59" t="s">
        <v>362</v>
      </c>
      <c r="D47" s="59" t="s">
        <v>362</v>
      </c>
      <c r="E47" s="59" t="s">
        <v>362</v>
      </c>
      <c r="F47" s="59" t="s">
        <v>362</v>
      </c>
      <c r="G47" s="59"/>
      <c r="H47" s="61" t="s">
        <v>362</v>
      </c>
      <c r="I47" s="62">
        <v>15882019.060000001</v>
      </c>
      <c r="J47" s="66">
        <v>15882019.060000001</v>
      </c>
    </row>
    <row r="48" spans="1:11">
      <c r="A48" s="57" t="s">
        <v>380</v>
      </c>
      <c r="B48" s="60" t="s">
        <v>7</v>
      </c>
      <c r="C48" s="59" t="s">
        <v>362</v>
      </c>
      <c r="D48" s="59" t="s">
        <v>362</v>
      </c>
      <c r="E48" s="59" t="s">
        <v>362</v>
      </c>
      <c r="F48" s="59" t="s">
        <v>362</v>
      </c>
      <c r="G48" s="62">
        <v>900000000</v>
      </c>
      <c r="H48" s="62">
        <v>12373006000</v>
      </c>
      <c r="I48" s="62">
        <v>3004959106.5500002</v>
      </c>
      <c r="J48" s="66">
        <v>16277965106.549999</v>
      </c>
    </row>
    <row r="49" spans="1:10">
      <c r="A49" s="57" t="s">
        <v>54</v>
      </c>
      <c r="B49" s="58" t="s">
        <v>413</v>
      </c>
      <c r="C49" s="59" t="s">
        <v>362</v>
      </c>
      <c r="D49" s="59" t="s">
        <v>362</v>
      </c>
      <c r="E49" s="59" t="s">
        <v>362</v>
      </c>
      <c r="F49" s="59" t="s">
        <v>362</v>
      </c>
      <c r="G49" s="59"/>
      <c r="H49" s="61" t="s">
        <v>362</v>
      </c>
      <c r="I49" s="62" t="s">
        <v>362</v>
      </c>
      <c r="J49" s="66" t="s">
        <v>362</v>
      </c>
    </row>
    <row r="50" spans="1:10">
      <c r="A50" s="57" t="s">
        <v>56</v>
      </c>
      <c r="B50" s="60" t="s">
        <v>6</v>
      </c>
      <c r="C50" s="59" t="s">
        <v>362</v>
      </c>
      <c r="D50" s="59" t="s">
        <v>362</v>
      </c>
      <c r="E50" s="59" t="s">
        <v>362</v>
      </c>
      <c r="F50" s="59" t="s">
        <v>362</v>
      </c>
      <c r="G50" s="61">
        <v>85173515.290000007</v>
      </c>
      <c r="H50" s="61" t="s">
        <v>362</v>
      </c>
      <c r="I50" s="62">
        <v>2865642948.3099999</v>
      </c>
      <c r="J50" s="66">
        <v>2950816463.5999999</v>
      </c>
    </row>
    <row r="51" spans="1:10">
      <c r="A51" s="57" t="s">
        <v>97</v>
      </c>
      <c r="B51" s="60" t="s">
        <v>332</v>
      </c>
      <c r="C51" s="59" t="s">
        <v>362</v>
      </c>
      <c r="D51" s="59" t="s">
        <v>362</v>
      </c>
      <c r="E51" s="59" t="s">
        <v>362</v>
      </c>
      <c r="F51" s="59" t="s">
        <v>362</v>
      </c>
      <c r="G51" s="61">
        <v>30000000.010000002</v>
      </c>
      <c r="H51" s="61"/>
      <c r="I51" s="61">
        <v>-9433286.9100000001</v>
      </c>
      <c r="J51" s="66">
        <v>20566713.100000001</v>
      </c>
    </row>
    <row r="52" spans="1:10">
      <c r="A52" s="57" t="s">
        <v>386</v>
      </c>
      <c r="B52" s="60" t="s">
        <v>414</v>
      </c>
      <c r="C52" s="59" t="s">
        <v>362</v>
      </c>
      <c r="D52" s="59" t="s">
        <v>362</v>
      </c>
      <c r="E52" s="59" t="s">
        <v>362</v>
      </c>
      <c r="F52" s="59" t="s">
        <v>362</v>
      </c>
      <c r="G52" s="61">
        <v>30000000.010000002</v>
      </c>
      <c r="H52" s="61" t="s">
        <v>362</v>
      </c>
      <c r="I52" s="62">
        <v>-9433286.9100000001</v>
      </c>
      <c r="J52" s="66">
        <v>20566713.100000001</v>
      </c>
    </row>
    <row r="53" spans="1:10">
      <c r="A53" s="57" t="s">
        <v>388</v>
      </c>
      <c r="B53" s="60" t="s">
        <v>389</v>
      </c>
      <c r="C53" s="59" t="s">
        <v>362</v>
      </c>
      <c r="D53" s="59" t="s">
        <v>362</v>
      </c>
      <c r="E53" s="59" t="s">
        <v>362</v>
      </c>
      <c r="F53" s="59" t="s">
        <v>362</v>
      </c>
      <c r="G53" s="61"/>
      <c r="H53" s="61" t="s">
        <v>362</v>
      </c>
      <c r="I53" s="62" t="s">
        <v>362</v>
      </c>
      <c r="J53" s="66">
        <v>0</v>
      </c>
    </row>
    <row r="54" spans="1:10">
      <c r="A54" s="57" t="s">
        <v>390</v>
      </c>
      <c r="B54" s="60" t="s">
        <v>415</v>
      </c>
      <c r="C54" s="59" t="s">
        <v>362</v>
      </c>
      <c r="D54" s="59" t="s">
        <v>362</v>
      </c>
      <c r="E54" s="59" t="s">
        <v>362</v>
      </c>
      <c r="F54" s="59" t="s">
        <v>362</v>
      </c>
      <c r="G54" s="61"/>
      <c r="H54" s="61" t="s">
        <v>362</v>
      </c>
      <c r="I54" s="62" t="s">
        <v>362</v>
      </c>
      <c r="J54" s="66">
        <v>0</v>
      </c>
    </row>
    <row r="55" spans="1:10">
      <c r="A55" s="57" t="s">
        <v>99</v>
      </c>
      <c r="B55" s="60" t="s">
        <v>416</v>
      </c>
      <c r="C55" s="59" t="s">
        <v>362</v>
      </c>
      <c r="D55" s="59" t="s">
        <v>362</v>
      </c>
      <c r="E55" s="59" t="s">
        <v>362</v>
      </c>
      <c r="F55" s="59" t="s">
        <v>362</v>
      </c>
      <c r="G55" s="61">
        <v>0</v>
      </c>
      <c r="H55" s="61" t="s">
        <v>362</v>
      </c>
      <c r="I55" s="62">
        <v>17677064.819999997</v>
      </c>
      <c r="J55" s="66">
        <v>17677064.819999997</v>
      </c>
    </row>
    <row r="56" spans="1:10">
      <c r="A56" s="57" t="s">
        <v>392</v>
      </c>
      <c r="B56" s="60" t="s">
        <v>417</v>
      </c>
      <c r="C56" s="59" t="s">
        <v>362</v>
      </c>
      <c r="D56" s="59" t="s">
        <v>362</v>
      </c>
      <c r="E56" s="59" t="s">
        <v>362</v>
      </c>
      <c r="F56" s="59" t="s">
        <v>362</v>
      </c>
      <c r="G56" s="61"/>
      <c r="H56" s="61" t="s">
        <v>362</v>
      </c>
      <c r="I56" s="62">
        <v>17677064.819999997</v>
      </c>
      <c r="J56" s="66">
        <v>17677064.819999997</v>
      </c>
    </row>
    <row r="57" spans="1:10">
      <c r="A57" s="57" t="s">
        <v>394</v>
      </c>
      <c r="B57" s="60" t="s">
        <v>395</v>
      </c>
      <c r="C57" s="59" t="s">
        <v>362</v>
      </c>
      <c r="D57" s="59" t="s">
        <v>362</v>
      </c>
      <c r="E57" s="59" t="s">
        <v>362</v>
      </c>
      <c r="F57" s="59" t="s">
        <v>362</v>
      </c>
      <c r="G57" s="61"/>
      <c r="H57" s="61" t="s">
        <v>362</v>
      </c>
      <c r="I57" s="62" t="s">
        <v>362</v>
      </c>
      <c r="J57" s="66">
        <v>0</v>
      </c>
    </row>
    <row r="58" spans="1:10">
      <c r="A58" s="57" t="s">
        <v>396</v>
      </c>
      <c r="B58" s="60" t="s">
        <v>397</v>
      </c>
      <c r="C58" s="59" t="s">
        <v>362</v>
      </c>
      <c r="D58" s="59" t="s">
        <v>362</v>
      </c>
      <c r="E58" s="59" t="s">
        <v>362</v>
      </c>
      <c r="F58" s="59" t="s">
        <v>362</v>
      </c>
      <c r="G58" s="61"/>
      <c r="H58" s="61" t="s">
        <v>362</v>
      </c>
      <c r="I58" s="62" t="s">
        <v>362</v>
      </c>
      <c r="J58" s="66">
        <v>0</v>
      </c>
    </row>
    <row r="59" spans="1:10">
      <c r="A59" s="57" t="s">
        <v>121</v>
      </c>
      <c r="B59" s="60" t="s">
        <v>7</v>
      </c>
      <c r="C59" s="59" t="s">
        <v>362</v>
      </c>
      <c r="D59" s="59" t="s">
        <v>362</v>
      </c>
      <c r="E59" s="59" t="s">
        <v>362</v>
      </c>
      <c r="F59" s="59" t="s">
        <v>362</v>
      </c>
      <c r="G59" s="62">
        <v>115173515.30000001</v>
      </c>
      <c r="H59" s="62"/>
      <c r="I59" s="62">
        <v>2857399170.3999996</v>
      </c>
      <c r="J59" s="66">
        <v>2972572685.6999998</v>
      </c>
    </row>
    <row r="60" spans="1:10">
      <c r="A60" s="57" t="s">
        <v>241</v>
      </c>
      <c r="B60" s="58" t="s">
        <v>398</v>
      </c>
      <c r="C60" s="59" t="s">
        <v>362</v>
      </c>
      <c r="D60" s="59" t="s">
        <v>362</v>
      </c>
      <c r="E60" s="59" t="s">
        <v>362</v>
      </c>
      <c r="F60" s="59" t="s">
        <v>362</v>
      </c>
      <c r="G60" s="61"/>
      <c r="H60" s="61" t="s">
        <v>362</v>
      </c>
      <c r="I60" s="66" t="s">
        <v>362</v>
      </c>
      <c r="J60" s="66">
        <v>0</v>
      </c>
    </row>
    <row r="61" spans="1:10">
      <c r="A61" s="57" t="s">
        <v>243</v>
      </c>
      <c r="B61" s="60" t="s">
        <v>6</v>
      </c>
      <c r="C61" s="59">
        <v>0</v>
      </c>
      <c r="D61" s="59">
        <v>0</v>
      </c>
      <c r="E61" s="59">
        <v>0</v>
      </c>
      <c r="F61" s="59">
        <v>0</v>
      </c>
      <c r="G61" s="61">
        <v>900000000</v>
      </c>
      <c r="H61" s="61">
        <v>8124937491</v>
      </c>
      <c r="I61" s="61">
        <v>3020841125.6100001</v>
      </c>
      <c r="J61" s="61">
        <v>12045778616.610001</v>
      </c>
    </row>
    <row r="62" spans="1:10">
      <c r="A62" s="57" t="s">
        <v>249</v>
      </c>
      <c r="B62" s="60" t="s">
        <v>7</v>
      </c>
      <c r="C62" s="59">
        <v>0</v>
      </c>
      <c r="D62" s="59">
        <v>0</v>
      </c>
      <c r="E62" s="59">
        <v>0</v>
      </c>
      <c r="F62" s="59">
        <v>0</v>
      </c>
      <c r="G62" s="66">
        <v>784826484.70000005</v>
      </c>
      <c r="H62" s="66">
        <v>12373006000</v>
      </c>
      <c r="I62" s="66">
        <v>147559936.15000057</v>
      </c>
      <c r="J62" s="66">
        <v>13305392420.849998</v>
      </c>
    </row>
    <row r="63" spans="1:10">
      <c r="A63" s="216" t="s">
        <v>418</v>
      </c>
      <c r="B63" s="216"/>
      <c r="C63" s="216"/>
      <c r="D63" s="216"/>
      <c r="E63" s="216"/>
      <c r="F63" s="216"/>
      <c r="G63" s="216"/>
      <c r="H63" s="216"/>
      <c r="I63" s="216"/>
      <c r="J63" s="216"/>
    </row>
    <row r="65" spans="1:10" ht="14.95" thickBot="1">
      <c r="A65" s="67"/>
      <c r="B65" s="67"/>
      <c r="C65" s="68"/>
      <c r="D65" s="68"/>
      <c r="E65" s="68"/>
      <c r="F65" s="68"/>
      <c r="G65" s="68"/>
      <c r="H65" s="68"/>
      <c r="I65" s="68"/>
      <c r="J65" s="68"/>
    </row>
    <row r="66" spans="1:10" ht="14.95" thickBot="1">
      <c r="A66" s="69"/>
      <c r="B66" s="69"/>
      <c r="C66" s="70"/>
      <c r="D66" s="70"/>
      <c r="E66" s="70"/>
      <c r="F66" s="70"/>
      <c r="G66" s="70"/>
      <c r="H66" s="70"/>
      <c r="I66" s="70"/>
      <c r="J66" s="70"/>
    </row>
    <row r="67" spans="1:10" ht="14.95" thickBot="1">
      <c r="A67" s="69"/>
      <c r="B67" s="69"/>
      <c r="C67" s="70"/>
      <c r="D67" s="70"/>
      <c r="E67" s="70"/>
      <c r="F67" s="70"/>
      <c r="G67" s="70"/>
      <c r="H67" s="70"/>
      <c r="I67" s="70"/>
      <c r="J67" s="70"/>
    </row>
  </sheetData>
  <mergeCells count="3">
    <mergeCell ref="A35:J35"/>
    <mergeCell ref="A63:J63"/>
    <mergeCell ref="A1:K1"/>
  </mergeCells>
  <pageMargins left="0.7" right="0.7" top="0.75" bottom="0.75" header="0.3" footer="0.3"/>
  <pageSetup paperSize="9" scale="4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3"/>
  <sheetViews>
    <sheetView topLeftCell="A19" zoomScale="110" zoomScaleNormal="110" workbookViewId="0">
      <selection activeCell="J303" sqref="A291:J303"/>
    </sheetView>
  </sheetViews>
  <sheetFormatPr defaultColWidth="9.125" defaultRowHeight="14.3"/>
  <cols>
    <col min="1" max="1" width="5" style="76" customWidth="1"/>
    <col min="2" max="2" width="12" style="54" customWidth="1"/>
    <col min="3" max="3" width="9.125" style="54"/>
    <col min="4" max="4" width="9" style="54" customWidth="1"/>
    <col min="5" max="5" width="16.875" style="54" customWidth="1"/>
    <col min="6" max="6" width="8.125" style="54" customWidth="1"/>
    <col min="7" max="7" width="9.125" style="54"/>
    <col min="8" max="8" width="3.625" style="54" customWidth="1"/>
    <col min="9" max="9" width="15.625" style="54" customWidth="1"/>
    <col min="10" max="10" width="21.25" style="54" customWidth="1"/>
    <col min="11" max="11" width="13.625" style="54" bestFit="1" customWidth="1"/>
    <col min="12" max="16384" width="9.125" style="54"/>
  </cols>
  <sheetData>
    <row r="1" spans="1:10">
      <c r="A1" s="218" t="s">
        <v>419</v>
      </c>
      <c r="B1" s="218"/>
      <c r="C1" s="218"/>
      <c r="D1" s="218"/>
      <c r="E1" s="218"/>
      <c r="F1" s="218"/>
      <c r="G1" s="218"/>
      <c r="H1" s="218"/>
      <c r="I1" s="218"/>
      <c r="J1" s="218"/>
    </row>
    <row r="3" spans="1:10" ht="42.8">
      <c r="A3" s="72" t="s">
        <v>188</v>
      </c>
      <c r="B3" s="73" t="s">
        <v>420</v>
      </c>
      <c r="C3" s="222" t="s">
        <v>421</v>
      </c>
      <c r="D3" s="223"/>
      <c r="E3" s="222" t="s">
        <v>422</v>
      </c>
      <c r="F3" s="223"/>
      <c r="G3" s="222" t="s">
        <v>423</v>
      </c>
      <c r="H3" s="223"/>
      <c r="I3" s="234" t="s">
        <v>424</v>
      </c>
      <c r="J3" s="235"/>
    </row>
    <row r="4" spans="1:10">
      <c r="A4" s="74">
        <v>1</v>
      </c>
      <c r="B4" s="75"/>
      <c r="C4" s="232"/>
      <c r="D4" s="233"/>
      <c r="E4" s="232"/>
      <c r="F4" s="233"/>
      <c r="G4" s="232"/>
      <c r="H4" s="233"/>
      <c r="I4" s="232"/>
      <c r="J4" s="233"/>
    </row>
    <row r="5" spans="1:10">
      <c r="A5" s="74">
        <v>2</v>
      </c>
      <c r="B5" s="75"/>
      <c r="C5" s="232"/>
      <c r="D5" s="233"/>
      <c r="E5" s="232"/>
      <c r="F5" s="233"/>
      <c r="G5" s="232"/>
      <c r="H5" s="233"/>
      <c r="I5" s="232"/>
      <c r="J5" s="233"/>
    </row>
    <row r="6" spans="1:10">
      <c r="A6" s="74"/>
      <c r="B6" s="75" t="s">
        <v>311</v>
      </c>
      <c r="C6" s="232">
        <f>SUM(C4:D5)</f>
        <v>0</v>
      </c>
      <c r="D6" s="233"/>
      <c r="E6" s="232">
        <f t="shared" ref="E6" si="0">SUM(E4:F5)</f>
        <v>0</v>
      </c>
      <c r="F6" s="233"/>
      <c r="G6" s="232">
        <f t="shared" ref="G6" si="1">SUM(G4:H5)</f>
        <v>0</v>
      </c>
      <c r="H6" s="233"/>
      <c r="I6" s="232">
        <f t="shared" ref="I6" si="2">SUM(I4:J5)</f>
        <v>0</v>
      </c>
      <c r="J6" s="233"/>
    </row>
    <row r="8" spans="1:10">
      <c r="A8" s="218" t="s">
        <v>425</v>
      </c>
      <c r="B8" s="218"/>
      <c r="C8" s="218"/>
      <c r="D8" s="218"/>
      <c r="E8" s="218"/>
      <c r="F8" s="218"/>
      <c r="G8" s="218"/>
      <c r="H8" s="218"/>
      <c r="I8" s="218"/>
      <c r="J8" s="218"/>
    </row>
    <row r="10" spans="1:10">
      <c r="A10" s="248" t="s">
        <v>188</v>
      </c>
      <c r="B10" s="274" t="s">
        <v>426</v>
      </c>
      <c r="C10" s="222" t="s">
        <v>6</v>
      </c>
      <c r="D10" s="224"/>
      <c r="E10" s="224"/>
      <c r="F10" s="223"/>
      <c r="G10" s="222" t="s">
        <v>290</v>
      </c>
      <c r="H10" s="224"/>
      <c r="I10" s="224"/>
      <c r="J10" s="223"/>
    </row>
    <row r="11" spans="1:10">
      <c r="A11" s="249"/>
      <c r="B11" s="275"/>
      <c r="C11" s="222" t="s">
        <v>427</v>
      </c>
      <c r="D11" s="223"/>
      <c r="E11" s="222" t="s">
        <v>428</v>
      </c>
      <c r="F11" s="223"/>
      <c r="G11" s="222" t="s">
        <v>427</v>
      </c>
      <c r="H11" s="223"/>
      <c r="I11" s="222" t="s">
        <v>429</v>
      </c>
      <c r="J11" s="223"/>
    </row>
    <row r="12" spans="1:10">
      <c r="A12" s="74"/>
      <c r="B12" s="75"/>
      <c r="C12" s="232">
        <v>69</v>
      </c>
      <c r="D12" s="233"/>
      <c r="E12" s="232">
        <v>3930000</v>
      </c>
      <c r="F12" s="233"/>
      <c r="G12" s="232">
        <v>91</v>
      </c>
      <c r="H12" s="233"/>
      <c r="I12" s="232">
        <v>10455000</v>
      </c>
      <c r="J12" s="233"/>
    </row>
    <row r="13" spans="1:10">
      <c r="A13" s="74"/>
      <c r="B13" s="75"/>
      <c r="C13" s="232"/>
      <c r="D13" s="233"/>
      <c r="E13" s="232"/>
      <c r="F13" s="233"/>
      <c r="G13" s="232"/>
      <c r="H13" s="233"/>
      <c r="I13" s="232"/>
      <c r="J13" s="233"/>
    </row>
    <row r="14" spans="1:10">
      <c r="A14" s="74"/>
      <c r="B14" s="75" t="s">
        <v>311</v>
      </c>
      <c r="C14" s="232">
        <f>SUM(C12:D13)</f>
        <v>69</v>
      </c>
      <c r="D14" s="233"/>
      <c r="E14" s="232">
        <f t="shared" ref="E14" si="3">SUM(E12:F13)</f>
        <v>3930000</v>
      </c>
      <c r="F14" s="233"/>
      <c r="G14" s="232">
        <f t="shared" ref="G14" si="4">SUM(G12:H13)</f>
        <v>91</v>
      </c>
      <c r="H14" s="233"/>
      <c r="I14" s="232">
        <f t="shared" ref="I14" si="5">SUM(I12:J13)</f>
        <v>10455000</v>
      </c>
      <c r="J14" s="233"/>
    </row>
    <row r="15" spans="1:10">
      <c r="A15" s="76" t="s">
        <v>430</v>
      </c>
    </row>
    <row r="16" spans="1:10" ht="14.95" thickBot="1">
      <c r="A16" s="77"/>
      <c r="B16" s="67"/>
      <c r="C16" s="67"/>
      <c r="D16" s="67"/>
      <c r="E16" s="67"/>
      <c r="F16" s="67"/>
      <c r="G16" s="67"/>
      <c r="H16" s="67"/>
      <c r="I16" s="67"/>
      <c r="J16" s="67"/>
    </row>
    <row r="17" spans="1:10" ht="14.95" thickBot="1">
      <c r="A17" s="78"/>
      <c r="B17" s="69"/>
      <c r="C17" s="69"/>
      <c r="D17" s="69"/>
      <c r="E17" s="69"/>
      <c r="F17" s="69"/>
      <c r="G17" s="69"/>
      <c r="H17" s="69"/>
      <c r="I17" s="69"/>
      <c r="J17" s="69"/>
    </row>
    <row r="18" spans="1:10" ht="14.95" thickBot="1">
      <c r="A18" s="78"/>
      <c r="B18" s="69"/>
      <c r="C18" s="69"/>
      <c r="D18" s="69"/>
      <c r="E18" s="69"/>
      <c r="F18" s="69"/>
      <c r="G18" s="69"/>
      <c r="H18" s="69"/>
      <c r="I18" s="69"/>
      <c r="J18" s="69"/>
    </row>
    <row r="20" spans="1:10">
      <c r="A20" s="218" t="s">
        <v>431</v>
      </c>
      <c r="B20" s="218"/>
      <c r="C20" s="218"/>
      <c r="D20" s="218"/>
      <c r="E20" s="218"/>
      <c r="F20" s="218"/>
      <c r="G20" s="218"/>
      <c r="H20" s="218"/>
      <c r="I20" s="218"/>
      <c r="J20" s="218"/>
    </row>
    <row r="22" spans="1:10">
      <c r="A22" s="248" t="s">
        <v>188</v>
      </c>
      <c r="B22" s="274" t="s">
        <v>432</v>
      </c>
      <c r="C22" s="222" t="s">
        <v>6</v>
      </c>
      <c r="D22" s="224"/>
      <c r="E22" s="224"/>
      <c r="F22" s="223"/>
      <c r="G22" s="222" t="s">
        <v>290</v>
      </c>
      <c r="H22" s="224"/>
      <c r="I22" s="224"/>
      <c r="J22" s="223"/>
    </row>
    <row r="23" spans="1:10">
      <c r="A23" s="249"/>
      <c r="B23" s="275"/>
      <c r="C23" s="234" t="s">
        <v>433</v>
      </c>
      <c r="D23" s="235"/>
      <c r="E23" s="234" t="s">
        <v>434</v>
      </c>
      <c r="F23" s="235"/>
      <c r="G23" s="234" t="s">
        <v>433</v>
      </c>
      <c r="H23" s="235"/>
      <c r="I23" s="234" t="s">
        <v>434</v>
      </c>
      <c r="J23" s="235"/>
    </row>
    <row r="24" spans="1:10">
      <c r="A24" s="74"/>
      <c r="B24" s="75"/>
      <c r="C24" s="232"/>
      <c r="D24" s="233"/>
      <c r="E24" s="232"/>
      <c r="F24" s="233"/>
      <c r="G24" s="232"/>
      <c r="H24" s="233"/>
      <c r="I24" s="232"/>
      <c r="J24" s="233"/>
    </row>
    <row r="25" spans="1:10">
      <c r="A25" s="74"/>
      <c r="B25" s="75"/>
      <c r="C25" s="232"/>
      <c r="D25" s="233"/>
      <c r="E25" s="232"/>
      <c r="F25" s="233"/>
      <c r="G25" s="232"/>
      <c r="H25" s="233"/>
      <c r="I25" s="232"/>
      <c r="J25" s="233"/>
    </row>
    <row r="26" spans="1:10">
      <c r="A26" s="74"/>
      <c r="B26" s="75" t="s">
        <v>311</v>
      </c>
      <c r="C26" s="232">
        <f>SUM(C24:D25)</f>
        <v>0</v>
      </c>
      <c r="D26" s="233"/>
      <c r="E26" s="232">
        <f t="shared" ref="E26" si="6">SUM(E24:F25)</f>
        <v>0</v>
      </c>
      <c r="F26" s="233"/>
      <c r="G26" s="232">
        <f t="shared" ref="G26" si="7">SUM(G24:H25)</f>
        <v>0</v>
      </c>
      <c r="H26" s="233"/>
      <c r="I26" s="232">
        <f t="shared" ref="I26" si="8">SUM(I24:J25)</f>
        <v>0</v>
      </c>
      <c r="J26" s="233"/>
    </row>
    <row r="28" spans="1:10" ht="46.55" customHeight="1">
      <c r="A28" s="219" t="s">
        <v>435</v>
      </c>
      <c r="B28" s="219"/>
      <c r="C28" s="219"/>
      <c r="D28" s="219"/>
      <c r="E28" s="219"/>
      <c r="F28" s="219"/>
      <c r="G28" s="219"/>
      <c r="H28" s="219"/>
      <c r="I28" s="219"/>
      <c r="J28" s="219"/>
    </row>
    <row r="29" spans="1:10">
      <c r="A29" s="79" t="s">
        <v>268</v>
      </c>
      <c r="B29" s="80"/>
      <c r="C29" s="80"/>
      <c r="D29" s="80"/>
      <c r="E29" s="80"/>
      <c r="F29" s="80"/>
      <c r="G29" s="80"/>
      <c r="H29" s="80"/>
      <c r="I29" s="80"/>
      <c r="J29" s="80"/>
    </row>
    <row r="30" spans="1:10">
      <c r="A30" s="79"/>
      <c r="B30" s="80"/>
      <c r="C30" s="80"/>
      <c r="D30" s="80"/>
      <c r="E30" s="80"/>
      <c r="F30" s="80"/>
      <c r="G30" s="80"/>
      <c r="H30" s="80"/>
      <c r="I30" s="80"/>
      <c r="J30" s="80"/>
    </row>
    <row r="31" spans="1:10" ht="14.95" thickBot="1">
      <c r="A31" s="77"/>
      <c r="B31" s="67"/>
      <c r="C31" s="67"/>
      <c r="D31" s="67"/>
      <c r="E31" s="67"/>
      <c r="F31" s="67"/>
      <c r="G31" s="67"/>
      <c r="H31" s="67"/>
      <c r="I31" s="67"/>
      <c r="J31" s="67"/>
    </row>
    <row r="32" spans="1:10" ht="14.95" thickBot="1">
      <c r="A32" s="78"/>
      <c r="B32" s="69"/>
      <c r="C32" s="69"/>
      <c r="D32" s="69"/>
      <c r="E32" s="69"/>
      <c r="F32" s="69"/>
      <c r="G32" s="69"/>
      <c r="H32" s="69"/>
      <c r="I32" s="69"/>
      <c r="J32" s="69"/>
    </row>
    <row r="33" spans="1:10" ht="14.95" thickBot="1">
      <c r="A33" s="78"/>
      <c r="B33" s="69"/>
      <c r="C33" s="69"/>
      <c r="D33" s="69"/>
      <c r="E33" s="69"/>
      <c r="F33" s="69"/>
      <c r="G33" s="69"/>
      <c r="H33" s="69"/>
      <c r="I33" s="69"/>
      <c r="J33" s="69"/>
    </row>
    <row r="35" spans="1:10">
      <c r="A35" s="218" t="s">
        <v>436</v>
      </c>
      <c r="B35" s="218"/>
      <c r="C35" s="218"/>
      <c r="D35" s="218"/>
      <c r="E35" s="218"/>
      <c r="F35" s="218"/>
      <c r="G35" s="218"/>
      <c r="H35" s="218"/>
      <c r="I35" s="218"/>
      <c r="J35" s="218"/>
    </row>
    <row r="36" spans="1:10" ht="59.95" customHeight="1">
      <c r="A36" s="219" t="s">
        <v>437</v>
      </c>
      <c r="B36" s="219"/>
      <c r="C36" s="219"/>
      <c r="D36" s="219"/>
      <c r="E36" s="219"/>
      <c r="F36" s="219"/>
      <c r="G36" s="219"/>
      <c r="H36" s="219"/>
      <c r="I36" s="219"/>
      <c r="J36" s="219"/>
    </row>
    <row r="37" spans="1:10" ht="14.95" thickBot="1">
      <c r="A37" s="81"/>
    </row>
    <row r="38" spans="1:10" ht="14.95" thickBot="1">
      <c r="A38" s="78"/>
      <c r="B38" s="69"/>
      <c r="C38" s="69"/>
      <c r="D38" s="69"/>
      <c r="E38" s="69"/>
      <c r="F38" s="69"/>
      <c r="G38" s="69"/>
      <c r="H38" s="69"/>
      <c r="I38" s="69"/>
      <c r="J38" s="69"/>
    </row>
    <row r="39" spans="1:10">
      <c r="A39" s="218" t="s">
        <v>438</v>
      </c>
      <c r="B39" s="218"/>
      <c r="C39" s="218"/>
      <c r="D39" s="218"/>
      <c r="E39" s="218"/>
      <c r="F39" s="218"/>
      <c r="G39" s="218"/>
      <c r="H39" s="218"/>
      <c r="I39" s="218"/>
      <c r="J39" s="218"/>
    </row>
    <row r="41" spans="1:10">
      <c r="A41" s="74" t="s">
        <v>188</v>
      </c>
      <c r="B41" s="222" t="s">
        <v>306</v>
      </c>
      <c r="C41" s="224"/>
      <c r="D41" s="223"/>
      <c r="E41" s="222" t="s">
        <v>300</v>
      </c>
      <c r="F41" s="224"/>
      <c r="G41" s="223"/>
      <c r="H41" s="222" t="s">
        <v>439</v>
      </c>
      <c r="I41" s="224"/>
      <c r="J41" s="223"/>
    </row>
    <row r="42" spans="1:10">
      <c r="A42" s="74"/>
      <c r="B42" s="222" t="s">
        <v>45</v>
      </c>
      <c r="C42" s="224"/>
      <c r="D42" s="223"/>
      <c r="E42" s="257">
        <v>123595964.48</v>
      </c>
      <c r="F42" s="258"/>
      <c r="G42" s="259"/>
      <c r="H42" s="257">
        <v>125863679.08</v>
      </c>
      <c r="I42" s="258"/>
      <c r="J42" s="259"/>
    </row>
    <row r="43" spans="1:10">
      <c r="A43" s="74"/>
      <c r="B43" s="222"/>
      <c r="C43" s="224"/>
      <c r="D43" s="223"/>
      <c r="E43" s="222"/>
      <c r="F43" s="224"/>
      <c r="G43" s="223"/>
      <c r="H43" s="222"/>
      <c r="I43" s="224"/>
      <c r="J43" s="223"/>
    </row>
    <row r="44" spans="1:10">
      <c r="A44" s="74"/>
      <c r="B44" s="222" t="s">
        <v>311</v>
      </c>
      <c r="C44" s="224"/>
      <c r="D44" s="223"/>
      <c r="E44" s="222"/>
      <c r="F44" s="224"/>
      <c r="G44" s="223"/>
      <c r="H44" s="222"/>
      <c r="I44" s="224"/>
      <c r="J44" s="223"/>
    </row>
    <row r="45" spans="1:10">
      <c r="A45" s="76" t="s">
        <v>440</v>
      </c>
    </row>
    <row r="46" spans="1:10" ht="14.95" thickBot="1">
      <c r="A46" s="77"/>
      <c r="B46" s="67"/>
      <c r="C46" s="67"/>
      <c r="D46" s="67"/>
      <c r="E46" s="67"/>
      <c r="F46" s="67"/>
      <c r="G46" s="67"/>
      <c r="H46" s="67"/>
      <c r="I46" s="67"/>
      <c r="J46" s="67"/>
    </row>
    <row r="47" spans="1:10" ht="14.95" thickBot="1">
      <c r="A47" s="78"/>
      <c r="B47" s="69"/>
      <c r="C47" s="69"/>
      <c r="D47" s="69"/>
      <c r="E47" s="69"/>
      <c r="F47" s="69"/>
      <c r="G47" s="69"/>
      <c r="H47" s="69"/>
      <c r="I47" s="69"/>
      <c r="J47" s="69"/>
    </row>
    <row r="48" spans="1:10" ht="14.95" thickBot="1">
      <c r="A48" s="78"/>
      <c r="B48" s="69"/>
      <c r="C48" s="69"/>
      <c r="D48" s="69"/>
      <c r="E48" s="69"/>
      <c r="F48" s="69"/>
      <c r="G48" s="69"/>
      <c r="H48" s="69"/>
      <c r="I48" s="69"/>
      <c r="J48" s="69"/>
    </row>
    <row r="50" spans="1:10">
      <c r="A50" s="218" t="s">
        <v>441</v>
      </c>
      <c r="B50" s="218"/>
      <c r="C50" s="218"/>
      <c r="D50" s="218"/>
      <c r="E50" s="218"/>
      <c r="F50" s="218"/>
      <c r="G50" s="218"/>
      <c r="H50" s="218"/>
      <c r="I50" s="218"/>
      <c r="J50" s="218"/>
    </row>
    <row r="51" spans="1:10">
      <c r="A51" s="76" t="s">
        <v>442</v>
      </c>
    </row>
    <row r="52" spans="1:10">
      <c r="A52" s="74" t="s">
        <v>188</v>
      </c>
      <c r="B52" s="222" t="s">
        <v>443</v>
      </c>
      <c r="C52" s="224"/>
      <c r="D52" s="223"/>
      <c r="E52" s="222" t="s">
        <v>300</v>
      </c>
      <c r="F52" s="224"/>
      <c r="G52" s="223"/>
      <c r="H52" s="222" t="s">
        <v>439</v>
      </c>
      <c r="I52" s="224"/>
      <c r="J52" s="223"/>
    </row>
    <row r="53" spans="1:10">
      <c r="A53" s="74"/>
      <c r="B53" s="239" t="s">
        <v>444</v>
      </c>
      <c r="C53" s="240"/>
      <c r="D53" s="241"/>
      <c r="E53" s="232">
        <v>1918108748.73</v>
      </c>
      <c r="F53" s="256"/>
      <c r="G53" s="233"/>
      <c r="H53" s="232">
        <v>4109183748.77</v>
      </c>
      <c r="I53" s="256"/>
      <c r="J53" s="233"/>
    </row>
    <row r="54" spans="1:10">
      <c r="A54" s="74"/>
      <c r="B54" s="239" t="s">
        <v>445</v>
      </c>
      <c r="C54" s="240"/>
      <c r="D54" s="241"/>
      <c r="E54" s="232"/>
      <c r="F54" s="256"/>
      <c r="G54" s="233"/>
      <c r="H54" s="232"/>
      <c r="I54" s="256"/>
      <c r="J54" s="233"/>
    </row>
    <row r="55" spans="1:10">
      <c r="A55" s="74"/>
      <c r="B55" s="222" t="s">
        <v>311</v>
      </c>
      <c r="C55" s="224"/>
      <c r="D55" s="223"/>
      <c r="E55" s="232">
        <f>SUM(E53:G54)</f>
        <v>1918108748.73</v>
      </c>
      <c r="F55" s="256"/>
      <c r="G55" s="233"/>
      <c r="H55" s="232">
        <f>SUM(H53:J54)</f>
        <v>4109183748.77</v>
      </c>
      <c r="I55" s="256"/>
      <c r="J55" s="233"/>
    </row>
    <row r="57" spans="1:10">
      <c r="A57" s="76" t="s">
        <v>446</v>
      </c>
    </row>
    <row r="58" spans="1:10">
      <c r="A58" s="72" t="s">
        <v>188</v>
      </c>
      <c r="B58" s="222" t="s">
        <v>447</v>
      </c>
      <c r="C58" s="224"/>
      <c r="D58" s="223"/>
      <c r="E58" s="222" t="s">
        <v>300</v>
      </c>
      <c r="F58" s="224"/>
      <c r="G58" s="223"/>
      <c r="H58" s="222" t="s">
        <v>439</v>
      </c>
      <c r="I58" s="224"/>
      <c r="J58" s="223"/>
    </row>
    <row r="59" spans="1:10">
      <c r="A59" s="72">
        <v>1</v>
      </c>
      <c r="B59" s="239" t="s">
        <v>448</v>
      </c>
      <c r="C59" s="240"/>
      <c r="D59" s="241"/>
      <c r="E59" s="232"/>
      <c r="F59" s="256"/>
      <c r="G59" s="233"/>
      <c r="H59" s="232"/>
      <c r="I59" s="256"/>
      <c r="J59" s="233"/>
    </row>
    <row r="60" spans="1:10">
      <c r="A60" s="72">
        <v>2</v>
      </c>
      <c r="B60" s="239" t="s">
        <v>449</v>
      </c>
      <c r="C60" s="240"/>
      <c r="D60" s="241"/>
      <c r="E60" s="232">
        <v>46308207.149999999</v>
      </c>
      <c r="F60" s="256"/>
      <c r="G60" s="233"/>
      <c r="H60" s="232">
        <v>263886133.15000001</v>
      </c>
      <c r="I60" s="256"/>
      <c r="J60" s="233"/>
    </row>
    <row r="61" spans="1:10">
      <c r="A61" s="72">
        <v>3</v>
      </c>
      <c r="B61" s="239" t="s">
        <v>450</v>
      </c>
      <c r="C61" s="240"/>
      <c r="D61" s="241"/>
      <c r="E61" s="232">
        <v>10089142.98</v>
      </c>
      <c r="F61" s="256"/>
      <c r="G61" s="233"/>
      <c r="H61" s="232">
        <v>73850991.599999994</v>
      </c>
      <c r="I61" s="256"/>
      <c r="J61" s="233"/>
    </row>
    <row r="62" spans="1:10">
      <c r="A62" s="72">
        <v>4</v>
      </c>
      <c r="B62" s="239" t="s">
        <v>451</v>
      </c>
      <c r="C62" s="240"/>
      <c r="D62" s="241"/>
      <c r="E62" s="232">
        <v>5518235.3700000001</v>
      </c>
      <c r="F62" s="256"/>
      <c r="G62" s="233"/>
      <c r="H62" s="232">
        <v>18911942.460000001</v>
      </c>
      <c r="I62" s="256"/>
      <c r="J62" s="233"/>
    </row>
    <row r="63" spans="1:10">
      <c r="A63" s="72">
        <v>5</v>
      </c>
      <c r="B63" s="239" t="s">
        <v>452</v>
      </c>
      <c r="C63" s="240"/>
      <c r="D63" s="241"/>
      <c r="E63" s="232">
        <v>2622268.38</v>
      </c>
      <c r="F63" s="256"/>
      <c r="G63" s="233"/>
      <c r="H63" s="232">
        <v>72889034.129999995</v>
      </c>
      <c r="I63" s="256"/>
      <c r="J63" s="233"/>
    </row>
    <row r="64" spans="1:10">
      <c r="A64" s="72"/>
      <c r="B64" s="222" t="s">
        <v>311</v>
      </c>
      <c r="C64" s="224"/>
      <c r="D64" s="223"/>
      <c r="E64" s="232">
        <f>SUM(E59:G63)</f>
        <v>64537853.879999995</v>
      </c>
      <c r="F64" s="256"/>
      <c r="G64" s="233"/>
      <c r="H64" s="232">
        <f>SUM(H59:J63)</f>
        <v>429538101.33999997</v>
      </c>
      <c r="I64" s="256"/>
      <c r="J64" s="233"/>
    </row>
    <row r="66" spans="1:10">
      <c r="A66" s="76" t="s">
        <v>453</v>
      </c>
    </row>
    <row r="67" spans="1:10">
      <c r="A67" s="248" t="s">
        <v>188</v>
      </c>
      <c r="B67" s="250" t="s">
        <v>454</v>
      </c>
      <c r="C67" s="251"/>
      <c r="D67" s="252"/>
      <c r="E67" s="222" t="s">
        <v>300</v>
      </c>
      <c r="F67" s="224"/>
      <c r="G67" s="223"/>
      <c r="H67" s="222" t="s">
        <v>439</v>
      </c>
      <c r="I67" s="224"/>
      <c r="J67" s="223"/>
    </row>
    <row r="68" spans="1:10">
      <c r="A68" s="249"/>
      <c r="B68" s="253"/>
      <c r="C68" s="254"/>
      <c r="D68" s="255"/>
      <c r="E68" s="72" t="s">
        <v>455</v>
      </c>
      <c r="F68" s="221" t="s">
        <v>456</v>
      </c>
      <c r="G68" s="221"/>
      <c r="H68" s="222" t="s">
        <v>457</v>
      </c>
      <c r="I68" s="223"/>
      <c r="J68" s="82" t="s">
        <v>458</v>
      </c>
    </row>
    <row r="69" spans="1:10">
      <c r="A69" s="74"/>
      <c r="B69" s="239" t="s">
        <v>444</v>
      </c>
      <c r="C69" s="240"/>
      <c r="D69" s="241"/>
      <c r="E69" s="83"/>
      <c r="F69" s="276"/>
      <c r="G69" s="276"/>
      <c r="H69" s="276"/>
      <c r="I69" s="276"/>
      <c r="J69" s="84"/>
    </row>
    <row r="70" spans="1:10">
      <c r="A70" s="74"/>
      <c r="B70" s="239" t="s">
        <v>445</v>
      </c>
      <c r="C70" s="240"/>
      <c r="D70" s="241"/>
      <c r="E70" s="83"/>
      <c r="F70" s="276"/>
      <c r="G70" s="276"/>
      <c r="H70" s="276"/>
      <c r="I70" s="276"/>
      <c r="J70" s="84"/>
    </row>
    <row r="71" spans="1:10">
      <c r="A71" s="74"/>
      <c r="B71" s="239"/>
      <c r="C71" s="240"/>
      <c r="D71" s="241"/>
      <c r="E71" s="83"/>
      <c r="F71" s="276"/>
      <c r="G71" s="276"/>
      <c r="H71" s="276"/>
      <c r="I71" s="276"/>
      <c r="J71" s="84"/>
    </row>
    <row r="72" spans="1:10">
      <c r="A72" s="74"/>
      <c r="B72" s="239"/>
      <c r="C72" s="240"/>
      <c r="D72" s="241"/>
      <c r="E72" s="83"/>
      <c r="F72" s="276"/>
      <c r="G72" s="276"/>
      <c r="H72" s="276"/>
      <c r="I72" s="276"/>
      <c r="J72" s="84"/>
    </row>
    <row r="73" spans="1:10">
      <c r="A73" s="74"/>
      <c r="B73" s="239"/>
      <c r="C73" s="240"/>
      <c r="D73" s="241"/>
      <c r="E73" s="83"/>
      <c r="F73" s="276"/>
      <c r="G73" s="276"/>
      <c r="H73" s="276"/>
      <c r="I73" s="276"/>
      <c r="J73" s="84"/>
    </row>
    <row r="74" spans="1:10">
      <c r="A74" s="74"/>
      <c r="B74" s="239"/>
      <c r="C74" s="240"/>
      <c r="D74" s="241"/>
      <c r="E74" s="83"/>
      <c r="F74" s="276"/>
      <c r="G74" s="276"/>
      <c r="H74" s="276"/>
      <c r="I74" s="276"/>
      <c r="J74" s="84"/>
    </row>
    <row r="75" spans="1:10">
      <c r="A75" s="74"/>
      <c r="B75" s="222" t="s">
        <v>311</v>
      </c>
      <c r="C75" s="224"/>
      <c r="D75" s="223"/>
      <c r="E75" s="83">
        <f>SUM(E69:E74)</f>
        <v>0</v>
      </c>
      <c r="F75" s="276">
        <f>SUM(F69:G74)</f>
        <v>0</v>
      </c>
      <c r="G75" s="276"/>
      <c r="H75" s="276">
        <f>SUM(H69:I74)</f>
        <v>0</v>
      </c>
      <c r="I75" s="276"/>
      <c r="J75" s="84">
        <f>SUM(J69:J74)</f>
        <v>0</v>
      </c>
    </row>
    <row r="77" spans="1:10">
      <c r="A77" s="76" t="s">
        <v>459</v>
      </c>
      <c r="B77" s="54" t="s">
        <v>460</v>
      </c>
    </row>
    <row r="79" spans="1:10">
      <c r="A79" s="72" t="s">
        <v>188</v>
      </c>
      <c r="B79" s="72" t="s">
        <v>461</v>
      </c>
      <c r="C79" s="234" t="s">
        <v>300</v>
      </c>
      <c r="D79" s="235"/>
      <c r="E79" s="73" t="s">
        <v>301</v>
      </c>
      <c r="F79" s="234" t="s">
        <v>462</v>
      </c>
      <c r="G79" s="235"/>
      <c r="H79" s="234" t="s">
        <v>463</v>
      </c>
      <c r="I79" s="235"/>
      <c r="J79" s="73" t="s">
        <v>290</v>
      </c>
    </row>
    <row r="80" spans="1:10">
      <c r="A80" s="74">
        <v>1</v>
      </c>
      <c r="B80" s="75" t="s">
        <v>71</v>
      </c>
      <c r="C80" s="222"/>
      <c r="D80" s="223"/>
      <c r="E80" s="85">
        <v>96295888.109999999</v>
      </c>
      <c r="F80" s="222"/>
      <c r="G80" s="223"/>
      <c r="H80" s="222"/>
      <c r="I80" s="223"/>
      <c r="J80" s="85">
        <f>+E80</f>
        <v>96295888.109999999</v>
      </c>
    </row>
    <row r="81" spans="1:10">
      <c r="A81" s="74">
        <v>2</v>
      </c>
      <c r="B81" s="75" t="s">
        <v>73</v>
      </c>
      <c r="C81" s="257">
        <v>146379171.5</v>
      </c>
      <c r="D81" s="259"/>
      <c r="E81" s="85"/>
      <c r="F81" s="257"/>
      <c r="G81" s="259"/>
      <c r="H81" s="257"/>
      <c r="I81" s="259"/>
      <c r="J81" s="85">
        <v>146197187.5</v>
      </c>
    </row>
    <row r="82" spans="1:10">
      <c r="A82" s="74">
        <v>3</v>
      </c>
      <c r="B82" s="75"/>
      <c r="C82" s="222"/>
      <c r="D82" s="223"/>
      <c r="E82" s="75"/>
      <c r="F82" s="222"/>
      <c r="G82" s="223"/>
      <c r="H82" s="222"/>
      <c r="I82" s="223"/>
      <c r="J82" s="75"/>
    </row>
    <row r="83" spans="1:10">
      <c r="A83" s="74"/>
      <c r="B83" s="75" t="s">
        <v>311</v>
      </c>
      <c r="C83" s="222"/>
      <c r="D83" s="223"/>
      <c r="E83" s="75"/>
      <c r="F83" s="222"/>
      <c r="G83" s="223"/>
      <c r="H83" s="222"/>
      <c r="I83" s="223"/>
      <c r="J83" s="75"/>
    </row>
    <row r="84" spans="1:10">
      <c r="A84" s="76" t="s">
        <v>464</v>
      </c>
    </row>
    <row r="86" spans="1:10" ht="14.95" thickBot="1">
      <c r="A86" s="77"/>
      <c r="B86" s="67"/>
      <c r="C86" s="67"/>
      <c r="D86" s="67"/>
      <c r="E86" s="67"/>
      <c r="F86" s="67"/>
      <c r="G86" s="67"/>
      <c r="H86" s="67"/>
      <c r="I86" s="67"/>
      <c r="J86" s="67"/>
    </row>
    <row r="87" spans="1:10" ht="14.95" thickBot="1">
      <c r="A87" s="78"/>
      <c r="B87" s="69"/>
      <c r="C87" s="69"/>
      <c r="D87" s="69"/>
      <c r="E87" s="69"/>
      <c r="F87" s="69"/>
      <c r="G87" s="69"/>
      <c r="H87" s="69"/>
      <c r="I87" s="69"/>
      <c r="J87" s="69"/>
    </row>
    <row r="88" spans="1:10" ht="14.95" thickBot="1">
      <c r="A88" s="78"/>
      <c r="B88" s="69"/>
      <c r="C88" s="69"/>
      <c r="D88" s="69"/>
      <c r="E88" s="69"/>
      <c r="F88" s="69"/>
      <c r="G88" s="69"/>
      <c r="H88" s="69"/>
      <c r="I88" s="69"/>
      <c r="J88" s="69"/>
    </row>
    <row r="90" spans="1:10">
      <c r="A90" s="76" t="s">
        <v>465</v>
      </c>
    </row>
    <row r="91" spans="1:10">
      <c r="A91" s="74" t="s">
        <v>188</v>
      </c>
      <c r="B91" s="222" t="s">
        <v>466</v>
      </c>
      <c r="C91" s="224"/>
      <c r="D91" s="223"/>
      <c r="E91" s="222" t="s">
        <v>300</v>
      </c>
      <c r="F91" s="224"/>
      <c r="G91" s="223"/>
      <c r="H91" s="222" t="s">
        <v>439</v>
      </c>
      <c r="I91" s="224"/>
      <c r="J91" s="223"/>
    </row>
    <row r="92" spans="1:10">
      <c r="A92" s="74"/>
      <c r="B92" s="239" t="s">
        <v>467</v>
      </c>
      <c r="C92" s="240"/>
      <c r="D92" s="241"/>
      <c r="E92" s="232">
        <v>664637573.55999994</v>
      </c>
      <c r="F92" s="256"/>
      <c r="G92" s="233"/>
      <c r="H92" s="232">
        <v>692919362.08000004</v>
      </c>
      <c r="I92" s="256"/>
      <c r="J92" s="233"/>
    </row>
    <row r="93" spans="1:10">
      <c r="A93" s="74"/>
      <c r="B93" s="239" t="s">
        <v>79</v>
      </c>
      <c r="C93" s="240"/>
      <c r="D93" s="241"/>
      <c r="E93" s="232">
        <v>1337290743.45</v>
      </c>
      <c r="F93" s="256"/>
      <c r="G93" s="233"/>
      <c r="H93" s="232">
        <v>2526886556.1100001</v>
      </c>
      <c r="I93" s="256"/>
      <c r="J93" s="233"/>
    </row>
    <row r="94" spans="1:10">
      <c r="A94" s="74"/>
      <c r="B94" s="222" t="s">
        <v>311</v>
      </c>
      <c r="C94" s="224"/>
      <c r="D94" s="223"/>
      <c r="E94" s="232">
        <f>SUM(E92:G93)</f>
        <v>2001928317.01</v>
      </c>
      <c r="F94" s="256"/>
      <c r="G94" s="233"/>
      <c r="H94" s="232">
        <f>SUM(H92:J93)</f>
        <v>3219805918.1900001</v>
      </c>
      <c r="I94" s="256"/>
      <c r="J94" s="233"/>
    </row>
    <row r="95" spans="1:10">
      <c r="A95" s="76" t="s">
        <v>468</v>
      </c>
    </row>
    <row r="96" spans="1:10">
      <c r="A96" s="76" t="s">
        <v>469</v>
      </c>
    </row>
    <row r="97" spans="1:10">
      <c r="A97" s="248" t="s">
        <v>188</v>
      </c>
      <c r="B97" s="250" t="s">
        <v>306</v>
      </c>
      <c r="C97" s="251"/>
      <c r="D97" s="252"/>
      <c r="E97" s="222" t="s">
        <v>300</v>
      </c>
      <c r="F97" s="224"/>
      <c r="G97" s="223"/>
      <c r="H97" s="222" t="s">
        <v>439</v>
      </c>
      <c r="I97" s="224"/>
      <c r="J97" s="223"/>
    </row>
    <row r="98" spans="1:10">
      <c r="A98" s="249"/>
      <c r="B98" s="253"/>
      <c r="C98" s="254"/>
      <c r="D98" s="255"/>
      <c r="E98" s="72" t="s">
        <v>455</v>
      </c>
      <c r="F98" s="221" t="s">
        <v>456</v>
      </c>
      <c r="G98" s="221"/>
      <c r="H98" s="222" t="s">
        <v>457</v>
      </c>
      <c r="I98" s="223"/>
      <c r="J98" s="82" t="s">
        <v>458</v>
      </c>
    </row>
    <row r="99" spans="1:10">
      <c r="A99" s="74">
        <v>1</v>
      </c>
      <c r="B99" s="239" t="s">
        <v>470</v>
      </c>
      <c r="C99" s="240"/>
      <c r="D99" s="241"/>
      <c r="E99" s="74"/>
      <c r="F99" s="221"/>
      <c r="G99" s="221"/>
      <c r="H99" s="221"/>
      <c r="I99" s="221"/>
      <c r="J99" s="82"/>
    </row>
    <row r="100" spans="1:10">
      <c r="A100" s="248"/>
      <c r="B100" s="239" t="s">
        <v>471</v>
      </c>
      <c r="C100" s="240"/>
      <c r="D100" s="241"/>
      <c r="E100" s="74"/>
      <c r="F100" s="221"/>
      <c r="G100" s="221"/>
      <c r="H100" s="221"/>
      <c r="I100" s="221"/>
      <c r="J100" s="82"/>
    </row>
    <row r="101" spans="1:10">
      <c r="A101" s="268"/>
      <c r="B101" s="230" t="s">
        <v>472</v>
      </c>
      <c r="C101" s="247"/>
      <c r="D101" s="231"/>
      <c r="E101" s="74"/>
      <c r="F101" s="221"/>
      <c r="G101" s="221"/>
      <c r="H101" s="221"/>
      <c r="I101" s="221"/>
      <c r="J101" s="82"/>
    </row>
    <row r="102" spans="1:10">
      <c r="A102" s="249"/>
      <c r="B102" s="239" t="s">
        <v>473</v>
      </c>
      <c r="C102" s="240"/>
      <c r="D102" s="241"/>
      <c r="E102" s="74"/>
      <c r="F102" s="221"/>
      <c r="G102" s="221"/>
      <c r="H102" s="221"/>
      <c r="I102" s="221"/>
      <c r="J102" s="82"/>
    </row>
    <row r="103" spans="1:10">
      <c r="A103" s="74">
        <v>2</v>
      </c>
      <c r="B103" s="230" t="s">
        <v>474</v>
      </c>
      <c r="C103" s="247"/>
      <c r="D103" s="231"/>
      <c r="E103" s="86">
        <v>4370849753.1999998</v>
      </c>
      <c r="F103" s="269"/>
      <c r="G103" s="269"/>
      <c r="H103" s="269">
        <v>4370849753.1999998</v>
      </c>
      <c r="I103" s="269"/>
      <c r="J103" s="82"/>
    </row>
    <row r="104" spans="1:10">
      <c r="A104" s="74"/>
      <c r="B104" s="239"/>
      <c r="C104" s="240"/>
      <c r="D104" s="241"/>
      <c r="E104" s="74"/>
      <c r="F104" s="221"/>
      <c r="G104" s="221"/>
      <c r="H104" s="221"/>
      <c r="I104" s="221"/>
      <c r="J104" s="82"/>
    </row>
    <row r="105" spans="1:10">
      <c r="A105" s="76" t="s">
        <v>475</v>
      </c>
    </row>
    <row r="106" spans="1:10" ht="14.95" thickBot="1">
      <c r="A106" s="77"/>
      <c r="B106" s="67"/>
      <c r="C106" s="67"/>
      <c r="D106" s="67"/>
      <c r="E106" s="67"/>
      <c r="F106" s="67"/>
      <c r="G106" s="67"/>
      <c r="H106" s="67"/>
      <c r="I106" s="67"/>
      <c r="J106" s="67"/>
    </row>
    <row r="107" spans="1:10" ht="14.95" thickBot="1">
      <c r="A107" s="78"/>
      <c r="B107" s="69"/>
      <c r="C107" s="69"/>
      <c r="D107" s="69"/>
      <c r="E107" s="69"/>
      <c r="F107" s="69"/>
      <c r="G107" s="69"/>
      <c r="H107" s="69"/>
      <c r="I107" s="69"/>
      <c r="J107" s="69"/>
    </row>
    <row r="108" spans="1:10" ht="14.95" thickBot="1">
      <c r="A108" s="78"/>
      <c r="B108" s="69"/>
      <c r="C108" s="69"/>
      <c r="D108" s="69"/>
      <c r="E108" s="69"/>
      <c r="F108" s="69"/>
      <c r="G108" s="69"/>
      <c r="H108" s="69"/>
      <c r="I108" s="69"/>
      <c r="J108" s="69"/>
    </row>
    <row r="110" spans="1:10">
      <c r="A110" s="218" t="s">
        <v>476</v>
      </c>
      <c r="B110" s="218"/>
      <c r="C110" s="218"/>
      <c r="D110" s="218"/>
      <c r="E110" s="218"/>
      <c r="F110" s="218"/>
      <c r="G110" s="218"/>
      <c r="H110" s="218"/>
      <c r="I110" s="218"/>
      <c r="J110" s="218"/>
    </row>
    <row r="111" spans="1:10">
      <c r="A111" s="76" t="s">
        <v>477</v>
      </c>
    </row>
    <row r="112" spans="1:10">
      <c r="A112" s="248" t="s">
        <v>188</v>
      </c>
      <c r="B112" s="248" t="s">
        <v>454</v>
      </c>
      <c r="C112" s="234" t="s">
        <v>478</v>
      </c>
      <c r="D112" s="236"/>
      <c r="E112" s="235"/>
      <c r="F112" s="222" t="s">
        <v>479</v>
      </c>
      <c r="G112" s="224"/>
      <c r="H112" s="224"/>
      <c r="I112" s="223"/>
      <c r="J112" s="274" t="s">
        <v>480</v>
      </c>
    </row>
    <row r="113" spans="1:10">
      <c r="A113" s="273"/>
      <c r="B113" s="249"/>
      <c r="C113" s="222" t="s">
        <v>481</v>
      </c>
      <c r="D113" s="223"/>
      <c r="E113" s="73" t="s">
        <v>482</v>
      </c>
      <c r="F113" s="222" t="s">
        <v>481</v>
      </c>
      <c r="G113" s="223"/>
      <c r="H113" s="222" t="s">
        <v>483</v>
      </c>
      <c r="I113" s="223"/>
      <c r="J113" s="275"/>
    </row>
    <row r="114" spans="1:10">
      <c r="A114" s="72">
        <v>1</v>
      </c>
      <c r="B114" s="75" t="s">
        <v>6</v>
      </c>
      <c r="C114" s="232">
        <v>1370989</v>
      </c>
      <c r="D114" s="233"/>
      <c r="E114" s="87">
        <v>137098889</v>
      </c>
      <c r="F114" s="232">
        <v>24499287</v>
      </c>
      <c r="G114" s="233"/>
      <c r="H114" s="232">
        <v>2449928700</v>
      </c>
      <c r="I114" s="233"/>
      <c r="J114" s="88">
        <f>E114+H114</f>
        <v>2587027589</v>
      </c>
    </row>
    <row r="115" spans="1:10">
      <c r="A115" s="72">
        <v>2</v>
      </c>
      <c r="B115" s="75" t="s">
        <v>301</v>
      </c>
      <c r="C115" s="232"/>
      <c r="D115" s="233"/>
      <c r="E115" s="88"/>
      <c r="F115" s="232"/>
      <c r="G115" s="233"/>
      <c r="H115" s="232"/>
      <c r="I115" s="233"/>
      <c r="J115" s="88"/>
    </row>
    <row r="116" spans="1:10">
      <c r="A116" s="72">
        <v>3</v>
      </c>
      <c r="B116" s="75" t="s">
        <v>484</v>
      </c>
      <c r="C116" s="232"/>
      <c r="D116" s="233"/>
      <c r="E116" s="88"/>
      <c r="F116" s="232"/>
      <c r="G116" s="233"/>
      <c r="H116" s="232"/>
      <c r="I116" s="233"/>
      <c r="J116" s="88"/>
    </row>
    <row r="117" spans="1:10">
      <c r="A117" s="72">
        <v>4</v>
      </c>
      <c r="B117" s="75" t="s">
        <v>290</v>
      </c>
      <c r="C117" s="232">
        <f>+C114+C115-C116</f>
        <v>1370989</v>
      </c>
      <c r="D117" s="233"/>
      <c r="E117" s="88">
        <f>+E114+E115-E116</f>
        <v>137098889</v>
      </c>
      <c r="F117" s="232">
        <f>+F114+F115-F116</f>
        <v>24499287</v>
      </c>
      <c r="G117" s="233"/>
      <c r="H117" s="232">
        <f>+H114+H115-H116</f>
        <v>2449928700</v>
      </c>
      <c r="I117" s="233"/>
      <c r="J117" s="88">
        <f>+J114+J115-J116</f>
        <v>2587027589</v>
      </c>
    </row>
    <row r="119" spans="1:10">
      <c r="A119" s="76" t="s">
        <v>485</v>
      </c>
    </row>
    <row r="121" spans="1:10">
      <c r="A121" s="72" t="s">
        <v>188</v>
      </c>
      <c r="B121" s="222" t="s">
        <v>454</v>
      </c>
      <c r="C121" s="223"/>
      <c r="D121" s="238" t="s">
        <v>486</v>
      </c>
      <c r="E121" s="238"/>
      <c r="F121" s="238" t="s">
        <v>487</v>
      </c>
      <c r="G121" s="238"/>
      <c r="H121" s="238"/>
      <c r="I121" s="234" t="s">
        <v>311</v>
      </c>
      <c r="J121" s="235"/>
    </row>
    <row r="122" spans="1:10">
      <c r="A122" s="72">
        <v>1</v>
      </c>
      <c r="B122" s="239" t="s">
        <v>488</v>
      </c>
      <c r="C122" s="241"/>
      <c r="D122" s="269">
        <v>999486536.10000002</v>
      </c>
      <c r="E122" s="269"/>
      <c r="F122" s="270"/>
      <c r="G122" s="270"/>
      <c r="H122" s="270"/>
      <c r="I122" s="271">
        <f>SUM(D122:H122)</f>
        <v>999486536.10000002</v>
      </c>
      <c r="J122" s="272"/>
    </row>
    <row r="123" spans="1:10">
      <c r="A123" s="72">
        <v>2</v>
      </c>
      <c r="B123" s="239" t="s">
        <v>301</v>
      </c>
      <c r="C123" s="241"/>
      <c r="D123" s="269"/>
      <c r="E123" s="269"/>
      <c r="F123" s="270"/>
      <c r="G123" s="270"/>
      <c r="H123" s="270"/>
      <c r="I123" s="271"/>
      <c r="J123" s="272"/>
    </row>
    <row r="124" spans="1:10">
      <c r="A124" s="248"/>
      <c r="B124" s="239" t="s">
        <v>489</v>
      </c>
      <c r="C124" s="241"/>
      <c r="D124" s="269">
        <v>4248068509</v>
      </c>
      <c r="E124" s="269"/>
      <c r="F124" s="270"/>
      <c r="G124" s="270"/>
      <c r="H124" s="270"/>
      <c r="I124" s="271">
        <f>SUM(D124:H124)</f>
        <v>4248068509</v>
      </c>
      <c r="J124" s="272"/>
    </row>
    <row r="125" spans="1:10">
      <c r="A125" s="268"/>
      <c r="B125" s="239" t="s">
        <v>490</v>
      </c>
      <c r="C125" s="241"/>
      <c r="D125" s="269"/>
      <c r="E125" s="269"/>
      <c r="F125" s="270"/>
      <c r="G125" s="270"/>
      <c r="H125" s="270"/>
      <c r="I125" s="271"/>
      <c r="J125" s="272"/>
    </row>
    <row r="126" spans="1:10">
      <c r="A126" s="249"/>
      <c r="B126" s="230" t="s">
        <v>491</v>
      </c>
      <c r="C126" s="231"/>
      <c r="D126" s="269"/>
      <c r="E126" s="269"/>
      <c r="F126" s="270"/>
      <c r="G126" s="270"/>
      <c r="H126" s="270"/>
      <c r="I126" s="271"/>
      <c r="J126" s="272"/>
    </row>
    <row r="127" spans="1:10">
      <c r="A127" s="72">
        <v>3</v>
      </c>
      <c r="B127" s="239" t="s">
        <v>492</v>
      </c>
      <c r="C127" s="241"/>
      <c r="D127" s="221"/>
      <c r="E127" s="221"/>
      <c r="F127" s="238"/>
      <c r="G127" s="238"/>
      <c r="H127" s="238"/>
      <c r="I127" s="234"/>
      <c r="J127" s="235"/>
    </row>
    <row r="128" spans="1:10">
      <c r="A128" s="248"/>
      <c r="B128" s="230" t="s">
        <v>493</v>
      </c>
      <c r="C128" s="231"/>
      <c r="D128" s="221"/>
      <c r="E128" s="221"/>
      <c r="F128" s="238"/>
      <c r="G128" s="238"/>
      <c r="H128" s="238"/>
      <c r="I128" s="234"/>
      <c r="J128" s="235"/>
    </row>
    <row r="129" spans="1:10">
      <c r="A129" s="268"/>
      <c r="B129" s="230" t="s">
        <v>494</v>
      </c>
      <c r="C129" s="231"/>
      <c r="D129" s="221"/>
      <c r="E129" s="221"/>
      <c r="F129" s="238"/>
      <c r="G129" s="238"/>
      <c r="H129" s="238"/>
      <c r="I129" s="234"/>
      <c r="J129" s="235"/>
    </row>
    <row r="130" spans="1:10">
      <c r="A130" s="249"/>
      <c r="B130" s="230" t="s">
        <v>495</v>
      </c>
      <c r="C130" s="231"/>
      <c r="D130" s="221"/>
      <c r="E130" s="221"/>
      <c r="F130" s="238"/>
      <c r="G130" s="238"/>
      <c r="H130" s="238"/>
      <c r="I130" s="234"/>
      <c r="J130" s="235"/>
    </row>
    <row r="131" spans="1:10">
      <c r="A131" s="72">
        <v>4</v>
      </c>
      <c r="B131" s="239" t="s">
        <v>290</v>
      </c>
      <c r="C131" s="241"/>
      <c r="D131" s="266">
        <f>+D122+D124</f>
        <v>5247555045.1000004</v>
      </c>
      <c r="E131" s="221"/>
      <c r="F131" s="238"/>
      <c r="G131" s="238"/>
      <c r="H131" s="238"/>
      <c r="I131" s="267">
        <f>SUM(D131:H131)</f>
        <v>5247555045.1000004</v>
      </c>
      <c r="J131" s="235"/>
    </row>
    <row r="132" spans="1:10">
      <c r="A132" s="89"/>
      <c r="B132" s="90"/>
      <c r="C132" s="90"/>
      <c r="D132" s="89"/>
      <c r="E132" s="89"/>
      <c r="F132" s="91"/>
      <c r="G132" s="91"/>
      <c r="H132" s="91"/>
      <c r="I132" s="91"/>
      <c r="J132" s="91"/>
    </row>
    <row r="133" spans="1:10">
      <c r="A133" s="76" t="s">
        <v>496</v>
      </c>
    </row>
    <row r="134" spans="1:10">
      <c r="A134" s="72" t="s">
        <v>188</v>
      </c>
      <c r="B134" s="72" t="s">
        <v>454</v>
      </c>
      <c r="C134" s="234" t="s">
        <v>300</v>
      </c>
      <c r="D134" s="235"/>
      <c r="E134" s="92" t="s">
        <v>301</v>
      </c>
      <c r="F134" s="82"/>
      <c r="G134" s="222" t="s">
        <v>484</v>
      </c>
      <c r="H134" s="224"/>
      <c r="I134" s="223"/>
      <c r="J134" s="72" t="s">
        <v>290</v>
      </c>
    </row>
    <row r="135" spans="1:10" ht="85.6">
      <c r="A135" s="72">
        <v>1</v>
      </c>
      <c r="B135" s="93" t="s">
        <v>497</v>
      </c>
      <c r="C135" s="222"/>
      <c r="D135" s="223"/>
      <c r="E135" s="222"/>
      <c r="F135" s="223"/>
      <c r="G135" s="222"/>
      <c r="H135" s="224"/>
      <c r="I135" s="223"/>
      <c r="J135" s="75"/>
    </row>
    <row r="136" spans="1:10" ht="85.6">
      <c r="A136" s="72">
        <v>2</v>
      </c>
      <c r="B136" s="93" t="s">
        <v>498</v>
      </c>
      <c r="C136" s="222"/>
      <c r="D136" s="223"/>
      <c r="E136" s="222"/>
      <c r="F136" s="223"/>
      <c r="G136" s="222"/>
      <c r="H136" s="224"/>
      <c r="I136" s="223"/>
      <c r="J136" s="75"/>
    </row>
    <row r="137" spans="1:10">
      <c r="A137" s="72">
        <v>3</v>
      </c>
      <c r="B137" s="75" t="s">
        <v>499</v>
      </c>
      <c r="C137" s="222"/>
      <c r="D137" s="223"/>
      <c r="E137" s="222"/>
      <c r="F137" s="223"/>
      <c r="G137" s="222"/>
      <c r="H137" s="224"/>
      <c r="I137" s="223"/>
      <c r="J137" s="75"/>
    </row>
    <row r="138" spans="1:10">
      <c r="A138" s="74"/>
      <c r="B138" s="75" t="s">
        <v>311</v>
      </c>
      <c r="C138" s="222"/>
      <c r="D138" s="223"/>
      <c r="E138" s="222"/>
      <c r="F138" s="223"/>
      <c r="G138" s="222"/>
      <c r="H138" s="224"/>
      <c r="I138" s="223"/>
      <c r="J138" s="75"/>
    </row>
    <row r="140" spans="1:10">
      <c r="A140" s="76" t="s">
        <v>500</v>
      </c>
    </row>
    <row r="141" spans="1:10">
      <c r="A141" s="76" t="s">
        <v>501</v>
      </c>
    </row>
    <row r="142" spans="1:10" ht="14.95" thickBot="1">
      <c r="A142" s="67"/>
      <c r="B142" s="67"/>
      <c r="C142" s="67"/>
      <c r="D142" s="67"/>
      <c r="E142" s="67"/>
      <c r="F142" s="67"/>
      <c r="G142" s="67"/>
      <c r="H142" s="67"/>
      <c r="I142" s="67"/>
      <c r="J142" s="67"/>
    </row>
    <row r="143" spans="1:10" ht="14.95" thickBot="1">
      <c r="A143" s="69"/>
      <c r="B143" s="69"/>
      <c r="C143" s="69"/>
      <c r="D143" s="69"/>
      <c r="E143" s="69"/>
      <c r="F143" s="69"/>
      <c r="G143" s="69"/>
      <c r="H143" s="69"/>
      <c r="I143" s="69"/>
      <c r="J143" s="69"/>
    </row>
    <row r="144" spans="1:10" ht="14.95" thickBot="1">
      <c r="A144" s="69"/>
      <c r="B144" s="69"/>
      <c r="C144" s="69"/>
      <c r="D144" s="69"/>
      <c r="E144" s="69"/>
      <c r="F144" s="69"/>
      <c r="G144" s="69"/>
      <c r="H144" s="69"/>
      <c r="I144" s="69"/>
      <c r="J144" s="69"/>
    </row>
    <row r="145" spans="1:10" ht="14.95" thickBot="1">
      <c r="A145" s="69"/>
      <c r="B145" s="69"/>
      <c r="C145" s="69"/>
      <c r="D145" s="69"/>
      <c r="E145" s="69"/>
      <c r="F145" s="69"/>
      <c r="G145" s="69"/>
      <c r="H145" s="69"/>
      <c r="I145" s="69"/>
      <c r="J145" s="69"/>
    </row>
    <row r="146" spans="1:10" ht="14.95" thickBot="1">
      <c r="A146" s="69"/>
      <c r="B146" s="69"/>
      <c r="C146" s="69"/>
      <c r="D146" s="69"/>
      <c r="E146" s="69"/>
      <c r="F146" s="69"/>
      <c r="G146" s="69"/>
      <c r="H146" s="69"/>
      <c r="I146" s="69"/>
      <c r="J146" s="69"/>
    </row>
    <row r="147" spans="1:10" ht="14.95" thickBot="1">
      <c r="A147" s="69"/>
      <c r="B147" s="69"/>
      <c r="C147" s="69"/>
      <c r="D147" s="69"/>
      <c r="E147" s="69"/>
      <c r="F147" s="69"/>
      <c r="G147" s="69"/>
      <c r="H147" s="69"/>
      <c r="I147" s="69"/>
      <c r="J147" s="69"/>
    </row>
    <row r="149" spans="1:10">
      <c r="A149" s="218" t="s">
        <v>502</v>
      </c>
      <c r="B149" s="218"/>
      <c r="C149" s="218"/>
      <c r="D149" s="218"/>
      <c r="E149" s="218"/>
      <c r="F149" s="218"/>
      <c r="G149" s="218"/>
      <c r="H149" s="218"/>
      <c r="I149" s="218"/>
      <c r="J149" s="218"/>
    </row>
    <row r="151" spans="1:10">
      <c r="A151" s="74" t="s">
        <v>188</v>
      </c>
      <c r="B151" s="222" t="s">
        <v>126</v>
      </c>
      <c r="C151" s="224"/>
      <c r="D151" s="224"/>
      <c r="E151" s="223"/>
      <c r="F151" s="222" t="s">
        <v>503</v>
      </c>
      <c r="G151" s="224"/>
      <c r="H151" s="223"/>
      <c r="I151" s="222" t="s">
        <v>504</v>
      </c>
      <c r="J151" s="223"/>
    </row>
    <row r="152" spans="1:10">
      <c r="A152" s="74">
        <v>1</v>
      </c>
      <c r="B152" s="239" t="s">
        <v>505</v>
      </c>
      <c r="C152" s="240"/>
      <c r="D152" s="240"/>
      <c r="E152" s="241"/>
      <c r="F152" s="263">
        <f>F153</f>
        <v>16358460979.52</v>
      </c>
      <c r="G152" s="264"/>
      <c r="H152" s="265"/>
      <c r="I152" s="263">
        <v>17394684301.169998</v>
      </c>
      <c r="J152" s="265"/>
    </row>
    <row r="153" spans="1:10">
      <c r="A153" s="248" t="s">
        <v>506</v>
      </c>
      <c r="B153" s="239" t="s">
        <v>507</v>
      </c>
      <c r="C153" s="240"/>
      <c r="D153" s="240"/>
      <c r="E153" s="241"/>
      <c r="F153" s="232">
        <f>+'ct-2'!$H$8</f>
        <v>16358460979.52</v>
      </c>
      <c r="G153" s="256"/>
      <c r="H153" s="233"/>
      <c r="I153" s="232">
        <v>17394684301.169998</v>
      </c>
      <c r="J153" s="233"/>
    </row>
    <row r="154" spans="1:10">
      <c r="A154" s="249"/>
      <c r="B154" s="239"/>
      <c r="C154" s="240"/>
      <c r="D154" s="240"/>
      <c r="E154" s="241"/>
      <c r="F154" s="232"/>
      <c r="G154" s="256"/>
      <c r="H154" s="233"/>
      <c r="I154" s="232"/>
      <c r="J154" s="233"/>
    </row>
    <row r="155" spans="1:10">
      <c r="A155" s="261" t="s">
        <v>508</v>
      </c>
      <c r="B155" s="239" t="s">
        <v>509</v>
      </c>
      <c r="C155" s="240"/>
      <c r="D155" s="240"/>
      <c r="E155" s="241"/>
      <c r="F155" s="232">
        <f>+'ct-2'!$O$15</f>
        <v>0</v>
      </c>
      <c r="G155" s="256"/>
      <c r="H155" s="233"/>
      <c r="I155" s="232">
        <f>+'ct-2'!$P$15</f>
        <v>0</v>
      </c>
      <c r="J155" s="233"/>
    </row>
    <row r="156" spans="1:10">
      <c r="A156" s="262"/>
      <c r="B156" s="239"/>
      <c r="C156" s="240"/>
      <c r="D156" s="240"/>
      <c r="E156" s="241"/>
      <c r="F156" s="232"/>
      <c r="G156" s="256"/>
      <c r="H156" s="233"/>
      <c r="I156" s="232"/>
      <c r="J156" s="233"/>
    </row>
    <row r="157" spans="1:10">
      <c r="A157" s="74" t="s">
        <v>510</v>
      </c>
      <c r="B157" s="239" t="s">
        <v>511</v>
      </c>
      <c r="C157" s="240"/>
      <c r="D157" s="240"/>
      <c r="E157" s="241"/>
      <c r="F157" s="263">
        <f>+F152+F155</f>
        <v>16358460979.52</v>
      </c>
      <c r="G157" s="264"/>
      <c r="H157" s="265"/>
      <c r="I157" s="263">
        <f>+I152+I155</f>
        <v>17394684301.169998</v>
      </c>
      <c r="J157" s="265"/>
    </row>
    <row r="158" spans="1:10">
      <c r="A158" s="74">
        <v>2</v>
      </c>
      <c r="B158" s="222" t="s">
        <v>512</v>
      </c>
      <c r="C158" s="224"/>
      <c r="D158" s="224"/>
      <c r="E158" s="223"/>
      <c r="F158" s="232"/>
      <c r="G158" s="256"/>
      <c r="H158" s="233"/>
      <c r="I158" s="232"/>
      <c r="J158" s="233"/>
    </row>
    <row r="159" spans="1:10">
      <c r="A159" s="74">
        <v>3</v>
      </c>
      <c r="B159" s="239" t="s">
        <v>513</v>
      </c>
      <c r="C159" s="240"/>
      <c r="D159" s="240"/>
      <c r="E159" s="241"/>
      <c r="F159" s="232">
        <f>F157-F158</f>
        <v>16358460979.52</v>
      </c>
      <c r="G159" s="256"/>
      <c r="H159" s="233"/>
      <c r="I159" s="232">
        <f>+I157-I158</f>
        <v>17394684301.169998</v>
      </c>
      <c r="J159" s="233"/>
    </row>
    <row r="160" spans="1:10">
      <c r="A160" s="74">
        <v>4</v>
      </c>
      <c r="B160" s="239" t="s">
        <v>514</v>
      </c>
      <c r="C160" s="240"/>
      <c r="D160" s="240"/>
      <c r="E160" s="241"/>
      <c r="F160" s="263">
        <f>F161+F163</f>
        <v>-13523394712.77</v>
      </c>
      <c r="G160" s="264"/>
      <c r="H160" s="265"/>
      <c r="I160" s="263">
        <f>I161+I163</f>
        <v>-14343851233.059999</v>
      </c>
      <c r="J160" s="265"/>
    </row>
    <row r="161" spans="1:10">
      <c r="A161" s="261" t="s">
        <v>515</v>
      </c>
      <c r="B161" s="239" t="s">
        <v>516</v>
      </c>
      <c r="C161" s="240"/>
      <c r="D161" s="240"/>
      <c r="E161" s="241"/>
      <c r="F161" s="232">
        <v>-13523394712.77</v>
      </c>
      <c r="G161" s="256"/>
      <c r="H161" s="233"/>
      <c r="I161" s="232">
        <v>-14343851233.059999</v>
      </c>
      <c r="J161" s="233"/>
    </row>
    <row r="162" spans="1:10">
      <c r="A162" s="262"/>
      <c r="B162" s="239"/>
      <c r="C162" s="240"/>
      <c r="D162" s="240"/>
      <c r="E162" s="241"/>
      <c r="F162" s="232"/>
      <c r="G162" s="256"/>
      <c r="H162" s="233"/>
      <c r="I162" s="232"/>
      <c r="J162" s="233"/>
    </row>
    <row r="163" spans="1:10">
      <c r="A163" s="248" t="s">
        <v>517</v>
      </c>
      <c r="B163" s="239" t="s">
        <v>518</v>
      </c>
      <c r="C163" s="240"/>
      <c r="D163" s="240"/>
      <c r="E163" s="241"/>
      <c r="F163" s="232"/>
      <c r="G163" s="256"/>
      <c r="H163" s="233"/>
      <c r="I163" s="232"/>
      <c r="J163" s="233"/>
    </row>
    <row r="164" spans="1:10">
      <c r="A164" s="249"/>
      <c r="B164" s="239"/>
      <c r="C164" s="240"/>
      <c r="D164" s="240"/>
      <c r="E164" s="241"/>
      <c r="F164" s="232"/>
      <c r="G164" s="256"/>
      <c r="H164" s="233"/>
      <c r="I164" s="232"/>
      <c r="J164" s="233"/>
    </row>
    <row r="165" spans="1:10">
      <c r="A165" s="74" t="s">
        <v>519</v>
      </c>
      <c r="B165" s="239" t="s">
        <v>520</v>
      </c>
      <c r="C165" s="240"/>
      <c r="D165" s="240"/>
      <c r="E165" s="241"/>
      <c r="F165" s="232">
        <f>F160</f>
        <v>-13523394712.77</v>
      </c>
      <c r="G165" s="256"/>
      <c r="H165" s="233"/>
      <c r="I165" s="232">
        <f>+I160</f>
        <v>-14343851233.059999</v>
      </c>
      <c r="J165" s="233"/>
    </row>
    <row r="166" spans="1:10" ht="27.7" customHeight="1">
      <c r="A166" s="260" t="s">
        <v>521</v>
      </c>
      <c r="B166" s="260"/>
      <c r="C166" s="260"/>
      <c r="D166" s="260"/>
      <c r="E166" s="260"/>
      <c r="F166" s="260"/>
      <c r="G166" s="260"/>
      <c r="H166" s="260"/>
      <c r="I166" s="260"/>
      <c r="J166" s="260"/>
    </row>
    <row r="167" spans="1:10" ht="52.5" customHeight="1">
      <c r="A167" s="219" t="s">
        <v>522</v>
      </c>
      <c r="B167" s="219"/>
      <c r="C167" s="219"/>
      <c r="D167" s="219"/>
      <c r="E167" s="219"/>
      <c r="F167" s="219"/>
      <c r="G167" s="219"/>
      <c r="H167" s="219"/>
      <c r="I167" s="219"/>
      <c r="J167" s="219"/>
    </row>
    <row r="170" spans="1:10">
      <c r="A170" s="218" t="s">
        <v>523</v>
      </c>
      <c r="B170" s="218"/>
      <c r="C170" s="218"/>
      <c r="D170" s="218"/>
      <c r="E170" s="218"/>
      <c r="F170" s="218"/>
      <c r="G170" s="218"/>
      <c r="H170" s="218"/>
      <c r="I170" s="218"/>
      <c r="J170" s="218"/>
    </row>
    <row r="171" spans="1:10">
      <c r="A171" s="76" t="s">
        <v>524</v>
      </c>
    </row>
    <row r="172" spans="1:10">
      <c r="A172" s="74" t="s">
        <v>188</v>
      </c>
      <c r="B172" s="222" t="s">
        <v>525</v>
      </c>
      <c r="C172" s="224"/>
      <c r="D172" s="224"/>
      <c r="E172" s="223"/>
      <c r="F172" s="222" t="s">
        <v>503</v>
      </c>
      <c r="G172" s="224"/>
      <c r="H172" s="223"/>
      <c r="I172" s="222" t="s">
        <v>504</v>
      </c>
      <c r="J172" s="223"/>
    </row>
    <row r="173" spans="1:10">
      <c r="A173" s="74">
        <v>1</v>
      </c>
      <c r="B173" s="239" t="s">
        <v>152</v>
      </c>
      <c r="C173" s="240"/>
      <c r="D173" s="240"/>
      <c r="E173" s="241"/>
      <c r="F173" s="257">
        <v>577883716.04999995</v>
      </c>
      <c r="G173" s="258"/>
      <c r="H173" s="259"/>
      <c r="I173" s="257">
        <v>561743958.53999996</v>
      </c>
      <c r="J173" s="259"/>
    </row>
    <row r="174" spans="1:10">
      <c r="A174" s="74">
        <v>2</v>
      </c>
      <c r="B174" s="239" t="s">
        <v>150</v>
      </c>
      <c r="C174" s="240"/>
      <c r="D174" s="240"/>
      <c r="E174" s="241"/>
      <c r="F174" s="257">
        <v>48206818.189999998</v>
      </c>
      <c r="G174" s="258"/>
      <c r="H174" s="259"/>
      <c r="I174" s="257">
        <v>96295888.109999999</v>
      </c>
      <c r="J174" s="259"/>
    </row>
    <row r="175" spans="1:10">
      <c r="A175" s="74">
        <v>3</v>
      </c>
      <c r="B175" s="239" t="s">
        <v>311</v>
      </c>
      <c r="C175" s="240"/>
      <c r="D175" s="240"/>
      <c r="E175" s="241"/>
      <c r="F175" s="222"/>
      <c r="G175" s="224"/>
      <c r="H175" s="223"/>
      <c r="I175" s="222"/>
      <c r="J175" s="223"/>
    </row>
    <row r="177" spans="1:10">
      <c r="A177" s="76" t="s">
        <v>526</v>
      </c>
    </row>
    <row r="178" spans="1:10">
      <c r="A178" s="74" t="s">
        <v>188</v>
      </c>
      <c r="B178" s="222" t="s">
        <v>466</v>
      </c>
      <c r="C178" s="224"/>
      <c r="D178" s="224"/>
      <c r="E178" s="223"/>
      <c r="F178" s="222" t="s">
        <v>503</v>
      </c>
      <c r="G178" s="224"/>
      <c r="H178" s="223"/>
      <c r="I178" s="222" t="s">
        <v>504</v>
      </c>
      <c r="J178" s="223"/>
    </row>
    <row r="179" spans="1:10">
      <c r="A179" s="72">
        <v>1</v>
      </c>
      <c r="B179" s="230" t="s">
        <v>527</v>
      </c>
      <c r="C179" s="247"/>
      <c r="D179" s="247"/>
      <c r="E179" s="231"/>
      <c r="F179" s="232">
        <v>-116069.43</v>
      </c>
      <c r="G179" s="256"/>
      <c r="H179" s="233"/>
      <c r="I179" s="232">
        <v>15362389.449999999</v>
      </c>
      <c r="J179" s="233"/>
    </row>
    <row r="180" spans="1:10">
      <c r="A180" s="72">
        <v>2</v>
      </c>
      <c r="B180" s="230" t="s">
        <v>528</v>
      </c>
      <c r="C180" s="247"/>
      <c r="D180" s="247"/>
      <c r="E180" s="231"/>
      <c r="F180" s="232"/>
      <c r="G180" s="256"/>
      <c r="H180" s="233"/>
      <c r="I180" s="232"/>
      <c r="J180" s="233"/>
    </row>
    <row r="181" spans="1:10">
      <c r="A181" s="72">
        <v>3</v>
      </c>
      <c r="B181" s="230" t="s">
        <v>529</v>
      </c>
      <c r="C181" s="247"/>
      <c r="D181" s="247"/>
      <c r="E181" s="231"/>
      <c r="F181" s="232"/>
      <c r="G181" s="256"/>
      <c r="H181" s="233"/>
      <c r="I181" s="232"/>
      <c r="J181" s="233"/>
    </row>
    <row r="182" spans="1:10">
      <c r="A182" s="72">
        <v>4</v>
      </c>
      <c r="B182" s="230"/>
      <c r="C182" s="247"/>
      <c r="D182" s="247"/>
      <c r="E182" s="231"/>
      <c r="F182" s="232"/>
      <c r="G182" s="256"/>
      <c r="H182" s="233"/>
      <c r="I182" s="232"/>
      <c r="J182" s="233"/>
    </row>
    <row r="183" spans="1:10">
      <c r="A183" s="72">
        <v>5</v>
      </c>
      <c r="B183" s="230"/>
      <c r="C183" s="247"/>
      <c r="D183" s="247"/>
      <c r="E183" s="231"/>
      <c r="F183" s="232"/>
      <c r="G183" s="256"/>
      <c r="H183" s="233"/>
      <c r="I183" s="232"/>
      <c r="J183" s="233"/>
    </row>
    <row r="184" spans="1:10">
      <c r="A184" s="72">
        <v>6</v>
      </c>
      <c r="B184" s="239" t="s">
        <v>311</v>
      </c>
      <c r="C184" s="240"/>
      <c r="D184" s="240"/>
      <c r="E184" s="241"/>
      <c r="F184" s="232">
        <f>SUM(F179:H183)</f>
        <v>-116069.43</v>
      </c>
      <c r="G184" s="256"/>
      <c r="H184" s="233"/>
      <c r="I184" s="232">
        <f>SUM(I179:J183)</f>
        <v>15362389.449999999</v>
      </c>
      <c r="J184" s="233"/>
    </row>
    <row r="186" spans="1:10">
      <c r="A186" s="76" t="s">
        <v>530</v>
      </c>
    </row>
    <row r="187" spans="1:10">
      <c r="A187" s="74" t="s">
        <v>188</v>
      </c>
      <c r="B187" s="222" t="s">
        <v>466</v>
      </c>
      <c r="C187" s="224"/>
      <c r="D187" s="224"/>
      <c r="E187" s="223"/>
      <c r="F187" s="222" t="s">
        <v>503</v>
      </c>
      <c r="G187" s="224"/>
      <c r="H187" s="223"/>
      <c r="I187" s="222" t="s">
        <v>504</v>
      </c>
      <c r="J187" s="223"/>
    </row>
    <row r="188" spans="1:10">
      <c r="A188" s="74">
        <v>1</v>
      </c>
      <c r="B188" s="230" t="s">
        <v>531</v>
      </c>
      <c r="C188" s="247"/>
      <c r="D188" s="247"/>
      <c r="E188" s="231"/>
      <c r="F188" s="232"/>
      <c r="G188" s="256"/>
      <c r="H188" s="233"/>
      <c r="I188" s="232"/>
      <c r="J188" s="233"/>
    </row>
    <row r="189" spans="1:10">
      <c r="A189" s="74">
        <v>2</v>
      </c>
      <c r="B189" s="230" t="s">
        <v>532</v>
      </c>
      <c r="C189" s="247"/>
      <c r="D189" s="247"/>
      <c r="E189" s="231"/>
      <c r="F189" s="232"/>
      <c r="G189" s="256"/>
      <c r="H189" s="233"/>
      <c r="I189" s="232"/>
      <c r="J189" s="233"/>
    </row>
    <row r="190" spans="1:10">
      <c r="A190" s="74">
        <v>3</v>
      </c>
      <c r="B190" s="230" t="s">
        <v>533</v>
      </c>
      <c r="C190" s="247"/>
      <c r="D190" s="247"/>
      <c r="E190" s="231"/>
      <c r="F190" s="232"/>
      <c r="G190" s="256"/>
      <c r="H190" s="233"/>
      <c r="I190" s="232">
        <v>63090908.270000003</v>
      </c>
      <c r="J190" s="233"/>
    </row>
    <row r="191" spans="1:10">
      <c r="A191" s="74"/>
      <c r="B191" s="230" t="s">
        <v>534</v>
      </c>
      <c r="C191" s="247"/>
      <c r="D191" s="247"/>
      <c r="E191" s="231"/>
      <c r="F191" s="232"/>
      <c r="G191" s="256"/>
      <c r="H191" s="233"/>
      <c r="I191" s="232"/>
      <c r="J191" s="233"/>
    </row>
    <row r="192" spans="1:10">
      <c r="A192" s="74"/>
      <c r="B192" s="222" t="s">
        <v>535</v>
      </c>
      <c r="C192" s="224"/>
      <c r="D192" s="224"/>
      <c r="E192" s="223"/>
      <c r="F192" s="232"/>
      <c r="G192" s="256"/>
      <c r="H192" s="233"/>
      <c r="I192" s="232"/>
      <c r="J192" s="233"/>
    </row>
    <row r="193" spans="1:11">
      <c r="A193" s="74"/>
      <c r="B193" s="222" t="s">
        <v>311</v>
      </c>
      <c r="C193" s="224"/>
      <c r="D193" s="224"/>
      <c r="E193" s="223"/>
      <c r="F193" s="232"/>
      <c r="G193" s="256"/>
      <c r="H193" s="233"/>
      <c r="I193" s="232">
        <f>SUM(I188:J192)</f>
        <v>63090908.270000003</v>
      </c>
      <c r="J193" s="233"/>
    </row>
    <row r="196" spans="1:11">
      <c r="A196" s="218" t="s">
        <v>536</v>
      </c>
      <c r="B196" s="218"/>
      <c r="C196" s="218"/>
      <c r="D196" s="218"/>
      <c r="E196" s="218"/>
      <c r="F196" s="218"/>
      <c r="G196" s="218"/>
      <c r="H196" s="218"/>
      <c r="I196" s="218"/>
      <c r="J196" s="218"/>
    </row>
    <row r="197" spans="1:11">
      <c r="A197" s="76" t="s">
        <v>537</v>
      </c>
    </row>
    <row r="198" spans="1:11">
      <c r="A198" s="248" t="s">
        <v>188</v>
      </c>
      <c r="B198" s="250" t="s">
        <v>538</v>
      </c>
      <c r="C198" s="251"/>
      <c r="D198" s="252"/>
      <c r="E198" s="227" t="s">
        <v>539</v>
      </c>
      <c r="F198" s="229"/>
      <c r="G198" s="228"/>
      <c r="H198" s="227" t="s">
        <v>504</v>
      </c>
      <c r="I198" s="229"/>
      <c r="J198" s="228"/>
    </row>
    <row r="199" spans="1:11">
      <c r="A199" s="249"/>
      <c r="B199" s="253"/>
      <c r="C199" s="254"/>
      <c r="D199" s="255"/>
      <c r="E199" s="88" t="s">
        <v>540</v>
      </c>
      <c r="F199" s="242" t="s">
        <v>541</v>
      </c>
      <c r="G199" s="243"/>
      <c r="H199" s="242" t="s">
        <v>540</v>
      </c>
      <c r="I199" s="243"/>
      <c r="J199" s="94" t="s">
        <v>541</v>
      </c>
      <c r="K199" s="95"/>
    </row>
    <row r="200" spans="1:11">
      <c r="A200" s="74">
        <v>1</v>
      </c>
      <c r="B200" s="239" t="s">
        <v>542</v>
      </c>
      <c r="C200" s="240"/>
      <c r="D200" s="241"/>
      <c r="E200" s="88"/>
      <c r="F200" s="242"/>
      <c r="G200" s="243"/>
      <c r="H200" s="242">
        <v>540253268</v>
      </c>
      <c r="I200" s="246"/>
      <c r="J200" s="94">
        <v>1425896927.8599999</v>
      </c>
    </row>
    <row r="201" spans="1:11">
      <c r="A201" s="74">
        <v>2</v>
      </c>
      <c r="B201" s="230" t="s">
        <v>543</v>
      </c>
      <c r="C201" s="247"/>
      <c r="D201" s="231"/>
      <c r="E201" s="88"/>
      <c r="F201" s="242"/>
      <c r="G201" s="243"/>
      <c r="H201" s="242">
        <v>79181332.329999998</v>
      </c>
      <c r="I201" s="246"/>
      <c r="J201" s="94">
        <v>208129800.06</v>
      </c>
    </row>
    <row r="202" spans="1:11">
      <c r="A202" s="74">
        <v>3</v>
      </c>
      <c r="B202" s="239" t="s">
        <v>544</v>
      </c>
      <c r="C202" s="240"/>
      <c r="D202" s="241"/>
      <c r="E202" s="88"/>
      <c r="F202" s="242"/>
      <c r="G202" s="243"/>
      <c r="H202" s="242"/>
      <c r="I202" s="246"/>
      <c r="J202" s="94"/>
    </row>
    <row r="203" spans="1:11">
      <c r="A203" s="74">
        <v>4</v>
      </c>
      <c r="B203" s="239" t="s">
        <v>545</v>
      </c>
      <c r="C203" s="240"/>
      <c r="D203" s="241"/>
      <c r="E203" s="88"/>
      <c r="F203" s="242"/>
      <c r="G203" s="243"/>
      <c r="H203" s="242">
        <v>44486774.740000002</v>
      </c>
      <c r="I203" s="246"/>
      <c r="J203" s="94">
        <v>2292008.1800000002</v>
      </c>
    </row>
    <row r="204" spans="1:11">
      <c r="A204" s="74">
        <v>5</v>
      </c>
      <c r="B204" s="239" t="s">
        <v>546</v>
      </c>
      <c r="C204" s="240"/>
      <c r="D204" s="241"/>
      <c r="E204" s="88"/>
      <c r="F204" s="242"/>
      <c r="G204" s="243"/>
      <c r="H204" s="242">
        <v>8723662.4000000004</v>
      </c>
      <c r="I204" s="246"/>
      <c r="J204" s="94">
        <v>32050775.789999999</v>
      </c>
    </row>
    <row r="205" spans="1:11">
      <c r="A205" s="74">
        <v>6</v>
      </c>
      <c r="B205" s="239" t="s">
        <v>547</v>
      </c>
      <c r="C205" s="240"/>
      <c r="D205" s="241"/>
      <c r="E205" s="88"/>
      <c r="F205" s="242"/>
      <c r="G205" s="243"/>
      <c r="H205" s="242">
        <f>26346787.12+2305600+4652131.72</f>
        <v>33304518.84</v>
      </c>
      <c r="I205" s="246"/>
      <c r="J205" s="94">
        <f>35116069.48+4675620</f>
        <v>39791689.479999997</v>
      </c>
    </row>
    <row r="206" spans="1:11">
      <c r="A206" s="74">
        <v>7</v>
      </c>
      <c r="B206" s="239" t="s">
        <v>548</v>
      </c>
      <c r="C206" s="240"/>
      <c r="D206" s="241"/>
      <c r="E206" s="88"/>
      <c r="F206" s="242"/>
      <c r="G206" s="243"/>
      <c r="H206" s="242">
        <v>2988500</v>
      </c>
      <c r="I206" s="246"/>
      <c r="J206" s="94">
        <v>270000</v>
      </c>
    </row>
    <row r="207" spans="1:11">
      <c r="A207" s="74">
        <v>8</v>
      </c>
      <c r="B207" s="239" t="s">
        <v>549</v>
      </c>
      <c r="C207" s="240"/>
      <c r="D207" s="241"/>
      <c r="E207" s="88"/>
      <c r="F207" s="242"/>
      <c r="G207" s="243"/>
      <c r="H207" s="242">
        <v>23170599.989999998</v>
      </c>
      <c r="I207" s="246"/>
      <c r="J207" s="94">
        <v>17895912.129999999</v>
      </c>
    </row>
    <row r="208" spans="1:11">
      <c r="A208" s="74">
        <v>9</v>
      </c>
      <c r="B208" s="239" t="s">
        <v>550</v>
      </c>
      <c r="C208" s="240"/>
      <c r="D208" s="241"/>
      <c r="E208" s="88"/>
      <c r="F208" s="242"/>
      <c r="G208" s="243"/>
      <c r="H208" s="242"/>
      <c r="I208" s="246"/>
      <c r="J208" s="94"/>
    </row>
    <row r="209" spans="1:11">
      <c r="A209" s="74">
        <v>10</v>
      </c>
      <c r="B209" s="239" t="s">
        <v>551</v>
      </c>
      <c r="C209" s="240"/>
      <c r="D209" s="241"/>
      <c r="E209" s="88"/>
      <c r="F209" s="242"/>
      <c r="G209" s="243"/>
      <c r="H209" s="242"/>
      <c r="I209" s="246"/>
      <c r="J209" s="94"/>
    </row>
    <row r="210" spans="1:11">
      <c r="A210" s="74">
        <v>11</v>
      </c>
      <c r="B210" s="239" t="s">
        <v>552</v>
      </c>
      <c r="C210" s="240"/>
      <c r="D210" s="241"/>
      <c r="E210" s="88"/>
      <c r="F210" s="242"/>
      <c r="G210" s="243"/>
      <c r="H210" s="242">
        <v>2262874.0699999998</v>
      </c>
      <c r="I210" s="246"/>
      <c r="J210" s="94">
        <f>28584690.24+88553530.46+13398222.14</f>
        <v>130536442.83999999</v>
      </c>
    </row>
    <row r="211" spans="1:11">
      <c r="A211" s="74">
        <v>12</v>
      </c>
      <c r="B211" s="239" t="s">
        <v>553</v>
      </c>
      <c r="C211" s="240"/>
      <c r="D211" s="241"/>
      <c r="E211" s="88"/>
      <c r="F211" s="242"/>
      <c r="G211" s="243"/>
      <c r="H211" s="242">
        <f>5504271.04+314000</f>
        <v>5818271.04</v>
      </c>
      <c r="I211" s="246"/>
      <c r="J211" s="94">
        <f>6000400.04+872200</f>
        <v>6872600.04</v>
      </c>
    </row>
    <row r="212" spans="1:11">
      <c r="A212" s="74">
        <v>13</v>
      </c>
      <c r="B212" s="239" t="s">
        <v>554</v>
      </c>
      <c r="C212" s="240"/>
      <c r="D212" s="241"/>
      <c r="E212" s="88"/>
      <c r="F212" s="242"/>
      <c r="G212" s="243"/>
      <c r="H212" s="242">
        <v>135888666.30000001</v>
      </c>
      <c r="I212" s="246"/>
      <c r="J212" s="94">
        <v>119021395.34999999</v>
      </c>
    </row>
    <row r="213" spans="1:11">
      <c r="A213" s="74">
        <v>14</v>
      </c>
      <c r="B213" s="239" t="s">
        <v>555</v>
      </c>
      <c r="C213" s="240"/>
      <c r="D213" s="241"/>
      <c r="E213" s="88"/>
      <c r="F213" s="242"/>
      <c r="G213" s="243"/>
      <c r="H213" s="242">
        <v>30862116.899999999</v>
      </c>
      <c r="I213" s="246"/>
      <c r="J213" s="94">
        <v>11470153</v>
      </c>
    </row>
    <row r="214" spans="1:11">
      <c r="A214" s="74">
        <v>15</v>
      </c>
      <c r="B214" s="239" t="s">
        <v>556</v>
      </c>
      <c r="C214" s="240"/>
      <c r="D214" s="241"/>
      <c r="E214" s="88"/>
      <c r="F214" s="242"/>
      <c r="G214" s="243"/>
      <c r="H214" s="242">
        <v>18000000</v>
      </c>
      <c r="I214" s="246"/>
      <c r="J214" s="94"/>
    </row>
    <row r="215" spans="1:11">
      <c r="A215" s="74">
        <v>16</v>
      </c>
      <c r="B215" s="239" t="s">
        <v>557</v>
      </c>
      <c r="C215" s="240"/>
      <c r="D215" s="241"/>
      <c r="E215" s="88"/>
      <c r="F215" s="242"/>
      <c r="G215" s="243"/>
      <c r="H215" s="242">
        <v>435595.59</v>
      </c>
      <c r="I215" s="246"/>
      <c r="J215" s="94">
        <v>14380183.130000001</v>
      </c>
    </row>
    <row r="216" spans="1:11">
      <c r="A216" s="74">
        <v>17</v>
      </c>
      <c r="B216" s="239" t="s">
        <v>558</v>
      </c>
      <c r="C216" s="240"/>
      <c r="D216" s="241"/>
      <c r="E216" s="88"/>
      <c r="F216" s="242"/>
      <c r="G216" s="243"/>
      <c r="H216" s="242">
        <v>1898046</v>
      </c>
      <c r="I216" s="246"/>
      <c r="J216" s="94">
        <v>4450689</v>
      </c>
    </row>
    <row r="217" spans="1:11">
      <c r="A217" s="74">
        <v>18</v>
      </c>
      <c r="B217" s="239" t="s">
        <v>559</v>
      </c>
      <c r="C217" s="240"/>
      <c r="D217" s="241"/>
      <c r="E217" s="88"/>
      <c r="F217" s="242"/>
      <c r="G217" s="243"/>
      <c r="H217" s="242">
        <v>12187901.880000001</v>
      </c>
      <c r="I217" s="246"/>
      <c r="J217" s="94">
        <v>84302311.379999995</v>
      </c>
    </row>
    <row r="218" spans="1:11">
      <c r="A218" s="74">
        <v>19</v>
      </c>
      <c r="B218" s="239" t="s">
        <v>560</v>
      </c>
      <c r="C218" s="240"/>
      <c r="D218" s="241"/>
      <c r="E218" s="88"/>
      <c r="F218" s="242"/>
      <c r="G218" s="243"/>
      <c r="H218" s="242"/>
      <c r="I218" s="246"/>
      <c r="J218" s="94"/>
    </row>
    <row r="219" spans="1:11">
      <c r="A219" s="74">
        <v>20</v>
      </c>
      <c r="B219" s="239" t="s">
        <v>561</v>
      </c>
      <c r="C219" s="240"/>
      <c r="D219" s="241"/>
      <c r="E219" s="88"/>
      <c r="F219" s="242"/>
      <c r="G219" s="243"/>
      <c r="H219" s="242">
        <v>198149742.66</v>
      </c>
      <c r="I219" s="246"/>
      <c r="J219" s="94">
        <v>295041.53000000003</v>
      </c>
    </row>
    <row r="220" spans="1:11">
      <c r="A220" s="74">
        <v>21</v>
      </c>
      <c r="B220" s="239" t="s">
        <v>562</v>
      </c>
      <c r="C220" s="240"/>
      <c r="D220" s="241"/>
      <c r="E220" s="88"/>
      <c r="F220" s="242"/>
      <c r="G220" s="243"/>
      <c r="H220" s="242">
        <v>4652131.72</v>
      </c>
      <c r="I220" s="246"/>
      <c r="J220" s="94">
        <v>15521889.619999999</v>
      </c>
    </row>
    <row r="221" spans="1:11">
      <c r="A221" s="74">
        <v>22</v>
      </c>
      <c r="B221" s="239" t="s">
        <v>152</v>
      </c>
      <c r="C221" s="240"/>
      <c r="D221" s="241"/>
      <c r="E221" s="88"/>
      <c r="F221" s="242"/>
      <c r="G221" s="243"/>
      <c r="H221" s="242">
        <f>1153577454.91-1142264002.46</f>
        <v>11313452.450000048</v>
      </c>
      <c r="I221" s="246"/>
      <c r="J221" s="94">
        <f>2624476664.75-2113177819.39</f>
        <v>511298845.3599999</v>
      </c>
    </row>
    <row r="222" spans="1:11">
      <c r="A222" s="74">
        <v>23</v>
      </c>
      <c r="B222" s="239"/>
      <c r="C222" s="240"/>
      <c r="D222" s="241"/>
      <c r="E222" s="88"/>
      <c r="F222" s="242"/>
      <c r="G222" s="243"/>
      <c r="H222" s="242"/>
      <c r="I222" s="243"/>
      <c r="J222" s="88"/>
    </row>
    <row r="223" spans="1:11">
      <c r="A223" s="74">
        <v>24</v>
      </c>
      <c r="B223" s="239" t="s">
        <v>311</v>
      </c>
      <c r="C223" s="240"/>
      <c r="D223" s="241"/>
      <c r="E223" s="88"/>
      <c r="F223" s="242">
        <v>0</v>
      </c>
      <c r="G223" s="243"/>
      <c r="H223" s="244">
        <f>SUM(H200:I222)</f>
        <v>1153577454.9100001</v>
      </c>
      <c r="I223" s="245"/>
      <c r="J223" s="96">
        <f>SUM(J200:J222)</f>
        <v>2624476664.7499995</v>
      </c>
      <c r="K223" s="97"/>
    </row>
    <row r="225" spans="1:10">
      <c r="A225" s="76" t="s">
        <v>563</v>
      </c>
    </row>
    <row r="226" spans="1:10">
      <c r="A226" s="74" t="s">
        <v>188</v>
      </c>
      <c r="B226" s="222" t="s">
        <v>538</v>
      </c>
      <c r="C226" s="224"/>
      <c r="D226" s="224"/>
      <c r="E226" s="223"/>
      <c r="F226" s="222" t="s">
        <v>503</v>
      </c>
      <c r="G226" s="224"/>
      <c r="H226" s="223"/>
      <c r="I226" s="222" t="s">
        <v>504</v>
      </c>
      <c r="J226" s="223"/>
    </row>
    <row r="227" spans="1:10">
      <c r="A227" s="72">
        <v>1</v>
      </c>
      <c r="B227" s="239" t="s">
        <v>564</v>
      </c>
      <c r="C227" s="240"/>
      <c r="D227" s="240"/>
      <c r="E227" s="241"/>
      <c r="F227" s="222"/>
      <c r="G227" s="224"/>
      <c r="H227" s="223"/>
      <c r="I227" s="232"/>
      <c r="J227" s="233"/>
    </row>
    <row r="228" spans="1:10">
      <c r="A228" s="72">
        <v>2</v>
      </c>
      <c r="B228" s="239" t="s">
        <v>565</v>
      </c>
      <c r="C228" s="240"/>
      <c r="D228" s="240"/>
      <c r="E228" s="241"/>
      <c r="F228" s="222"/>
      <c r="G228" s="224"/>
      <c r="H228" s="223"/>
      <c r="I228" s="232"/>
      <c r="J228" s="233"/>
    </row>
    <row r="229" spans="1:10">
      <c r="A229" s="72">
        <v>3</v>
      </c>
      <c r="B229" s="239" t="s">
        <v>566</v>
      </c>
      <c r="C229" s="240"/>
      <c r="D229" s="240"/>
      <c r="E229" s="241"/>
      <c r="F229" s="222"/>
      <c r="G229" s="224"/>
      <c r="H229" s="223"/>
      <c r="I229" s="232"/>
      <c r="J229" s="233"/>
    </row>
    <row r="230" spans="1:10">
      <c r="A230" s="72">
        <v>4</v>
      </c>
      <c r="B230" s="222"/>
      <c r="C230" s="224"/>
      <c r="D230" s="224"/>
      <c r="E230" s="223"/>
      <c r="F230" s="222"/>
      <c r="G230" s="224"/>
      <c r="H230" s="223"/>
      <c r="I230" s="232"/>
      <c r="J230" s="233"/>
    </row>
    <row r="231" spans="1:10">
      <c r="A231" s="72">
        <v>5</v>
      </c>
      <c r="B231" s="222" t="s">
        <v>567</v>
      </c>
      <c r="C231" s="224"/>
      <c r="D231" s="224"/>
      <c r="E231" s="223"/>
      <c r="F231" s="222"/>
      <c r="G231" s="224"/>
      <c r="H231" s="223"/>
      <c r="I231" s="232">
        <f>SUM(I227:J230)</f>
        <v>0</v>
      </c>
      <c r="J231" s="233"/>
    </row>
    <row r="233" spans="1:10">
      <c r="A233" s="76" t="s">
        <v>568</v>
      </c>
    </row>
    <row r="234" spans="1:10">
      <c r="A234" s="221" t="s">
        <v>188</v>
      </c>
      <c r="B234" s="221" t="s">
        <v>538</v>
      </c>
      <c r="C234" s="221"/>
      <c r="D234" s="221"/>
      <c r="E234" s="238" t="s">
        <v>569</v>
      </c>
      <c r="F234" s="221"/>
      <c r="G234" s="221"/>
      <c r="H234" s="221"/>
      <c r="I234" s="221"/>
      <c r="J234" s="221"/>
    </row>
    <row r="235" spans="1:10">
      <c r="A235" s="221"/>
      <c r="B235" s="221"/>
      <c r="C235" s="221"/>
      <c r="D235" s="221"/>
      <c r="E235" s="238"/>
      <c r="F235" s="221" t="s">
        <v>503</v>
      </c>
      <c r="G235" s="221"/>
      <c r="H235" s="221"/>
      <c r="I235" s="221" t="s">
        <v>504</v>
      </c>
      <c r="J235" s="221"/>
    </row>
    <row r="236" spans="1:10">
      <c r="A236" s="74"/>
      <c r="B236" s="222" t="s">
        <v>570</v>
      </c>
      <c r="C236" s="224"/>
      <c r="D236" s="223"/>
      <c r="E236" s="75"/>
      <c r="F236" s="222"/>
      <c r="G236" s="224"/>
      <c r="H236" s="223"/>
      <c r="I236" s="222"/>
      <c r="J236" s="223"/>
    </row>
    <row r="237" spans="1:10">
      <c r="A237" s="74"/>
      <c r="B237" s="222"/>
      <c r="C237" s="224"/>
      <c r="D237" s="223"/>
      <c r="E237" s="75"/>
      <c r="F237" s="222"/>
      <c r="G237" s="224"/>
      <c r="H237" s="223"/>
      <c r="I237" s="222"/>
      <c r="J237" s="223"/>
    </row>
    <row r="238" spans="1:10">
      <c r="A238" s="74"/>
      <c r="B238" s="222" t="s">
        <v>571</v>
      </c>
      <c r="C238" s="224"/>
      <c r="D238" s="223"/>
      <c r="E238" s="75"/>
      <c r="F238" s="222"/>
      <c r="G238" s="224"/>
      <c r="H238" s="223"/>
      <c r="I238" s="237">
        <f>+H200</f>
        <v>540253268</v>
      </c>
      <c r="J238" s="223"/>
    </row>
    <row r="239" spans="1:10">
      <c r="A239" s="74"/>
      <c r="B239" s="222"/>
      <c r="C239" s="224"/>
      <c r="D239" s="223"/>
      <c r="E239" s="75"/>
      <c r="F239" s="222"/>
      <c r="G239" s="224"/>
      <c r="H239" s="223"/>
      <c r="I239" s="222"/>
      <c r="J239" s="223"/>
    </row>
    <row r="240" spans="1:10">
      <c r="A240" s="74"/>
      <c r="B240" s="222" t="s">
        <v>572</v>
      </c>
      <c r="C240" s="224"/>
      <c r="D240" s="223"/>
      <c r="E240" s="75"/>
      <c r="F240" s="222"/>
      <c r="G240" s="224"/>
      <c r="H240" s="223"/>
      <c r="I240" s="232">
        <f>+J200</f>
        <v>1425896927.8599999</v>
      </c>
      <c r="J240" s="233"/>
    </row>
    <row r="241" spans="1:10">
      <c r="A241" s="74"/>
      <c r="B241" s="222"/>
      <c r="C241" s="224"/>
      <c r="D241" s="223"/>
      <c r="E241" s="75"/>
      <c r="F241" s="222"/>
      <c r="G241" s="224"/>
      <c r="H241" s="223"/>
      <c r="I241" s="222"/>
      <c r="J241" s="223"/>
    </row>
    <row r="242" spans="1:10">
      <c r="A242" s="74"/>
      <c r="B242" s="222" t="s">
        <v>311</v>
      </c>
      <c r="C242" s="224"/>
      <c r="D242" s="223"/>
      <c r="E242" s="75"/>
      <c r="F242" s="222"/>
      <c r="G242" s="224"/>
      <c r="H242" s="223"/>
      <c r="I242" s="232">
        <f>SUM(I236:J241)</f>
        <v>1966150195.8599999</v>
      </c>
      <c r="J242" s="233"/>
    </row>
    <row r="244" spans="1:10">
      <c r="A244" s="218" t="s">
        <v>573</v>
      </c>
      <c r="B244" s="218"/>
      <c r="C244" s="218"/>
      <c r="D244" s="218"/>
      <c r="E244" s="218"/>
      <c r="F244" s="218"/>
      <c r="G244" s="218"/>
      <c r="H244" s="218"/>
      <c r="I244" s="218"/>
      <c r="J244" s="218"/>
    </row>
    <row r="246" spans="1:10">
      <c r="A246" s="74" t="s">
        <v>188</v>
      </c>
      <c r="B246" s="222" t="s">
        <v>574</v>
      </c>
      <c r="C246" s="224"/>
      <c r="D246" s="224"/>
      <c r="E246" s="223"/>
      <c r="F246" s="222" t="s">
        <v>503</v>
      </c>
      <c r="G246" s="224"/>
      <c r="H246" s="223"/>
      <c r="I246" s="222" t="s">
        <v>504</v>
      </c>
      <c r="J246" s="223"/>
    </row>
    <row r="247" spans="1:10">
      <c r="A247" s="74"/>
      <c r="B247" s="222" t="s">
        <v>575</v>
      </c>
      <c r="C247" s="224"/>
      <c r="D247" s="224"/>
      <c r="E247" s="223"/>
      <c r="F247" s="222">
        <v>34407370.049999997</v>
      </c>
      <c r="G247" s="224"/>
      <c r="H247" s="223"/>
      <c r="I247" s="232">
        <v>23414254.789999999</v>
      </c>
      <c r="J247" s="233"/>
    </row>
    <row r="248" spans="1:10">
      <c r="A248" s="74"/>
      <c r="B248" s="222" t="s">
        <v>576</v>
      </c>
      <c r="C248" s="224"/>
      <c r="D248" s="224"/>
      <c r="E248" s="223"/>
      <c r="F248" s="222"/>
      <c r="G248" s="224"/>
      <c r="H248" s="223"/>
      <c r="I248" s="232"/>
      <c r="J248" s="233"/>
    </row>
    <row r="249" spans="1:10">
      <c r="A249" s="74"/>
      <c r="B249" s="222" t="s">
        <v>577</v>
      </c>
      <c r="C249" s="224"/>
      <c r="D249" s="224"/>
      <c r="E249" s="223"/>
      <c r="F249" s="222"/>
      <c r="G249" s="224"/>
      <c r="H249" s="223"/>
      <c r="I249" s="232">
        <f>SUM(I247:J248)</f>
        <v>23414254.789999999</v>
      </c>
      <c r="J249" s="233"/>
    </row>
    <row r="250" spans="1:10">
      <c r="A250" s="76" t="s">
        <v>578</v>
      </c>
    </row>
    <row r="251" spans="1:10" ht="14.95" thickBot="1">
      <c r="A251" s="67"/>
      <c r="B251" s="67"/>
      <c r="C251" s="67"/>
      <c r="D251" s="67"/>
      <c r="E251" s="67"/>
      <c r="F251" s="67"/>
      <c r="G251" s="67"/>
      <c r="H251" s="67"/>
      <c r="I251" s="67"/>
      <c r="J251" s="67"/>
    </row>
    <row r="252" spans="1:10" ht="14.95" thickBot="1">
      <c r="A252" s="69"/>
      <c r="B252" s="69"/>
      <c r="C252" s="69"/>
      <c r="D252" s="69"/>
      <c r="E252" s="69"/>
      <c r="F252" s="69"/>
      <c r="G252" s="69"/>
      <c r="H252" s="69"/>
      <c r="I252" s="69"/>
      <c r="J252" s="69"/>
    </row>
    <row r="253" spans="1:10" ht="14.95" thickBot="1">
      <c r="A253" s="69"/>
      <c r="B253" s="69"/>
      <c r="C253" s="69"/>
      <c r="D253" s="69"/>
      <c r="E253" s="69"/>
      <c r="F253" s="69"/>
      <c r="G253" s="69"/>
      <c r="H253" s="69"/>
      <c r="I253" s="69"/>
      <c r="J253" s="69"/>
    </row>
    <row r="254" spans="1:10" ht="14.95" thickBot="1">
      <c r="A254" s="67"/>
      <c r="B254" s="67"/>
      <c r="C254" s="67"/>
      <c r="D254" s="67"/>
      <c r="E254" s="67"/>
      <c r="F254" s="67"/>
      <c r="G254" s="67"/>
      <c r="H254" s="67"/>
      <c r="I254" s="67"/>
      <c r="J254" s="67"/>
    </row>
    <row r="255" spans="1:10" ht="14.95" thickBot="1">
      <c r="A255" s="69"/>
      <c r="B255" s="69"/>
      <c r="C255" s="69"/>
      <c r="D255" s="69"/>
      <c r="E255" s="69"/>
      <c r="F255" s="69"/>
      <c r="G255" s="69"/>
      <c r="H255" s="69"/>
      <c r="I255" s="69"/>
      <c r="J255" s="69"/>
    </row>
    <row r="260" spans="1:10">
      <c r="A260" s="218" t="s">
        <v>579</v>
      </c>
      <c r="B260" s="218"/>
      <c r="C260" s="218"/>
      <c r="D260" s="218"/>
      <c r="E260" s="218"/>
      <c r="F260" s="218"/>
      <c r="G260" s="218"/>
      <c r="H260" s="218"/>
      <c r="I260" s="218"/>
      <c r="J260" s="218"/>
    </row>
    <row r="262" spans="1:10">
      <c r="A262" s="76" t="s">
        <v>580</v>
      </c>
    </row>
    <row r="263" spans="1:10" ht="42.8">
      <c r="A263" s="222" t="s">
        <v>126</v>
      </c>
      <c r="B263" s="223"/>
      <c r="C263" s="234" t="s">
        <v>581</v>
      </c>
      <c r="D263" s="235"/>
      <c r="E263" s="73" t="s">
        <v>582</v>
      </c>
      <c r="F263" s="234" t="s">
        <v>583</v>
      </c>
      <c r="G263" s="236"/>
      <c r="H263" s="235"/>
      <c r="I263" s="234" t="s">
        <v>584</v>
      </c>
      <c r="J263" s="235"/>
    </row>
    <row r="264" spans="1:10">
      <c r="A264" s="225" t="s">
        <v>585</v>
      </c>
      <c r="B264" s="226"/>
      <c r="C264" s="227"/>
      <c r="D264" s="228"/>
      <c r="E264" s="75"/>
      <c r="F264" s="227"/>
      <c r="G264" s="229"/>
      <c r="H264" s="228"/>
      <c r="I264" s="227"/>
      <c r="J264" s="228"/>
    </row>
    <row r="265" spans="1:10">
      <c r="A265" s="230" t="s">
        <v>586</v>
      </c>
      <c r="B265" s="231"/>
      <c r="C265" s="227"/>
      <c r="D265" s="228"/>
      <c r="E265" s="75"/>
      <c r="F265" s="227"/>
      <c r="G265" s="229"/>
      <c r="H265" s="228"/>
      <c r="I265" s="227"/>
      <c r="J265" s="228"/>
    </row>
    <row r="266" spans="1:10">
      <c r="A266" s="225" t="s">
        <v>587</v>
      </c>
      <c r="B266" s="226"/>
      <c r="C266" s="227"/>
      <c r="D266" s="228"/>
      <c r="E266" s="75"/>
      <c r="F266" s="227"/>
      <c r="G266" s="229"/>
      <c r="H266" s="228"/>
      <c r="I266" s="227"/>
      <c r="J266" s="228"/>
    </row>
    <row r="268" spans="1:10">
      <c r="A268" s="76" t="s">
        <v>588</v>
      </c>
    </row>
    <row r="269" spans="1:10">
      <c r="A269" s="76" t="s">
        <v>589</v>
      </c>
    </row>
    <row r="270" spans="1:10">
      <c r="A270" s="74" t="s">
        <v>188</v>
      </c>
      <c r="B270" s="222" t="s">
        <v>590</v>
      </c>
      <c r="C270" s="224"/>
      <c r="D270" s="224"/>
      <c r="E270" s="223"/>
      <c r="F270" s="222" t="s">
        <v>503</v>
      </c>
      <c r="G270" s="224"/>
      <c r="H270" s="223"/>
      <c r="I270" s="222" t="s">
        <v>504</v>
      </c>
      <c r="J270" s="223"/>
    </row>
    <row r="271" spans="1:10">
      <c r="A271" s="74"/>
      <c r="B271" s="222" t="s">
        <v>591</v>
      </c>
      <c r="C271" s="224"/>
      <c r="D271" s="224"/>
      <c r="E271" s="223"/>
      <c r="F271" s="222"/>
      <c r="G271" s="224"/>
      <c r="H271" s="223"/>
      <c r="I271" s="222"/>
      <c r="J271" s="223"/>
    </row>
    <row r="272" spans="1:10">
      <c r="A272" s="74"/>
      <c r="B272" s="222" t="s">
        <v>592</v>
      </c>
      <c r="C272" s="224"/>
      <c r="D272" s="224"/>
      <c r="E272" s="223"/>
      <c r="F272" s="222"/>
      <c r="G272" s="224"/>
      <c r="H272" s="223"/>
      <c r="I272" s="222"/>
      <c r="J272" s="223"/>
    </row>
    <row r="273" spans="1:10">
      <c r="A273" s="74"/>
      <c r="B273" s="222" t="s">
        <v>593</v>
      </c>
      <c r="C273" s="224"/>
      <c r="D273" s="224"/>
      <c r="E273" s="223"/>
      <c r="F273" s="222"/>
      <c r="G273" s="224"/>
      <c r="H273" s="223"/>
      <c r="I273" s="222"/>
      <c r="J273" s="223"/>
    </row>
    <row r="274" spans="1:10">
      <c r="A274" s="74"/>
      <c r="B274" s="221" t="s">
        <v>311</v>
      </c>
      <c r="C274" s="221"/>
      <c r="D274" s="221"/>
      <c r="E274" s="221"/>
      <c r="F274" s="221"/>
      <c r="G274" s="221"/>
      <c r="H274" s="221"/>
      <c r="I274" s="221"/>
      <c r="J274" s="221"/>
    </row>
    <row r="276" spans="1:10">
      <c r="A276" s="76" t="s">
        <v>594</v>
      </c>
    </row>
    <row r="277" spans="1:10">
      <c r="A277" s="74" t="s">
        <v>188</v>
      </c>
      <c r="B277" s="221" t="s">
        <v>595</v>
      </c>
      <c r="C277" s="221"/>
      <c r="D277" s="222" t="s">
        <v>596</v>
      </c>
      <c r="E277" s="223"/>
      <c r="F277" s="222" t="s">
        <v>597</v>
      </c>
      <c r="G277" s="224"/>
      <c r="H277" s="223"/>
      <c r="I277" s="222" t="s">
        <v>584</v>
      </c>
      <c r="J277" s="223"/>
    </row>
    <row r="278" spans="1:10">
      <c r="A278" s="74">
        <v>1</v>
      </c>
      <c r="B278" s="221"/>
      <c r="C278" s="221"/>
      <c r="D278" s="222"/>
      <c r="E278" s="223"/>
      <c r="F278" s="222"/>
      <c r="G278" s="224"/>
      <c r="H278" s="223"/>
      <c r="I278" s="222"/>
      <c r="J278" s="223"/>
    </row>
    <row r="279" spans="1:10">
      <c r="A279" s="74">
        <v>2</v>
      </c>
      <c r="B279" s="221"/>
      <c r="C279" s="221"/>
      <c r="D279" s="222"/>
      <c r="E279" s="223"/>
      <c r="F279" s="222"/>
      <c r="G279" s="224"/>
      <c r="H279" s="223"/>
      <c r="I279" s="222"/>
      <c r="J279" s="223"/>
    </row>
    <row r="280" spans="1:10">
      <c r="A280" s="74"/>
      <c r="B280" s="221"/>
      <c r="C280" s="221"/>
      <c r="D280" s="222"/>
      <c r="E280" s="223"/>
      <c r="F280" s="222"/>
      <c r="G280" s="224"/>
      <c r="H280" s="223"/>
      <c r="I280" s="222"/>
      <c r="J280" s="223"/>
    </row>
    <row r="282" spans="1:10">
      <c r="A282" s="218" t="s">
        <v>598</v>
      </c>
      <c r="B282" s="218"/>
      <c r="C282" s="218"/>
      <c r="D282" s="218"/>
      <c r="E282" s="218"/>
      <c r="F282" s="218"/>
      <c r="G282" s="218"/>
      <c r="H282" s="218"/>
      <c r="I282" s="218"/>
      <c r="J282" s="218"/>
    </row>
    <row r="284" spans="1:10" ht="29.25" customHeight="1">
      <c r="A284" s="219" t="s">
        <v>599</v>
      </c>
      <c r="B284" s="219"/>
      <c r="C284" s="219"/>
      <c r="D284" s="219"/>
      <c r="E284" s="219"/>
      <c r="F284" s="219"/>
      <c r="G284" s="219"/>
      <c r="H284" s="219"/>
      <c r="I284" s="219"/>
      <c r="J284" s="219"/>
    </row>
    <row r="286" spans="1:10" ht="14.95" thickBot="1">
      <c r="A286" s="67"/>
      <c r="B286" s="67"/>
      <c r="C286" s="67"/>
      <c r="D286" s="67"/>
      <c r="E286" s="67"/>
      <c r="F286" s="67"/>
      <c r="G286" s="67"/>
      <c r="H286" s="67"/>
      <c r="I286" s="67"/>
      <c r="J286" s="67"/>
    </row>
    <row r="287" spans="1:10" ht="14.95" thickBot="1">
      <c r="A287" s="69"/>
      <c r="B287" s="69"/>
      <c r="C287" s="69"/>
      <c r="D287" s="69"/>
      <c r="E287" s="69"/>
      <c r="F287" s="69"/>
      <c r="G287" s="69"/>
      <c r="H287" s="69"/>
      <c r="I287" s="69"/>
      <c r="J287" s="69"/>
    </row>
    <row r="288" spans="1:10" ht="14.95" thickBot="1">
      <c r="A288" s="69"/>
      <c r="B288" s="69"/>
      <c r="C288" s="69"/>
      <c r="D288" s="69"/>
      <c r="E288" s="69"/>
      <c r="F288" s="69"/>
      <c r="G288" s="69"/>
      <c r="H288" s="69"/>
      <c r="I288" s="69"/>
      <c r="J288" s="69"/>
    </row>
    <row r="289" spans="1:10" ht="14.95" thickBot="1">
      <c r="A289" s="67"/>
      <c r="B289" s="67"/>
      <c r="C289" s="67"/>
      <c r="D289" s="67"/>
      <c r="E289" s="67"/>
      <c r="F289" s="67"/>
      <c r="G289" s="67"/>
      <c r="H289" s="67"/>
      <c r="I289" s="67"/>
      <c r="J289" s="67"/>
    </row>
    <row r="291" spans="1:10">
      <c r="A291" s="218" t="s">
        <v>268</v>
      </c>
      <c r="B291" s="218"/>
      <c r="C291" s="218"/>
      <c r="D291" s="218"/>
      <c r="E291" s="218"/>
      <c r="F291" s="218"/>
      <c r="G291" s="218"/>
      <c r="H291" s="218"/>
      <c r="I291" s="218"/>
      <c r="J291" s="218"/>
    </row>
    <row r="293" spans="1:10" ht="29.25" customHeight="1">
      <c r="A293" s="219" t="s">
        <v>600</v>
      </c>
      <c r="B293" s="219"/>
      <c r="C293" s="219"/>
      <c r="D293" s="219"/>
      <c r="E293" s="219"/>
      <c r="F293" s="219"/>
      <c r="G293" s="219"/>
      <c r="H293" s="219"/>
      <c r="I293" s="219"/>
      <c r="J293" s="219"/>
    </row>
    <row r="294" spans="1:10">
      <c r="A294" s="76" t="s">
        <v>268</v>
      </c>
    </row>
    <row r="295" spans="1:10" ht="14.95" thickBot="1">
      <c r="A295" s="67"/>
      <c r="B295" s="67"/>
      <c r="C295" s="67"/>
      <c r="D295" s="67"/>
      <c r="E295" s="67"/>
      <c r="F295" s="67"/>
      <c r="G295" s="67"/>
      <c r="H295" s="67"/>
      <c r="I295" s="67"/>
      <c r="J295" s="67"/>
    </row>
    <row r="296" spans="1:10" ht="14.95" thickBot="1">
      <c r="A296" s="69"/>
      <c r="B296" s="69"/>
      <c r="C296" s="69"/>
      <c r="D296" s="69"/>
      <c r="E296" s="69"/>
      <c r="F296" s="69"/>
      <c r="G296" s="69"/>
      <c r="H296" s="69"/>
      <c r="I296" s="69"/>
      <c r="J296" s="69"/>
    </row>
    <row r="297" spans="1:10" ht="14.95" thickBot="1">
      <c r="A297" s="69"/>
      <c r="B297" s="69"/>
      <c r="C297" s="69"/>
      <c r="D297" s="69"/>
      <c r="E297" s="69"/>
      <c r="F297" s="69"/>
      <c r="G297" s="69"/>
      <c r="H297" s="69"/>
      <c r="I297" s="69"/>
      <c r="J297" s="69"/>
    </row>
    <row r="298" spans="1:10" ht="14.95" thickBot="1">
      <c r="A298" s="67"/>
      <c r="B298" s="67"/>
      <c r="C298" s="67"/>
      <c r="D298" s="67"/>
      <c r="E298" s="67"/>
      <c r="F298" s="67"/>
      <c r="G298" s="67"/>
      <c r="H298" s="67"/>
      <c r="I298" s="67"/>
      <c r="J298" s="67"/>
    </row>
    <row r="301" spans="1:10">
      <c r="C301" s="137"/>
      <c r="D301" s="137"/>
      <c r="E301" s="137"/>
      <c r="F301" s="12"/>
      <c r="G301" s="12"/>
    </row>
    <row r="302" spans="1:10">
      <c r="C302"/>
      <c r="D302"/>
      <c r="E302"/>
      <c r="F302" s="9"/>
      <c r="G302" s="9"/>
    </row>
    <row r="303" spans="1:10" ht="21.75" customHeight="1">
      <c r="C303" s="137" t="s">
        <v>183</v>
      </c>
      <c r="D303" s="137"/>
      <c r="E303" s="137"/>
      <c r="F303" s="12"/>
      <c r="G303" s="220" t="s">
        <v>187</v>
      </c>
      <c r="H303" s="220"/>
      <c r="J303" s="54" t="s">
        <v>601</v>
      </c>
    </row>
  </sheetData>
  <mergeCells count="568">
    <mergeCell ref="C5:D5"/>
    <mergeCell ref="E5:F5"/>
    <mergeCell ref="G5:H5"/>
    <mergeCell ref="I5:J5"/>
    <mergeCell ref="C6:D6"/>
    <mergeCell ref="E6:F6"/>
    <mergeCell ref="G6:H6"/>
    <mergeCell ref="I6:J6"/>
    <mergeCell ref="A1:J1"/>
    <mergeCell ref="C3:D3"/>
    <mergeCell ref="E3:F3"/>
    <mergeCell ref="G3:H3"/>
    <mergeCell ref="I3:J3"/>
    <mergeCell ref="C4:D4"/>
    <mergeCell ref="E4:F4"/>
    <mergeCell ref="G4:H4"/>
    <mergeCell ref="I4:J4"/>
    <mergeCell ref="C12:D12"/>
    <mergeCell ref="E12:F12"/>
    <mergeCell ref="G12:H12"/>
    <mergeCell ref="I12:J12"/>
    <mergeCell ref="C13:D13"/>
    <mergeCell ref="E13:F13"/>
    <mergeCell ref="G13:H13"/>
    <mergeCell ref="I13:J13"/>
    <mergeCell ref="A8:J8"/>
    <mergeCell ref="A10:A11"/>
    <mergeCell ref="B10:B11"/>
    <mergeCell ref="C10:F10"/>
    <mergeCell ref="G10:J10"/>
    <mergeCell ref="C11:D11"/>
    <mergeCell ref="E11:F11"/>
    <mergeCell ref="G11:H11"/>
    <mergeCell ref="I11:J11"/>
    <mergeCell ref="E23:F23"/>
    <mergeCell ref="G23:H23"/>
    <mergeCell ref="I23:J23"/>
    <mergeCell ref="C24:D24"/>
    <mergeCell ref="E24:F24"/>
    <mergeCell ref="G24:H24"/>
    <mergeCell ref="I24:J24"/>
    <mergeCell ref="C14:D14"/>
    <mergeCell ref="E14:F14"/>
    <mergeCell ref="G14:H14"/>
    <mergeCell ref="I14:J14"/>
    <mergeCell ref="A20:J20"/>
    <mergeCell ref="A22:A23"/>
    <mergeCell ref="B22:B23"/>
    <mergeCell ref="C22:F22"/>
    <mergeCell ref="G22:J22"/>
    <mergeCell ref="C23:D23"/>
    <mergeCell ref="A28:J28"/>
    <mergeCell ref="A35:J35"/>
    <mergeCell ref="A36:J36"/>
    <mergeCell ref="A39:J39"/>
    <mergeCell ref="B41:D41"/>
    <mergeCell ref="E41:G41"/>
    <mergeCell ref="H41:J41"/>
    <mergeCell ref="C25:D25"/>
    <mergeCell ref="E25:F25"/>
    <mergeCell ref="G25:H25"/>
    <mergeCell ref="I25:J25"/>
    <mergeCell ref="C26:D26"/>
    <mergeCell ref="E26:F26"/>
    <mergeCell ref="G26:H26"/>
    <mergeCell ref="I26:J26"/>
    <mergeCell ref="B44:D44"/>
    <mergeCell ref="E44:G44"/>
    <mergeCell ref="H44:J44"/>
    <mergeCell ref="A50:J50"/>
    <mergeCell ref="B52:D52"/>
    <mergeCell ref="E52:G52"/>
    <mergeCell ref="H52:J52"/>
    <mergeCell ref="B42:D42"/>
    <mergeCell ref="E42:G42"/>
    <mergeCell ref="H42:J42"/>
    <mergeCell ref="B43:D43"/>
    <mergeCell ref="E43:G43"/>
    <mergeCell ref="H43:J43"/>
    <mergeCell ref="B55:D55"/>
    <mergeCell ref="E55:G55"/>
    <mergeCell ref="H55:J55"/>
    <mergeCell ref="B58:D58"/>
    <mergeCell ref="E58:G58"/>
    <mergeCell ref="H58:J58"/>
    <mergeCell ref="B53:D53"/>
    <mergeCell ref="E53:G53"/>
    <mergeCell ref="H53:J53"/>
    <mergeCell ref="B54:D54"/>
    <mergeCell ref="E54:G54"/>
    <mergeCell ref="H54:J54"/>
    <mergeCell ref="B61:D61"/>
    <mergeCell ref="E61:G61"/>
    <mergeCell ref="H61:J61"/>
    <mergeCell ref="B62:D62"/>
    <mergeCell ref="E62:G62"/>
    <mergeCell ref="H62:J62"/>
    <mergeCell ref="B59:D59"/>
    <mergeCell ref="E59:G59"/>
    <mergeCell ref="H59:J59"/>
    <mergeCell ref="B60:D60"/>
    <mergeCell ref="E60:G60"/>
    <mergeCell ref="H60:J60"/>
    <mergeCell ref="A67:A68"/>
    <mergeCell ref="B67:D68"/>
    <mergeCell ref="E67:G67"/>
    <mergeCell ref="H67:J67"/>
    <mergeCell ref="F68:G68"/>
    <mergeCell ref="H68:I68"/>
    <mergeCell ref="B63:D63"/>
    <mergeCell ref="E63:G63"/>
    <mergeCell ref="H63:J63"/>
    <mergeCell ref="B64:D64"/>
    <mergeCell ref="E64:G64"/>
    <mergeCell ref="H64:J64"/>
    <mergeCell ref="B71:D71"/>
    <mergeCell ref="F71:G71"/>
    <mergeCell ref="H71:I71"/>
    <mergeCell ref="B72:D72"/>
    <mergeCell ref="F72:G72"/>
    <mergeCell ref="H72:I72"/>
    <mergeCell ref="B69:D69"/>
    <mergeCell ref="F69:G69"/>
    <mergeCell ref="H69:I69"/>
    <mergeCell ref="B70:D70"/>
    <mergeCell ref="F70:G70"/>
    <mergeCell ref="H70:I70"/>
    <mergeCell ref="B75:D75"/>
    <mergeCell ref="F75:G75"/>
    <mergeCell ref="H75:I75"/>
    <mergeCell ref="C79:D79"/>
    <mergeCell ref="F79:G79"/>
    <mergeCell ref="H79:I79"/>
    <mergeCell ref="B73:D73"/>
    <mergeCell ref="F73:G73"/>
    <mergeCell ref="H73:I73"/>
    <mergeCell ref="B74:D74"/>
    <mergeCell ref="F74:G74"/>
    <mergeCell ref="H74:I74"/>
    <mergeCell ref="C82:D82"/>
    <mergeCell ref="F82:G82"/>
    <mergeCell ref="H82:I82"/>
    <mergeCell ref="C83:D83"/>
    <mergeCell ref="F83:G83"/>
    <mergeCell ref="H83:I83"/>
    <mergeCell ref="C80:D80"/>
    <mergeCell ref="F80:G80"/>
    <mergeCell ref="H80:I80"/>
    <mergeCell ref="C81:D81"/>
    <mergeCell ref="F81:G81"/>
    <mergeCell ref="H81:I81"/>
    <mergeCell ref="B93:D93"/>
    <mergeCell ref="E93:G93"/>
    <mergeCell ref="H93:J93"/>
    <mergeCell ref="B94:D94"/>
    <mergeCell ref="E94:G94"/>
    <mergeCell ref="H94:J94"/>
    <mergeCell ref="B91:D91"/>
    <mergeCell ref="E91:G91"/>
    <mergeCell ref="H91:J91"/>
    <mergeCell ref="B92:D92"/>
    <mergeCell ref="E92:G92"/>
    <mergeCell ref="H92:J92"/>
    <mergeCell ref="A100:A102"/>
    <mergeCell ref="B100:D100"/>
    <mergeCell ref="F100:G100"/>
    <mergeCell ref="H100:I100"/>
    <mergeCell ref="B101:D101"/>
    <mergeCell ref="F101:G101"/>
    <mergeCell ref="H101:I101"/>
    <mergeCell ref="A97:A98"/>
    <mergeCell ref="B97:D98"/>
    <mergeCell ref="E97:G97"/>
    <mergeCell ref="H97:J97"/>
    <mergeCell ref="F98:G98"/>
    <mergeCell ref="H98:I98"/>
    <mergeCell ref="B102:D102"/>
    <mergeCell ref="F102:G102"/>
    <mergeCell ref="H102:I102"/>
    <mergeCell ref="B103:D103"/>
    <mergeCell ref="F103:G103"/>
    <mergeCell ref="H103:I103"/>
    <mergeCell ref="B99:D99"/>
    <mergeCell ref="F99:G99"/>
    <mergeCell ref="H99:I99"/>
    <mergeCell ref="F113:G113"/>
    <mergeCell ref="H113:I113"/>
    <mergeCell ref="C114:D114"/>
    <mergeCell ref="F114:G114"/>
    <mergeCell ref="H114:I114"/>
    <mergeCell ref="C115:D115"/>
    <mergeCell ref="F115:G115"/>
    <mergeCell ref="H115:I115"/>
    <mergeCell ref="B104:D104"/>
    <mergeCell ref="F104:G104"/>
    <mergeCell ref="H104:I104"/>
    <mergeCell ref="A110:J110"/>
    <mergeCell ref="A112:A113"/>
    <mergeCell ref="B112:B113"/>
    <mergeCell ref="C112:E112"/>
    <mergeCell ref="F112:I112"/>
    <mergeCell ref="J112:J113"/>
    <mergeCell ref="C113:D113"/>
    <mergeCell ref="B121:C121"/>
    <mergeCell ref="D121:E121"/>
    <mergeCell ref="F121:H121"/>
    <mergeCell ref="I121:J121"/>
    <mergeCell ref="B122:C122"/>
    <mergeCell ref="D122:E122"/>
    <mergeCell ref="F122:H122"/>
    <mergeCell ref="I122:J122"/>
    <mergeCell ref="C116:D116"/>
    <mergeCell ref="F116:G116"/>
    <mergeCell ref="H116:I116"/>
    <mergeCell ref="C117:D117"/>
    <mergeCell ref="F117:G117"/>
    <mergeCell ref="H117:I117"/>
    <mergeCell ref="B123:C123"/>
    <mergeCell ref="D123:E123"/>
    <mergeCell ref="F123:H123"/>
    <mergeCell ref="I123:J123"/>
    <mergeCell ref="A124:A126"/>
    <mergeCell ref="B124:C124"/>
    <mergeCell ref="D124:E124"/>
    <mergeCell ref="F124:H124"/>
    <mergeCell ref="I124:J124"/>
    <mergeCell ref="B125:C125"/>
    <mergeCell ref="A128:A130"/>
    <mergeCell ref="B128:C128"/>
    <mergeCell ref="D128:E128"/>
    <mergeCell ref="F128:H128"/>
    <mergeCell ref="I128:J128"/>
    <mergeCell ref="B129:C129"/>
    <mergeCell ref="D125:E125"/>
    <mergeCell ref="F125:H125"/>
    <mergeCell ref="I125:J125"/>
    <mergeCell ref="B126:C126"/>
    <mergeCell ref="D126:E126"/>
    <mergeCell ref="F126:H126"/>
    <mergeCell ref="I126:J126"/>
    <mergeCell ref="D129:E129"/>
    <mergeCell ref="F129:H129"/>
    <mergeCell ref="I129:J129"/>
    <mergeCell ref="B130:C130"/>
    <mergeCell ref="D130:E130"/>
    <mergeCell ref="F130:H130"/>
    <mergeCell ref="I130:J130"/>
    <mergeCell ref="B127:C127"/>
    <mergeCell ref="D127:E127"/>
    <mergeCell ref="F127:H127"/>
    <mergeCell ref="I127:J127"/>
    <mergeCell ref="C135:D135"/>
    <mergeCell ref="E135:F135"/>
    <mergeCell ref="G135:I135"/>
    <mergeCell ref="C136:D136"/>
    <mergeCell ref="E136:F136"/>
    <mergeCell ref="G136:I136"/>
    <mergeCell ref="B131:C131"/>
    <mergeCell ref="D131:E131"/>
    <mergeCell ref="F131:H131"/>
    <mergeCell ref="I131:J131"/>
    <mergeCell ref="C134:D134"/>
    <mergeCell ref="G134:I134"/>
    <mergeCell ref="A149:J149"/>
    <mergeCell ref="B151:E151"/>
    <mergeCell ref="F151:H151"/>
    <mergeCell ref="I151:J151"/>
    <mergeCell ref="B152:E152"/>
    <mergeCell ref="F152:H152"/>
    <mergeCell ref="I152:J152"/>
    <mergeCell ref="C137:D137"/>
    <mergeCell ref="E137:F137"/>
    <mergeCell ref="G137:I137"/>
    <mergeCell ref="C138:D138"/>
    <mergeCell ref="E138:F138"/>
    <mergeCell ref="G138:I138"/>
    <mergeCell ref="A155:A156"/>
    <mergeCell ref="B155:E155"/>
    <mergeCell ref="F155:H155"/>
    <mergeCell ref="I155:J155"/>
    <mergeCell ref="B156:E156"/>
    <mergeCell ref="F156:H156"/>
    <mergeCell ref="I156:J156"/>
    <mergeCell ref="A153:A154"/>
    <mergeCell ref="B153:E153"/>
    <mergeCell ref="F153:H153"/>
    <mergeCell ref="I153:J153"/>
    <mergeCell ref="B154:E154"/>
    <mergeCell ref="F154:H154"/>
    <mergeCell ref="I154:J154"/>
    <mergeCell ref="B159:E159"/>
    <mergeCell ref="F159:H159"/>
    <mergeCell ref="I159:J159"/>
    <mergeCell ref="B160:E160"/>
    <mergeCell ref="F160:H160"/>
    <mergeCell ref="I160:J160"/>
    <mergeCell ref="B157:E157"/>
    <mergeCell ref="F157:H157"/>
    <mergeCell ref="I157:J157"/>
    <mergeCell ref="B158:E158"/>
    <mergeCell ref="F158:H158"/>
    <mergeCell ref="I158:J158"/>
    <mergeCell ref="A163:A164"/>
    <mergeCell ref="B163:E163"/>
    <mergeCell ref="F163:H163"/>
    <mergeCell ref="I163:J163"/>
    <mergeCell ref="B164:E164"/>
    <mergeCell ref="F164:H164"/>
    <mergeCell ref="I164:J164"/>
    <mergeCell ref="A161:A162"/>
    <mergeCell ref="B161:E161"/>
    <mergeCell ref="F161:H161"/>
    <mergeCell ref="I161:J161"/>
    <mergeCell ref="B162:E162"/>
    <mergeCell ref="F162:H162"/>
    <mergeCell ref="I162:J162"/>
    <mergeCell ref="B172:E172"/>
    <mergeCell ref="F172:H172"/>
    <mergeCell ref="I172:J172"/>
    <mergeCell ref="B173:E173"/>
    <mergeCell ref="F173:H173"/>
    <mergeCell ref="I173:J173"/>
    <mergeCell ref="B165:E165"/>
    <mergeCell ref="F165:H165"/>
    <mergeCell ref="I165:J165"/>
    <mergeCell ref="A166:J166"/>
    <mergeCell ref="A167:J167"/>
    <mergeCell ref="A170:J170"/>
    <mergeCell ref="B178:E178"/>
    <mergeCell ref="F178:H178"/>
    <mergeCell ref="I178:J178"/>
    <mergeCell ref="B179:E179"/>
    <mergeCell ref="F179:H179"/>
    <mergeCell ref="I179:J179"/>
    <mergeCell ref="B174:E174"/>
    <mergeCell ref="F174:H174"/>
    <mergeCell ref="I174:J174"/>
    <mergeCell ref="B175:E175"/>
    <mergeCell ref="F175:H175"/>
    <mergeCell ref="I175:J175"/>
    <mergeCell ref="B182:E182"/>
    <mergeCell ref="F182:H182"/>
    <mergeCell ref="I182:J182"/>
    <mergeCell ref="B183:E183"/>
    <mergeCell ref="F183:H183"/>
    <mergeCell ref="I183:J183"/>
    <mergeCell ref="B180:E180"/>
    <mergeCell ref="F180:H180"/>
    <mergeCell ref="I180:J180"/>
    <mergeCell ref="B181:E181"/>
    <mergeCell ref="F181:H181"/>
    <mergeCell ref="I181:J181"/>
    <mergeCell ref="B188:E188"/>
    <mergeCell ref="F188:H188"/>
    <mergeCell ref="I188:J188"/>
    <mergeCell ref="B189:E189"/>
    <mergeCell ref="F189:H189"/>
    <mergeCell ref="I189:J189"/>
    <mergeCell ref="B184:E184"/>
    <mergeCell ref="F184:H184"/>
    <mergeCell ref="I184:J184"/>
    <mergeCell ref="B187:E187"/>
    <mergeCell ref="F187:H187"/>
    <mergeCell ref="I187:J187"/>
    <mergeCell ref="B192:E192"/>
    <mergeCell ref="F192:H192"/>
    <mergeCell ref="I192:J192"/>
    <mergeCell ref="B193:E193"/>
    <mergeCell ref="F193:H193"/>
    <mergeCell ref="I193:J193"/>
    <mergeCell ref="B190:E190"/>
    <mergeCell ref="F190:H190"/>
    <mergeCell ref="I190:J190"/>
    <mergeCell ref="B191:E191"/>
    <mergeCell ref="F191:H191"/>
    <mergeCell ref="I191:J191"/>
    <mergeCell ref="B200:D200"/>
    <mergeCell ref="F200:G200"/>
    <mergeCell ref="H200:I200"/>
    <mergeCell ref="B201:D201"/>
    <mergeCell ref="F201:G201"/>
    <mergeCell ref="H201:I201"/>
    <mergeCell ref="A196:J196"/>
    <mergeCell ref="A198:A199"/>
    <mergeCell ref="B198:D199"/>
    <mergeCell ref="E198:G198"/>
    <mergeCell ref="H198:J198"/>
    <mergeCell ref="F199:G199"/>
    <mergeCell ref="H199:I199"/>
    <mergeCell ref="B204:D204"/>
    <mergeCell ref="F204:G204"/>
    <mergeCell ref="H204:I204"/>
    <mergeCell ref="B205:D205"/>
    <mergeCell ref="F205:G205"/>
    <mergeCell ref="H205:I205"/>
    <mergeCell ref="B202:D202"/>
    <mergeCell ref="F202:G202"/>
    <mergeCell ref="H202:I202"/>
    <mergeCell ref="B203:D203"/>
    <mergeCell ref="F203:G203"/>
    <mergeCell ref="H203:I203"/>
    <mergeCell ref="B208:D208"/>
    <mergeCell ref="F208:G208"/>
    <mergeCell ref="H208:I208"/>
    <mergeCell ref="B209:D209"/>
    <mergeCell ref="F209:G209"/>
    <mergeCell ref="H209:I209"/>
    <mergeCell ref="B206:D206"/>
    <mergeCell ref="F206:G206"/>
    <mergeCell ref="H206:I206"/>
    <mergeCell ref="B207:D207"/>
    <mergeCell ref="F207:G207"/>
    <mergeCell ref="H207:I207"/>
    <mergeCell ref="B212:D212"/>
    <mergeCell ref="F212:G212"/>
    <mergeCell ref="H212:I212"/>
    <mergeCell ref="B213:D213"/>
    <mergeCell ref="F213:G213"/>
    <mergeCell ref="H213:I213"/>
    <mergeCell ref="B210:D210"/>
    <mergeCell ref="F210:G210"/>
    <mergeCell ref="H210:I210"/>
    <mergeCell ref="B211:D211"/>
    <mergeCell ref="F211:G211"/>
    <mergeCell ref="H211:I211"/>
    <mergeCell ref="B216:D216"/>
    <mergeCell ref="F216:G216"/>
    <mergeCell ref="H216:I216"/>
    <mergeCell ref="B217:D217"/>
    <mergeCell ref="F217:G217"/>
    <mergeCell ref="H217:I217"/>
    <mergeCell ref="B214:D214"/>
    <mergeCell ref="F214:G214"/>
    <mergeCell ref="H214:I214"/>
    <mergeCell ref="B215:D215"/>
    <mergeCell ref="F215:G215"/>
    <mergeCell ref="H215:I215"/>
    <mergeCell ref="B220:D220"/>
    <mergeCell ref="F220:G220"/>
    <mergeCell ref="H220:I220"/>
    <mergeCell ref="B221:D221"/>
    <mergeCell ref="F221:G221"/>
    <mergeCell ref="H221:I221"/>
    <mergeCell ref="B218:D218"/>
    <mergeCell ref="F218:G218"/>
    <mergeCell ref="H218:I218"/>
    <mergeCell ref="B219:D219"/>
    <mergeCell ref="F219:G219"/>
    <mergeCell ref="H219:I219"/>
    <mergeCell ref="B226:E226"/>
    <mergeCell ref="F226:H226"/>
    <mergeCell ref="I226:J226"/>
    <mergeCell ref="B227:E227"/>
    <mergeCell ref="F227:H227"/>
    <mergeCell ref="I227:J227"/>
    <mergeCell ref="B222:D222"/>
    <mergeCell ref="F222:G222"/>
    <mergeCell ref="H222:I222"/>
    <mergeCell ref="B223:D223"/>
    <mergeCell ref="F223:G223"/>
    <mergeCell ref="H223:I223"/>
    <mergeCell ref="B230:E230"/>
    <mergeCell ref="F230:H230"/>
    <mergeCell ref="I230:J230"/>
    <mergeCell ref="B231:E231"/>
    <mergeCell ref="F231:H231"/>
    <mergeCell ref="I231:J231"/>
    <mergeCell ref="B228:E228"/>
    <mergeCell ref="F228:H228"/>
    <mergeCell ref="I228:J228"/>
    <mergeCell ref="B229:E229"/>
    <mergeCell ref="F229:H229"/>
    <mergeCell ref="I229:J229"/>
    <mergeCell ref="B236:D236"/>
    <mergeCell ref="F236:H236"/>
    <mergeCell ref="I236:J236"/>
    <mergeCell ref="B237:D237"/>
    <mergeCell ref="F237:H237"/>
    <mergeCell ref="I237:J237"/>
    <mergeCell ref="A234:A235"/>
    <mergeCell ref="B234:D235"/>
    <mergeCell ref="E234:E235"/>
    <mergeCell ref="F234:J234"/>
    <mergeCell ref="F235:H235"/>
    <mergeCell ref="I235:J235"/>
    <mergeCell ref="B240:D240"/>
    <mergeCell ref="F240:H240"/>
    <mergeCell ref="I240:J240"/>
    <mergeCell ref="B241:D241"/>
    <mergeCell ref="F241:H241"/>
    <mergeCell ref="I241:J241"/>
    <mergeCell ref="B238:D238"/>
    <mergeCell ref="F238:H238"/>
    <mergeCell ref="I238:J238"/>
    <mergeCell ref="B239:D239"/>
    <mergeCell ref="F239:H239"/>
    <mergeCell ref="I239:J239"/>
    <mergeCell ref="B247:E247"/>
    <mergeCell ref="F247:H247"/>
    <mergeCell ref="I247:J247"/>
    <mergeCell ref="B248:E248"/>
    <mergeCell ref="F248:H248"/>
    <mergeCell ref="I248:J248"/>
    <mergeCell ref="B242:D242"/>
    <mergeCell ref="F242:H242"/>
    <mergeCell ref="I242:J242"/>
    <mergeCell ref="A244:J244"/>
    <mergeCell ref="B246:E246"/>
    <mergeCell ref="F246:H246"/>
    <mergeCell ref="I246:J246"/>
    <mergeCell ref="A264:B264"/>
    <mergeCell ref="C264:D264"/>
    <mergeCell ref="F264:H264"/>
    <mergeCell ref="I264:J264"/>
    <mergeCell ref="A265:B265"/>
    <mergeCell ref="C265:D265"/>
    <mergeCell ref="F265:H265"/>
    <mergeCell ref="I265:J265"/>
    <mergeCell ref="B249:E249"/>
    <mergeCell ref="F249:H249"/>
    <mergeCell ref="I249:J249"/>
    <mergeCell ref="A260:J260"/>
    <mergeCell ref="A263:B263"/>
    <mergeCell ref="C263:D263"/>
    <mergeCell ref="F263:H263"/>
    <mergeCell ref="I263:J263"/>
    <mergeCell ref="B271:E271"/>
    <mergeCell ref="F271:H271"/>
    <mergeCell ref="I271:J271"/>
    <mergeCell ref="B272:E272"/>
    <mergeCell ref="F272:H272"/>
    <mergeCell ref="I272:J272"/>
    <mergeCell ref="A266:B266"/>
    <mergeCell ref="C266:D266"/>
    <mergeCell ref="F266:H266"/>
    <mergeCell ref="I266:J266"/>
    <mergeCell ref="B270:E270"/>
    <mergeCell ref="F270:H270"/>
    <mergeCell ref="I270:J270"/>
    <mergeCell ref="B277:C277"/>
    <mergeCell ref="D277:E277"/>
    <mergeCell ref="F277:H277"/>
    <mergeCell ref="I277:J277"/>
    <mergeCell ref="B278:C278"/>
    <mergeCell ref="D278:E278"/>
    <mergeCell ref="F278:H278"/>
    <mergeCell ref="I278:J278"/>
    <mergeCell ref="B273:E273"/>
    <mergeCell ref="F273:H273"/>
    <mergeCell ref="I273:J273"/>
    <mergeCell ref="B274:E274"/>
    <mergeCell ref="F274:H274"/>
    <mergeCell ref="I274:J274"/>
    <mergeCell ref="A282:J282"/>
    <mergeCell ref="A284:J284"/>
    <mergeCell ref="A291:J291"/>
    <mergeCell ref="A293:J293"/>
    <mergeCell ref="C301:E301"/>
    <mergeCell ref="C303:E303"/>
    <mergeCell ref="G303:H303"/>
    <mergeCell ref="B279:C279"/>
    <mergeCell ref="D279:E279"/>
    <mergeCell ref="F279:H279"/>
    <mergeCell ref="I279:J279"/>
    <mergeCell ref="B280:C280"/>
    <mergeCell ref="D280:E280"/>
    <mergeCell ref="F280:H280"/>
    <mergeCell ref="I280:J280"/>
  </mergeCells>
  <pageMargins left="0.7" right="0.7" top="0.75" bottom="0.75" header="0.3" footer="0.3"/>
  <pageSetup paperSize="9" scale="79"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H17" sqref="H17"/>
    </sheetView>
  </sheetViews>
  <sheetFormatPr defaultRowHeight="14.3"/>
  <cols>
    <col min="1" max="1" width="2.75" bestFit="1" customWidth="1"/>
    <col min="2" max="2" width="33" bestFit="1" customWidth="1"/>
    <col min="3" max="3" width="16.25" bestFit="1" customWidth="1"/>
    <col min="4" max="4" width="16.75" bestFit="1" customWidth="1"/>
    <col min="5" max="5" width="16.25" bestFit="1" customWidth="1"/>
  </cols>
  <sheetData>
    <row r="1" spans="1:5" ht="19.7" customHeight="1">
      <c r="A1" s="74" t="s">
        <v>188</v>
      </c>
      <c r="B1" s="74" t="s">
        <v>443</v>
      </c>
      <c r="C1" s="74" t="s">
        <v>300</v>
      </c>
      <c r="D1" s="74" t="s">
        <v>439</v>
      </c>
    </row>
    <row r="2" spans="1:5">
      <c r="A2" s="74">
        <v>1</v>
      </c>
      <c r="B2" s="74" t="s">
        <v>444</v>
      </c>
      <c r="C2" s="83">
        <v>1918108748.73</v>
      </c>
      <c r="D2" s="83">
        <v>4109183748.77</v>
      </c>
      <c r="E2" s="100">
        <f>(D2-C2)/1000</f>
        <v>2191075.0000399998</v>
      </c>
    </row>
    <row r="3" spans="1:5">
      <c r="A3" s="74">
        <v>3</v>
      </c>
      <c r="B3" s="74" t="s">
        <v>449</v>
      </c>
      <c r="C3" s="83">
        <v>46308207.149999999</v>
      </c>
      <c r="D3" s="83">
        <v>263886133.15000001</v>
      </c>
      <c r="E3" s="100">
        <f t="shared" ref="E3:E11" si="0">(D3-C3)/1000</f>
        <v>217577.92600000001</v>
      </c>
    </row>
    <row r="4" spans="1:5">
      <c r="A4" s="98">
        <v>4</v>
      </c>
      <c r="B4" s="74" t="s">
        <v>450</v>
      </c>
      <c r="C4" s="83">
        <v>10089142.98</v>
      </c>
      <c r="D4" s="83">
        <v>73850991.599999994</v>
      </c>
      <c r="E4" s="100">
        <f t="shared" si="0"/>
        <v>63761.84861999999</v>
      </c>
    </row>
    <row r="5" spans="1:5">
      <c r="A5" s="74">
        <v>5</v>
      </c>
      <c r="B5" s="74" t="s">
        <v>451</v>
      </c>
      <c r="C5" s="83">
        <v>5518235.3700000001</v>
      </c>
      <c r="D5" s="83">
        <v>18911942.460000001</v>
      </c>
      <c r="E5" s="100">
        <f t="shared" si="0"/>
        <v>13393.70709</v>
      </c>
    </row>
    <row r="6" spans="1:5">
      <c r="A6" s="98">
        <v>6</v>
      </c>
      <c r="B6" s="74" t="s">
        <v>452</v>
      </c>
      <c r="C6" s="83">
        <v>2622268.38</v>
      </c>
      <c r="D6" s="83">
        <v>72889034.129999995</v>
      </c>
      <c r="E6" s="100">
        <f t="shared" si="0"/>
        <v>70266.765750000006</v>
      </c>
    </row>
    <row r="7" spans="1:5">
      <c r="A7" s="74">
        <v>7</v>
      </c>
      <c r="B7" s="75" t="s">
        <v>71</v>
      </c>
      <c r="C7" s="85">
        <v>96295888.109999999</v>
      </c>
      <c r="D7" s="85">
        <f>+C7</f>
        <v>96295888.109999999</v>
      </c>
      <c r="E7" s="100">
        <f t="shared" si="0"/>
        <v>0</v>
      </c>
    </row>
    <row r="8" spans="1:5">
      <c r="A8" s="98">
        <v>8</v>
      </c>
      <c r="B8" s="75" t="s">
        <v>73</v>
      </c>
      <c r="C8" s="85"/>
      <c r="D8" s="85">
        <v>146197187.5</v>
      </c>
      <c r="E8" s="100">
        <f t="shared" si="0"/>
        <v>146197.1875</v>
      </c>
    </row>
    <row r="9" spans="1:5">
      <c r="A9" s="74">
        <v>9</v>
      </c>
      <c r="B9" s="74" t="s">
        <v>467</v>
      </c>
      <c r="C9" s="83">
        <v>664637573.55999994</v>
      </c>
      <c r="D9" s="83">
        <v>692919362.08000004</v>
      </c>
      <c r="E9" s="100">
        <f t="shared" si="0"/>
        <v>28281.7885200001</v>
      </c>
    </row>
    <row r="10" spans="1:5">
      <c r="A10" s="98">
        <v>10</v>
      </c>
      <c r="B10" s="74" t="s">
        <v>79</v>
      </c>
      <c r="C10" s="83">
        <v>1337290743.45</v>
      </c>
      <c r="D10" s="83">
        <v>2526886556.1100001</v>
      </c>
      <c r="E10" s="100">
        <f t="shared" si="0"/>
        <v>1189595.8126600001</v>
      </c>
    </row>
    <row r="11" spans="1:5" ht="14.3" customHeight="1">
      <c r="A11" s="74">
        <v>11</v>
      </c>
      <c r="B11" s="99" t="s">
        <v>602</v>
      </c>
      <c r="C11" s="86">
        <v>4370849753.1999998</v>
      </c>
      <c r="D11" s="86">
        <v>4370849753.1999998</v>
      </c>
      <c r="E11" s="100">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ct-1</vt:lpstr>
      <vt:lpstr>ct-2</vt:lpstr>
      <vt:lpstr>ct-3</vt:lpstr>
      <vt:lpstr>ct-4</vt:lpstr>
      <vt:lpstr>Todruulga-1</vt:lpstr>
      <vt:lpstr>Todruulga-2</vt:lpstr>
      <vt:lpstr>Todruulga-3</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MTC dell7080</cp:lastModifiedBy>
  <cp:lastPrinted>2023-04-03T04:58:38Z</cp:lastPrinted>
  <dcterms:created xsi:type="dcterms:W3CDTF">2023-02-20T03:45:31Z</dcterms:created>
  <dcterms:modified xsi:type="dcterms:W3CDTF">2023-05-05T03:31:40Z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