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'Sheet1'!$A$1:$N$77</definedName>
  </definedNames>
  <calcPr calcId="15251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<sst xmlns="http://schemas.openxmlformats.org/spreadsheetml/2006/main" count="224" uniqueCount="130">
  <si>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</si>
  <si>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</si>
  <si>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</si>
  <si>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</si>
  <si>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</si>
  <si>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</si>
  <si>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</si>
  <si>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</si>
  <si>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</si>
  <si>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</si>
  <si>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</si>
  <si>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</si>
  <si>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</si>
  <si>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</si>
  <si>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</si>
  <si>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</si>
  <si>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</si>
  <si>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</si>
  <si>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</si>
  <si>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</si>
  <si>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</si>
  <si>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</si>
  <si>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</si>
  <si>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</si>
  <si>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</si>
  <si>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</si>
  <si>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</si>
  <si>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</si>
  <si>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</si>
  <si>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</si>
  <si>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</si>
  <si>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</si>
  <si>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</si>
  <si>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</si>
  <si>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</si>
  <si>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</si>
  <si>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</si>
  <si>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</si>
  <si>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</si>
  <si>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</si>
  <si>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</si>
  <si>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</si>
  <si>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</si>
  <si>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</si>
  <si>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</si>
  <si>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</si>
  <si>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</si>
  <si>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</si>
  <si>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</si>
  <si>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</si>
  <si>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</si>
  <si>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</si>
  <si>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</si>
  <si>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</si>
  <si>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</si>
  <si>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</si>
  <si>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</si>
  <si>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</si>
  <si>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</si>
  <si>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</si>
  <si>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</si>
  <si>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</si>
  <si>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</si>
  <si>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</si>
  <si>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</si>
  <si>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</si>
  <si>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</si>
  <si>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</si>
  <si>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</si>
  <si>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</si>
  <si>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</si>
  <si>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</si>
  <si>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</si>
  <si>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</si>
  <si>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</si>
  <si>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</si>
  <si>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</si>
  <si>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</si>
  <si>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</si>
  <si>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</si>
  <si>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</si>
  <si>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</si>
  <si>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</si>
  <si>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</si>
  <si>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</si>
  <si>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</si>
  <si>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</si>
  <si>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</si>
  <si>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</si>
  <si>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</si>
  <si>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</si>
  <si>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</si>
  <si>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</si>
  <si>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</si>
  <si>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</si>
  <si>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</si>
  <si>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</si>
  <si>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</si>
  <si>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</si>
  <si>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</si>
  <si>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</si>
  <si>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</si>
  <si>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</si>
  <si>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</si>
  <si>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</si>
  <si>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</si>
  <si>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</si>
  <si>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</si>
  <si>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</si>
  <si>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</si>
  <si>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</si>
  <si>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</si>
  <si>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</si>
  <si>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</si>
  <si>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</si>
  <si>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</si>
  <si>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</si>
  <si>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</si>
  <si>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</si>
  <si>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</si>
  <si>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</si>
  <si>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</si>
  <si>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</si>
  <si>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</si>
  <si>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</si>
  <si>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</si>
  <si>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</si>
  <si>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</si>
  <si>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As of  Mar 7, 2018</t>
  </si>
  <si>
    <t>Trading value of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</si>
</sst>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74974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3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1994507501.34</v>
          </cell>
          <cell r="H16">
            <v>3490586640</v>
          </cell>
          <cell r="I16">
            <v>0</v>
          </cell>
          <cell r="J16">
            <v>8466711175</v>
          </cell>
          <cell r="K16">
            <v>0</v>
          </cell>
          <cell r="L16">
            <v>0</v>
          </cell>
          <cell r="M16">
            <v>13951805316.34</v>
          </cell>
          <cell r="N16">
            <v>34131482773.1</v>
          </cell>
        </row>
        <row r="17">
          <cell r="B17" t="str">
            <v>NOVL</v>
          </cell>
          <cell r="C17" t="str">
            <v>"НОВЕЛ ИНВЕСТМЕНТ ҮЦК" ХХК</v>
          </cell>
          <cell r="D17" t="str">
            <v>●</v>
          </cell>
          <cell r="F17" t="str">
            <v>●</v>
          </cell>
          <cell r="G17">
            <v>724806182.95</v>
          </cell>
          <cell r="H17">
            <v>1676356140</v>
          </cell>
          <cell r="I17">
            <v>0</v>
          </cell>
          <cell r="J17">
            <v>247959225</v>
          </cell>
          <cell r="K17">
            <v>0</v>
          </cell>
          <cell r="L17">
            <v>0</v>
          </cell>
          <cell r="M17">
            <v>2649121547.95</v>
          </cell>
          <cell r="N17">
            <v>23545914867.140003</v>
          </cell>
        </row>
        <row r="18">
          <cell r="B18" t="str">
            <v>DELG</v>
          </cell>
          <cell r="C18" t="str">
            <v>"ДЭЛГЭРХАНГАЙ СЕКЮРИТИЗ ҮЦК" ХХК</v>
          </cell>
          <cell r="D18" t="str">
            <v>●</v>
          </cell>
          <cell r="G18">
            <v>6070981434.85</v>
          </cell>
          <cell r="H18">
            <v>0</v>
          </cell>
          <cell r="I18">
            <v>0</v>
          </cell>
          <cell r="J18">
            <v>14539775</v>
          </cell>
          <cell r="K18">
            <v>0</v>
          </cell>
          <cell r="L18">
            <v>0</v>
          </cell>
          <cell r="M18">
            <v>6085521209.85</v>
          </cell>
          <cell r="N18">
            <v>6098193795.85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1336342683.9099998</v>
          </cell>
          <cell r="H19">
            <v>899687760</v>
          </cell>
          <cell r="I19">
            <v>0</v>
          </cell>
          <cell r="J19">
            <v>120861700</v>
          </cell>
          <cell r="K19">
            <v>0</v>
          </cell>
          <cell r="L19">
            <v>0</v>
          </cell>
          <cell r="M19">
            <v>2356892143.91</v>
          </cell>
          <cell r="N19">
            <v>4205043743.63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1044510220.25</v>
          </cell>
          <cell r="H20">
            <v>72970400</v>
          </cell>
          <cell r="I20">
            <v>0</v>
          </cell>
          <cell r="J20">
            <v>232856700</v>
          </cell>
          <cell r="K20">
            <v>0</v>
          </cell>
          <cell r="L20">
            <v>0</v>
          </cell>
          <cell r="M20">
            <v>1350337320.25</v>
          </cell>
          <cell r="N20">
            <v>3090908027.9700003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1034076372</v>
          </cell>
          <cell r="H21">
            <v>0</v>
          </cell>
          <cell r="I21">
            <v>0</v>
          </cell>
          <cell r="J21">
            <v>138303475</v>
          </cell>
          <cell r="K21">
            <v>0</v>
          </cell>
          <cell r="L21">
            <v>0</v>
          </cell>
          <cell r="M21">
            <v>1172379847</v>
          </cell>
          <cell r="N21">
            <v>1959273005.4099998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616195810.55</v>
          </cell>
          <cell r="H22">
            <v>0</v>
          </cell>
          <cell r="I22">
            <v>0</v>
          </cell>
          <cell r="J22">
            <v>193621725</v>
          </cell>
          <cell r="K22">
            <v>0</v>
          </cell>
          <cell r="L22">
            <v>0</v>
          </cell>
          <cell r="M22">
            <v>809817535.55</v>
          </cell>
          <cell r="N22">
            <v>1805894407.1799998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506171864.71000004</v>
          </cell>
          <cell r="H23">
            <v>0</v>
          </cell>
          <cell r="I23">
            <v>0</v>
          </cell>
          <cell r="J23">
            <v>89485975</v>
          </cell>
          <cell r="K23">
            <v>0</v>
          </cell>
          <cell r="L23">
            <v>0</v>
          </cell>
          <cell r="M23">
            <v>595657839.71</v>
          </cell>
          <cell r="N23">
            <v>1580004405.74</v>
          </cell>
        </row>
        <row r="24">
          <cell r="B24" t="str">
            <v>ARD</v>
          </cell>
          <cell r="C24" t="str">
            <v>"АРД КАПИТАЛ ГРУПП ҮЦК" ХХК</v>
          </cell>
          <cell r="D24" t="str">
            <v>●</v>
          </cell>
          <cell r="E24" t="str">
            <v>●</v>
          </cell>
          <cell r="G24">
            <v>580533057.4200001</v>
          </cell>
          <cell r="H24">
            <v>0</v>
          </cell>
          <cell r="I24">
            <v>0</v>
          </cell>
          <cell r="J24">
            <v>17311200</v>
          </cell>
          <cell r="K24">
            <v>0</v>
          </cell>
          <cell r="L24">
            <v>0</v>
          </cell>
          <cell r="M24">
            <v>597844257.4200001</v>
          </cell>
          <cell r="N24">
            <v>1404030886.6100001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372430923.96000004</v>
          </cell>
          <cell r="H25">
            <v>147300000</v>
          </cell>
          <cell r="I25">
            <v>0</v>
          </cell>
          <cell r="J25">
            <v>73206075</v>
          </cell>
          <cell r="K25">
            <v>0</v>
          </cell>
          <cell r="L25">
            <v>0</v>
          </cell>
          <cell r="M25">
            <v>592936998.96</v>
          </cell>
          <cell r="N25">
            <v>1055356425.97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G26">
            <v>348031753.44</v>
          </cell>
          <cell r="H26">
            <v>86363600</v>
          </cell>
          <cell r="I26">
            <v>0</v>
          </cell>
          <cell r="J26">
            <v>71340800</v>
          </cell>
          <cell r="K26">
            <v>0</v>
          </cell>
          <cell r="L26">
            <v>0</v>
          </cell>
          <cell r="M26">
            <v>505736153.44</v>
          </cell>
          <cell r="N26">
            <v>984138006.51</v>
          </cell>
        </row>
        <row r="27">
          <cell r="B27" t="str">
            <v>BLMB</v>
          </cell>
          <cell r="C27" t="str">
            <v>"БЛҮМСБЮРИ СЕКЮРИТИЕС ҮЦК" ХХК </v>
          </cell>
          <cell r="D27" t="str">
            <v>●</v>
          </cell>
          <cell r="E27" t="str">
            <v>●</v>
          </cell>
          <cell r="G27">
            <v>244167226.08999997</v>
          </cell>
          <cell r="H27">
            <v>72970400</v>
          </cell>
          <cell r="I27">
            <v>0</v>
          </cell>
          <cell r="J27">
            <v>82205325</v>
          </cell>
          <cell r="K27">
            <v>0</v>
          </cell>
          <cell r="L27">
            <v>0</v>
          </cell>
          <cell r="M27">
            <v>399342951.09</v>
          </cell>
          <cell r="N27">
            <v>811674926.5899999</v>
          </cell>
        </row>
        <row r="28">
          <cell r="B28" t="str">
            <v>BATS</v>
          </cell>
          <cell r="C28" t="str">
            <v>"БАТС ҮЦК" ХХК</v>
          </cell>
          <cell r="D28" t="str">
            <v>●</v>
          </cell>
          <cell r="G28">
            <v>406804369.13</v>
          </cell>
          <cell r="H28">
            <v>0</v>
          </cell>
          <cell r="I28">
            <v>0</v>
          </cell>
          <cell r="J28">
            <v>81169500</v>
          </cell>
          <cell r="K28">
            <v>0</v>
          </cell>
          <cell r="L28">
            <v>0</v>
          </cell>
          <cell r="M28">
            <v>487973869.13</v>
          </cell>
          <cell r="N28">
            <v>489601389.13</v>
          </cell>
        </row>
        <row r="29">
          <cell r="B29" t="str">
            <v>GNDX</v>
          </cell>
          <cell r="C29" t="str">
            <v>"ГЕНДЕКС ҮЦК" ХХК</v>
          </cell>
          <cell r="D29" t="str">
            <v>●</v>
          </cell>
          <cell r="G29">
            <v>153042552.22</v>
          </cell>
          <cell r="H29">
            <v>0</v>
          </cell>
          <cell r="I29">
            <v>0</v>
          </cell>
          <cell r="J29">
            <v>5054050</v>
          </cell>
          <cell r="K29">
            <v>0</v>
          </cell>
          <cell r="L29">
            <v>0</v>
          </cell>
          <cell r="M29">
            <v>158096602.22</v>
          </cell>
          <cell r="N29">
            <v>334226155.28999996</v>
          </cell>
        </row>
        <row r="30">
          <cell r="B30" t="str">
            <v>TCHB</v>
          </cell>
          <cell r="C30" t="str">
            <v>"ТУЛГАТ ЧАНДМАНЬ БАЯН  ҮЦК" ХХК</v>
          </cell>
          <cell r="D30" t="str">
            <v>●</v>
          </cell>
          <cell r="G30">
            <v>69650751.19</v>
          </cell>
          <cell r="H30">
            <v>0</v>
          </cell>
          <cell r="I30">
            <v>0</v>
          </cell>
          <cell r="J30">
            <v>13731825</v>
          </cell>
          <cell r="K30">
            <v>0</v>
          </cell>
          <cell r="L30">
            <v>0</v>
          </cell>
          <cell r="M30">
            <v>83382576.19</v>
          </cell>
          <cell r="N30">
            <v>324803289.98</v>
          </cell>
        </row>
        <row r="31">
          <cell r="B31" t="str">
            <v>LFTI</v>
          </cell>
          <cell r="C31" t="str">
            <v>"ЛАЙФТАЙМ ИНВЕСТМЕНТ ҮЦК" ХХК</v>
          </cell>
          <cell r="D31" t="str">
            <v>●</v>
          </cell>
          <cell r="E31" t="str">
            <v>●</v>
          </cell>
          <cell r="G31">
            <v>148192942.64</v>
          </cell>
          <cell r="H31">
            <v>0</v>
          </cell>
          <cell r="I31">
            <v>0</v>
          </cell>
          <cell r="J31">
            <v>6097875</v>
          </cell>
          <cell r="K31">
            <v>0</v>
          </cell>
          <cell r="L31">
            <v>0</v>
          </cell>
          <cell r="M31">
            <v>154290817.64</v>
          </cell>
          <cell r="N31">
            <v>275328908.12</v>
          </cell>
        </row>
        <row r="32">
          <cell r="B32" t="str">
            <v>MSEC</v>
          </cell>
          <cell r="C32" t="str">
            <v>"МОНСЕК ҮЦК" ХХК</v>
          </cell>
          <cell r="D32" t="str">
            <v>●</v>
          </cell>
          <cell r="E32" t="str">
            <v>●</v>
          </cell>
          <cell r="G32">
            <v>88824258.72</v>
          </cell>
          <cell r="H32">
            <v>0</v>
          </cell>
          <cell r="I32">
            <v>0</v>
          </cell>
          <cell r="J32">
            <v>6879550</v>
          </cell>
          <cell r="K32">
            <v>0</v>
          </cell>
          <cell r="L32">
            <v>0</v>
          </cell>
          <cell r="M32">
            <v>95703808.72</v>
          </cell>
          <cell r="N32">
            <v>218285387.04000002</v>
          </cell>
        </row>
        <row r="33">
          <cell r="B33" t="str">
            <v>TNGR</v>
          </cell>
          <cell r="C33" t="str">
            <v>"ТЭНГЭР КАПИТАЛ  ҮЦК" ХХК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65898880.6</v>
          </cell>
          <cell r="H33">
            <v>0</v>
          </cell>
          <cell r="I33">
            <v>0</v>
          </cell>
          <cell r="J33">
            <v>12332150</v>
          </cell>
          <cell r="K33">
            <v>0</v>
          </cell>
          <cell r="L33">
            <v>0</v>
          </cell>
          <cell r="M33">
            <v>78231030.6</v>
          </cell>
          <cell r="N33">
            <v>192669824.1</v>
          </cell>
        </row>
        <row r="34">
          <cell r="B34" t="str">
            <v>ECM</v>
          </cell>
          <cell r="C34" t="str">
            <v>"ЕВРАЗИА КАПИТАЛ ХОЛДИНГ ҮЦК" 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125980480.59</v>
          </cell>
          <cell r="H34">
            <v>0</v>
          </cell>
          <cell r="I34">
            <v>0</v>
          </cell>
          <cell r="J34">
            <v>9395200</v>
          </cell>
          <cell r="K34">
            <v>0</v>
          </cell>
          <cell r="L34">
            <v>0</v>
          </cell>
          <cell r="M34">
            <v>135375680.59</v>
          </cell>
          <cell r="N34">
            <v>172236217.59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77568785.43</v>
          </cell>
          <cell r="H35">
            <v>0</v>
          </cell>
          <cell r="I35">
            <v>0</v>
          </cell>
          <cell r="J35">
            <v>12939375</v>
          </cell>
          <cell r="K35">
            <v>0</v>
          </cell>
          <cell r="L35">
            <v>0</v>
          </cell>
          <cell r="M35">
            <v>90508160.43</v>
          </cell>
          <cell r="N35">
            <v>162923154.63</v>
          </cell>
        </row>
        <row r="36">
          <cell r="B36" t="str">
            <v>TABO</v>
          </cell>
          <cell r="C36" t="str">
            <v>"ТАВАН БОГД ҮЦК" ХХК</v>
          </cell>
          <cell r="D36" t="str">
            <v>●</v>
          </cell>
          <cell r="G36">
            <v>8703419.32</v>
          </cell>
          <cell r="H36">
            <v>0</v>
          </cell>
          <cell r="I36">
            <v>0</v>
          </cell>
          <cell r="J36">
            <v>2257900</v>
          </cell>
          <cell r="K36">
            <v>0</v>
          </cell>
          <cell r="L36">
            <v>0</v>
          </cell>
          <cell r="M36">
            <v>10961319.32</v>
          </cell>
          <cell r="N36">
            <v>159011810.32</v>
          </cell>
        </row>
        <row r="37">
          <cell r="B37" t="str">
            <v>GDEV</v>
          </cell>
          <cell r="C37" t="str">
            <v>"ГРАНДДЕВЕЛОПМЕНТ ҮЦК" ХХК</v>
          </cell>
          <cell r="D37" t="str">
            <v>●</v>
          </cell>
          <cell r="G37">
            <v>96697871.29</v>
          </cell>
          <cell r="H37">
            <v>0</v>
          </cell>
          <cell r="I37">
            <v>0</v>
          </cell>
          <cell r="J37">
            <v>11583600</v>
          </cell>
          <cell r="K37">
            <v>0</v>
          </cell>
          <cell r="L37">
            <v>0</v>
          </cell>
          <cell r="M37">
            <v>108281471.29</v>
          </cell>
          <cell r="N37">
            <v>136553639.29000002</v>
          </cell>
        </row>
        <row r="38">
          <cell r="B38" t="str">
            <v>GDSC</v>
          </cell>
          <cell r="C38" t="str">
            <v>"ГҮҮДСЕК ҮЦК" ХХК</v>
          </cell>
          <cell r="D38" t="str">
            <v>●</v>
          </cell>
          <cell r="E38" t="str">
            <v>●</v>
          </cell>
          <cell r="F38" t="str">
            <v>●</v>
          </cell>
          <cell r="G38">
            <v>40741744.92</v>
          </cell>
          <cell r="H38">
            <v>0</v>
          </cell>
          <cell r="I38">
            <v>0</v>
          </cell>
          <cell r="J38">
            <v>16101175</v>
          </cell>
          <cell r="K38">
            <v>0</v>
          </cell>
          <cell r="L38">
            <v>0</v>
          </cell>
          <cell r="M38">
            <v>56842919.92</v>
          </cell>
          <cell r="N38">
            <v>121824705.3</v>
          </cell>
        </row>
        <row r="39">
          <cell r="B39" t="str">
            <v>SANR</v>
          </cell>
          <cell r="C39" t="str">
            <v>"САНАР ҮЦК" ХХК</v>
          </cell>
          <cell r="D39" t="str">
            <v>●</v>
          </cell>
          <cell r="G39">
            <v>21720025.1</v>
          </cell>
          <cell r="H39">
            <v>0</v>
          </cell>
          <cell r="I39">
            <v>0</v>
          </cell>
          <cell r="J39">
            <v>1083425</v>
          </cell>
          <cell r="K39">
            <v>0</v>
          </cell>
          <cell r="L39">
            <v>0</v>
          </cell>
          <cell r="M39">
            <v>22803450.1</v>
          </cell>
          <cell r="N39">
            <v>111297302</v>
          </cell>
        </row>
        <row r="40">
          <cell r="B40" t="str">
            <v>TTOL</v>
          </cell>
          <cell r="C40" t="str">
            <v>"ТЭСО ИНВЕСТМЕНТ ҮЦК" ХХК</v>
          </cell>
          <cell r="D40" t="str">
            <v>●</v>
          </cell>
          <cell r="G40">
            <v>83861520.99000001</v>
          </cell>
          <cell r="H40">
            <v>0</v>
          </cell>
          <cell r="I40">
            <v>0</v>
          </cell>
          <cell r="J40">
            <v>18744325</v>
          </cell>
          <cell r="K40">
            <v>0</v>
          </cell>
          <cell r="L40">
            <v>0</v>
          </cell>
          <cell r="M40">
            <v>102605845.99000001</v>
          </cell>
          <cell r="N40">
            <v>108556003.99000001</v>
          </cell>
        </row>
        <row r="41">
          <cell r="B41" t="str">
            <v>MERG</v>
          </cell>
          <cell r="C41" t="str">
            <v>"МЭРГЭН САНАА ҮЦК" ХХК</v>
          </cell>
          <cell r="D41" t="str">
            <v>●</v>
          </cell>
          <cell r="G41">
            <v>44880059.06</v>
          </cell>
          <cell r="H41">
            <v>0</v>
          </cell>
          <cell r="I41">
            <v>0</v>
          </cell>
          <cell r="J41">
            <v>10570650</v>
          </cell>
          <cell r="K41">
            <v>0</v>
          </cell>
          <cell r="L41">
            <v>0</v>
          </cell>
          <cell r="M41">
            <v>55450709.06</v>
          </cell>
          <cell r="N41">
            <v>86636619.06</v>
          </cell>
        </row>
        <row r="42">
          <cell r="B42" t="str">
            <v>DRBR</v>
          </cell>
          <cell r="C42" t="str">
            <v>"ДАРХАН БРОКЕР ҮЦК" ХХК</v>
          </cell>
          <cell r="D42" t="str">
            <v>●</v>
          </cell>
          <cell r="G42">
            <v>45623179.14</v>
          </cell>
          <cell r="H42">
            <v>0</v>
          </cell>
          <cell r="I42">
            <v>0</v>
          </cell>
          <cell r="J42">
            <v>7721650</v>
          </cell>
          <cell r="K42">
            <v>0</v>
          </cell>
          <cell r="L42">
            <v>0</v>
          </cell>
          <cell r="M42">
            <v>53344829.14</v>
          </cell>
          <cell r="N42">
            <v>81646001.78999999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G43">
            <v>6104393.12</v>
          </cell>
          <cell r="H43">
            <v>0</v>
          </cell>
          <cell r="I43">
            <v>0</v>
          </cell>
          <cell r="J43">
            <v>906525</v>
          </cell>
          <cell r="K43">
            <v>0</v>
          </cell>
          <cell r="L43">
            <v>0</v>
          </cell>
          <cell r="M43">
            <v>7010918.12</v>
          </cell>
          <cell r="N43">
            <v>59533830.62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G44">
            <v>27903458.64</v>
          </cell>
          <cell r="H44">
            <v>0</v>
          </cell>
          <cell r="I44">
            <v>0</v>
          </cell>
          <cell r="J44">
            <v>1844875</v>
          </cell>
          <cell r="K44">
            <v>0</v>
          </cell>
          <cell r="L44">
            <v>0</v>
          </cell>
          <cell r="M44">
            <v>29748333.64</v>
          </cell>
          <cell r="N44">
            <v>50789387.64</v>
          </cell>
        </row>
        <row r="45">
          <cell r="B45" t="str">
            <v>BSK</v>
          </cell>
          <cell r="C45" t="str">
            <v>"БЛЮСКАЙ СЕКЬЮРИТИЗ ҮЦК" ХК</v>
          </cell>
          <cell r="D45" t="str">
            <v>●</v>
          </cell>
          <cell r="G45">
            <v>27808316.8</v>
          </cell>
          <cell r="H45">
            <v>0</v>
          </cell>
          <cell r="I45">
            <v>0</v>
          </cell>
          <cell r="J45">
            <v>1675600</v>
          </cell>
          <cell r="K45">
            <v>0</v>
          </cell>
          <cell r="L45">
            <v>0</v>
          </cell>
          <cell r="M45">
            <v>29483916.8</v>
          </cell>
          <cell r="N45">
            <v>50209948</v>
          </cell>
        </row>
        <row r="46">
          <cell r="B46" t="str">
            <v>HUN</v>
          </cell>
          <cell r="C46" t="str">
            <v>"ХҮННҮ ЭМПАЙР ҮЦК" ХХК</v>
          </cell>
          <cell r="D46" t="str">
            <v>●</v>
          </cell>
          <cell r="G46">
            <v>29415077.16</v>
          </cell>
          <cell r="H46">
            <v>0</v>
          </cell>
          <cell r="I46">
            <v>0</v>
          </cell>
          <cell r="J46">
            <v>6648000</v>
          </cell>
          <cell r="K46">
            <v>0</v>
          </cell>
          <cell r="L46">
            <v>0</v>
          </cell>
          <cell r="M46">
            <v>36063077.16</v>
          </cell>
          <cell r="N46">
            <v>39684577.16</v>
          </cell>
        </row>
        <row r="47">
          <cell r="B47" t="str">
            <v>MSDQ</v>
          </cell>
          <cell r="C47" t="str">
            <v>"МАСДАК ҮНЭТ ЦААСНЫ КОМПАНИ" ХХК</v>
          </cell>
          <cell r="D47" t="str">
            <v>●</v>
          </cell>
          <cell r="G47">
            <v>13888887.64</v>
          </cell>
          <cell r="H47">
            <v>0</v>
          </cell>
          <cell r="I47">
            <v>0</v>
          </cell>
          <cell r="J47">
            <v>5803375</v>
          </cell>
          <cell r="K47">
            <v>0</v>
          </cell>
          <cell r="L47">
            <v>0</v>
          </cell>
          <cell r="M47">
            <v>19692262.64</v>
          </cell>
          <cell r="N47">
            <v>37850430.74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G48">
            <v>20844239.5</v>
          </cell>
          <cell r="H48">
            <v>0</v>
          </cell>
          <cell r="I48">
            <v>0</v>
          </cell>
          <cell r="J48">
            <v>10373925</v>
          </cell>
          <cell r="K48">
            <v>0</v>
          </cell>
          <cell r="L48">
            <v>0</v>
          </cell>
          <cell r="M48">
            <v>31218164.5</v>
          </cell>
          <cell r="N48">
            <v>33367282.5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G49">
            <v>1993504.02</v>
          </cell>
          <cell r="H49">
            <v>0</v>
          </cell>
          <cell r="I49">
            <v>0</v>
          </cell>
          <cell r="J49">
            <v>2402925</v>
          </cell>
          <cell r="K49">
            <v>0</v>
          </cell>
          <cell r="L49">
            <v>0</v>
          </cell>
          <cell r="M49">
            <v>4396429.02</v>
          </cell>
          <cell r="N49">
            <v>19368529.02</v>
          </cell>
        </row>
        <row r="50">
          <cell r="B50" t="str">
            <v>MIBG</v>
          </cell>
          <cell r="C50" t="str">
            <v>"ЭМ АЙ БИ ЖИ ХХК ҮЦК"</v>
          </cell>
          <cell r="D50" t="str">
            <v>●</v>
          </cell>
          <cell r="E50" t="str">
            <v>●</v>
          </cell>
          <cell r="G50">
            <v>10162845</v>
          </cell>
          <cell r="H50">
            <v>0</v>
          </cell>
          <cell r="I50">
            <v>0</v>
          </cell>
          <cell r="J50">
            <v>1399375</v>
          </cell>
          <cell r="K50">
            <v>0</v>
          </cell>
          <cell r="L50">
            <v>0</v>
          </cell>
          <cell r="M50">
            <v>11562220</v>
          </cell>
          <cell r="N50">
            <v>17864769</v>
          </cell>
        </row>
        <row r="51">
          <cell r="B51" t="str">
            <v>MICC</v>
          </cell>
          <cell r="C51" t="str">
            <v>"ЭМ АЙ СИ СИ  ҮЦК" ХХК</v>
          </cell>
          <cell r="D51" t="str">
            <v>●</v>
          </cell>
          <cell r="E51" t="str">
            <v>●</v>
          </cell>
          <cell r="G51">
            <v>8274718.26</v>
          </cell>
          <cell r="H51">
            <v>0</v>
          </cell>
          <cell r="I51">
            <v>0</v>
          </cell>
          <cell r="J51">
            <v>2163900</v>
          </cell>
          <cell r="K51">
            <v>0</v>
          </cell>
          <cell r="L51">
            <v>0</v>
          </cell>
          <cell r="M51">
            <v>10438618.26</v>
          </cell>
          <cell r="N51">
            <v>14276234.26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G52">
            <v>5678183.4</v>
          </cell>
          <cell r="H52">
            <v>0</v>
          </cell>
          <cell r="I52">
            <v>0</v>
          </cell>
          <cell r="J52">
            <v>2008575</v>
          </cell>
          <cell r="K52">
            <v>0</v>
          </cell>
          <cell r="L52">
            <v>0</v>
          </cell>
          <cell r="M52">
            <v>7686758.4</v>
          </cell>
          <cell r="N52">
            <v>8361658.4</v>
          </cell>
        </row>
        <row r="53">
          <cell r="B53" t="str">
            <v>NSEC</v>
          </cell>
          <cell r="C53" t="str">
            <v>"НЭЙШНЛ СЕКЮРИТИС ҮЦК" ХХК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176412.6</v>
          </cell>
          <cell r="H53">
            <v>0</v>
          </cell>
          <cell r="I53">
            <v>0</v>
          </cell>
          <cell r="J53">
            <v>87750</v>
          </cell>
          <cell r="K53">
            <v>0</v>
          </cell>
          <cell r="L53">
            <v>0</v>
          </cell>
          <cell r="M53">
            <v>264162.6</v>
          </cell>
          <cell r="N53">
            <v>7041899.6</v>
          </cell>
        </row>
        <row r="54">
          <cell r="B54" t="str">
            <v>GATR</v>
          </cell>
          <cell r="C54" t="str">
            <v>"ГАЦУУРТ ТРЕЙД ҮЦК" ХХК</v>
          </cell>
          <cell r="D54" t="str">
            <v>●</v>
          </cell>
          <cell r="G54">
            <v>2637508.13</v>
          </cell>
          <cell r="H54">
            <v>0</v>
          </cell>
          <cell r="I54">
            <v>0</v>
          </cell>
          <cell r="J54">
            <v>526625</v>
          </cell>
          <cell r="K54">
            <v>0</v>
          </cell>
          <cell r="L54">
            <v>0</v>
          </cell>
          <cell r="M54">
            <v>3164133.13</v>
          </cell>
          <cell r="N54">
            <v>6248555.13</v>
          </cell>
        </row>
        <row r="55">
          <cell r="B55" t="str">
            <v>MONG</v>
          </cell>
          <cell r="C55" t="str">
            <v>"МОНГОЛ СЕКЮРИТИЕС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93150</v>
          </cell>
          <cell r="K55">
            <v>0</v>
          </cell>
          <cell r="L55">
            <v>0</v>
          </cell>
          <cell r="M55">
            <v>93150</v>
          </cell>
          <cell r="N55">
            <v>4919410</v>
          </cell>
        </row>
        <row r="56">
          <cell r="B56" t="str">
            <v>BLAC</v>
          </cell>
          <cell r="C56" t="str">
            <v>"БЛЭКСТОУН ИНТЕРНЭЙШНЛ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CAPM</v>
          </cell>
          <cell r="C57" t="str">
            <v>"КАПИТАЛ МАРКЕТ КОРПОРАЦИ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ACE</v>
          </cell>
          <cell r="C60" t="str">
            <v>"АСЕ ЭНД Т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FRON</v>
          </cell>
          <cell r="C62" t="str">
            <v>"ФРОНТИЕР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FCX</v>
          </cell>
          <cell r="C63" t="str">
            <v>"ЭФ СИ ИКС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G16" activePane="bottomRight" state="frozen"/>
      <selection pane="topRight" activeCell="D1" sqref="D1"/>
      <selection pane="bottomLeft" activeCell="A16" sqref="A16"/>
      <selection pane="bottomRight" activeCell="L24" sqref="L2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21.7109375" style="1" bestFit="1" customWidth="1"/>
    <col min="10" max="10" width="17.7109375" style="1" customWidth="1"/>
    <col min="11" max="11" width="14.71093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50" t="s">
        <v>118</v>
      </c>
      <c r="E9" s="50"/>
      <c r="F9" s="50"/>
      <c r="G9" s="50"/>
      <c r="H9" s="50"/>
      <c r="I9" s="50"/>
      <c r="J9" s="50"/>
      <c r="K9" s="50"/>
      <c r="L9" s="9"/>
      <c r="M9" s="9"/>
      <c r="N9" s="9"/>
    </row>
    <row r="10" ht="15.75"/>
    <row r="11" spans="11:14" ht="15" customHeight="1" thickBot="1">
      <c r="K11" s="51" t="s">
        <v>128</v>
      </c>
      <c r="L11" s="51"/>
      <c r="M11" s="51"/>
      <c r="N11" s="51"/>
    </row>
    <row r="12" spans="1:14" ht="14.45" customHeight="1">
      <c r="A12" s="52" t="s">
        <v>0</v>
      </c>
      <c r="B12" s="54" t="s">
        <v>60</v>
      </c>
      <c r="C12" s="54" t="s">
        <v>61</v>
      </c>
      <c r="D12" s="54" t="s">
        <v>62</v>
      </c>
      <c r="E12" s="54"/>
      <c r="F12" s="54"/>
      <c r="G12" s="56" t="s">
        <v>129</v>
      </c>
      <c r="H12" s="56"/>
      <c r="I12" s="56"/>
      <c r="J12" s="56"/>
      <c r="K12" s="56"/>
      <c r="L12" s="56"/>
      <c r="M12" s="57" t="s">
        <v>127</v>
      </c>
      <c r="N12" s="58"/>
    </row>
    <row r="13" spans="1:16" s="32" customFormat="1" ht="15.75" customHeight="1">
      <c r="A13" s="53"/>
      <c r="B13" s="55"/>
      <c r="C13" s="55"/>
      <c r="D13" s="55"/>
      <c r="E13" s="55"/>
      <c r="F13" s="55"/>
      <c r="G13" s="44"/>
      <c r="H13" s="44"/>
      <c r="I13" s="44"/>
      <c r="J13" s="44"/>
      <c r="K13" s="44"/>
      <c r="L13" s="44"/>
      <c r="M13" s="59"/>
      <c r="N13" s="60"/>
      <c r="P13" s="10"/>
    </row>
    <row r="14" spans="1:16" s="32" customFormat="1" ht="42" customHeight="1">
      <c r="A14" s="53"/>
      <c r="B14" s="55"/>
      <c r="C14" s="55"/>
      <c r="D14" s="55"/>
      <c r="E14" s="55"/>
      <c r="F14" s="55"/>
      <c r="G14" s="44" t="s">
        <v>119</v>
      </c>
      <c r="H14" s="44"/>
      <c r="I14" s="44" t="s">
        <v>126</v>
      </c>
      <c r="J14" s="44" t="s">
        <v>124</v>
      </c>
      <c r="K14" s="42" t="s">
        <v>125</v>
      </c>
      <c r="L14" s="38" t="s">
        <v>120</v>
      </c>
      <c r="M14" s="40" t="s">
        <v>121</v>
      </c>
      <c r="N14" s="45" t="s">
        <v>122</v>
      </c>
      <c r="P14" s="10"/>
    </row>
    <row r="15" spans="1:16" s="32" customFormat="1" ht="42" customHeight="1">
      <c r="A15" s="53"/>
      <c r="B15" s="55"/>
      <c r="C15" s="55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4"/>
      <c r="J15" s="44"/>
      <c r="K15" s="43"/>
      <c r="L15" s="39"/>
      <c r="M15" s="41"/>
      <c r="N15" s="46"/>
      <c r="P15" s="10"/>
    </row>
    <row r="16" spans="1:15" ht="15">
      <c r="A16" s="12">
        <v>1</v>
      </c>
      <c r="B16" s="13" t="s">
        <v>6</v>
      </c>
      <c r="C16" s="14" t="s">
        <v>70</v>
      </c>
      <c r="D16" s="15" t="s">
        <v>2</v>
      </c>
      <c r="E16" s="16" t="s">
        <v>2</v>
      </c>
      <c r="F16" s="16" t="s">
        <v>2</v>
      </c>
      <c r="G16" s="17">
        <f>VLOOKUP(B16,'[1]Sheet1'!$B$16:$G$73,6,0)</f>
        <v>1994507501.34</v>
      </c>
      <c r="H16" s="17">
        <f>VLOOKUP(B16,'[1]Sheet1'!$B$16:$N$73,7,0)</f>
        <v>3490586640</v>
      </c>
      <c r="I16" s="17">
        <f>+VLOOKUP(B16,'[1]Sheet1'!$B$16:$J$73,9,0)</f>
        <v>8466711175</v>
      </c>
      <c r="J16" s="17">
        <f>VLOOKUP(B16,'[1]Sheet1'!$B$16:$N$73,8,0)</f>
        <v>0</v>
      </c>
      <c r="K16" s="17">
        <f>VLOOKUP(B16,'[1]Sheet1'!$B$16:$K$73,10,0)</f>
        <v>0</v>
      </c>
      <c r="L16" s="18">
        <f>G16+H16+I16+J16+K16</f>
        <v>13951805316.34</v>
      </c>
      <c r="M16" s="17">
        <f>VLOOKUP(B16,'[1]Sheet1'!$B$16:$N$73,13,0)</f>
        <v>34131482773.1</v>
      </c>
      <c r="N16" s="20">
        <f>M16/$M$74</f>
        <v>0.40634153234516945</v>
      </c>
      <c r="O16" s="19"/>
    </row>
    <row r="17" spans="1:15" ht="15">
      <c r="A17" s="12">
        <v>2</v>
      </c>
      <c r="B17" s="13" t="s">
        <v>3</v>
      </c>
      <c r="C17" s="14" t="s">
        <v>67</v>
      </c>
      <c r="D17" s="15" t="s">
        <v>2</v>
      </c>
      <c r="E17" s="16"/>
      <c r="F17" s="16" t="s">
        <v>2</v>
      </c>
      <c r="G17" s="17">
        <f>VLOOKUP(B17,'[1]Sheet1'!$B$16:$G$73,6,0)</f>
        <v>724806182.95</v>
      </c>
      <c r="H17" s="17">
        <f>VLOOKUP(B17,'[1]Sheet1'!$B$16:$N$73,7,0)</f>
        <v>1676356140</v>
      </c>
      <c r="I17" s="17">
        <f>+VLOOKUP(B17,'[1]Sheet1'!$B$16:$J$73,9,0)</f>
        <v>247959225</v>
      </c>
      <c r="J17" s="17">
        <f>VLOOKUP(B17,'[1]Sheet1'!$B$16:$N$73,8,0)</f>
        <v>0</v>
      </c>
      <c r="K17" s="17">
        <f>VLOOKUP(B17,'[1]Sheet1'!$B$16:$K$73,10,0)</f>
        <v>0</v>
      </c>
      <c r="L17" s="18">
        <f>G17+H17+I17+J17+K17</f>
        <v>2649121547.95</v>
      </c>
      <c r="M17" s="17">
        <f>VLOOKUP(B17,'[1]Sheet1'!$B$16:$N$73,13,0)</f>
        <v>23545914867.140003</v>
      </c>
      <c r="N17" s="20">
        <f>M17/$M$74</f>
        <v>0.2803184142683406</v>
      </c>
      <c r="O17" s="19"/>
    </row>
    <row r="18" spans="1:15" ht="15">
      <c r="A18" s="12">
        <v>3</v>
      </c>
      <c r="B18" s="13" t="s">
        <v>18</v>
      </c>
      <c r="C18" s="14" t="s">
        <v>81</v>
      </c>
      <c r="D18" s="15" t="s">
        <v>2</v>
      </c>
      <c r="E18" s="16"/>
      <c r="F18" s="16"/>
      <c r="G18" s="17">
        <f>VLOOKUP(B18,'[1]Sheet1'!$B$16:$G$73,6,0)</f>
        <v>6070981434.85</v>
      </c>
      <c r="H18" s="17">
        <f>VLOOKUP(B18,'[1]Sheet1'!$B$16:$N$73,7,0)</f>
        <v>0</v>
      </c>
      <c r="I18" s="17">
        <f>+VLOOKUP(B18,'[1]Sheet1'!$B$16:$J$73,9,0)</f>
        <v>14539775</v>
      </c>
      <c r="J18" s="17">
        <f>VLOOKUP(B18,'[1]Sheet1'!$B$16:$N$73,8,0)</f>
        <v>0</v>
      </c>
      <c r="K18" s="17">
        <f>VLOOKUP(B18,'[1]Sheet1'!$B$16:$K$73,10,0)</f>
        <v>0</v>
      </c>
      <c r="L18" s="18">
        <f>G18+H18+I18+J18+K18</f>
        <v>6085521209.85</v>
      </c>
      <c r="M18" s="17">
        <f>VLOOKUP(B18,'[1]Sheet1'!$B$16:$N$73,13,0)</f>
        <v>6098193795.85</v>
      </c>
      <c r="N18" s="20">
        <f>M18/$M$74</f>
        <v>0.07260011022716065</v>
      </c>
      <c r="O18" s="19"/>
    </row>
    <row r="19" spans="1:15" ht="15">
      <c r="A19" s="12">
        <v>4</v>
      </c>
      <c r="B19" s="13" t="s">
        <v>1</v>
      </c>
      <c r="C19" s="14" t="s">
        <v>66</v>
      </c>
      <c r="D19" s="15" t="s">
        <v>2</v>
      </c>
      <c r="E19" s="16" t="s">
        <v>2</v>
      </c>
      <c r="F19" s="16" t="s">
        <v>2</v>
      </c>
      <c r="G19" s="17">
        <f>VLOOKUP(B19,'[1]Sheet1'!$B$16:$G$73,6,0)</f>
        <v>1336342683.9099998</v>
      </c>
      <c r="H19" s="17">
        <f>VLOOKUP(B19,'[1]Sheet1'!$B$16:$N$73,7,0)</f>
        <v>899687760</v>
      </c>
      <c r="I19" s="17">
        <f>+VLOOKUP(B19,'[1]Sheet1'!$B$16:$J$73,9,0)</f>
        <v>120861700</v>
      </c>
      <c r="J19" s="17">
        <f>VLOOKUP(B19,'[1]Sheet1'!$B$16:$N$73,8,0)</f>
        <v>0</v>
      </c>
      <c r="K19" s="17">
        <f>VLOOKUP(B19,'[1]Sheet1'!$B$16:$K$73,10,0)</f>
        <v>0</v>
      </c>
      <c r="L19" s="18">
        <f>G19+H19+I19+J19+K19</f>
        <v>2356892143.91</v>
      </c>
      <c r="M19" s="17">
        <f>VLOOKUP(B19,'[1]Sheet1'!$B$16:$N$73,13,0)</f>
        <v>4205043743.63</v>
      </c>
      <c r="N19" s="20">
        <f>M19/$M$74</f>
        <v>0.050061813303691124</v>
      </c>
      <c r="O19" s="19"/>
    </row>
    <row r="20" spans="1:15" ht="15">
      <c r="A20" s="12">
        <v>5</v>
      </c>
      <c r="B20" s="13" t="s">
        <v>5</v>
      </c>
      <c r="C20" s="14" t="s">
        <v>69</v>
      </c>
      <c r="D20" s="15" t="s">
        <v>2</v>
      </c>
      <c r="E20" s="16" t="s">
        <v>2</v>
      </c>
      <c r="F20" s="16" t="s">
        <v>2</v>
      </c>
      <c r="G20" s="17">
        <f>VLOOKUP(B20,'[1]Sheet1'!$B$16:$G$73,6,0)</f>
        <v>1044510220.25</v>
      </c>
      <c r="H20" s="17">
        <f>VLOOKUP(B20,'[1]Sheet1'!$B$16:$N$73,7,0)</f>
        <v>72970400</v>
      </c>
      <c r="I20" s="17">
        <f>+VLOOKUP(B20,'[1]Sheet1'!$B$16:$J$73,9,0)</f>
        <v>232856700</v>
      </c>
      <c r="J20" s="17">
        <f>VLOOKUP(B20,'[1]Sheet1'!$B$16:$N$73,8,0)</f>
        <v>0</v>
      </c>
      <c r="K20" s="17">
        <f>VLOOKUP(B20,'[1]Sheet1'!$B$16:$K$73,10,0)</f>
        <v>0</v>
      </c>
      <c r="L20" s="18">
        <f>G20+H20+I20+J20+K20</f>
        <v>1350337320.25</v>
      </c>
      <c r="M20" s="17">
        <f>VLOOKUP(B20,'[1]Sheet1'!$B$16:$N$73,13,0)</f>
        <v>3090908027.9700003</v>
      </c>
      <c r="N20" s="20">
        <f>M20/$M$74</f>
        <v>0.03679782424844365</v>
      </c>
      <c r="O20" s="19"/>
    </row>
    <row r="21" spans="1:16" s="8" customFormat="1" ht="15">
      <c r="A21" s="12">
        <v>6</v>
      </c>
      <c r="B21" s="13" t="s">
        <v>8</v>
      </c>
      <c r="C21" s="14" t="s">
        <v>72</v>
      </c>
      <c r="D21" s="15" t="s">
        <v>2</v>
      </c>
      <c r="E21" s="16" t="s">
        <v>2</v>
      </c>
      <c r="F21" s="16"/>
      <c r="G21" s="17">
        <f>VLOOKUP(B21,'[1]Sheet1'!$B$16:$G$73,6,0)</f>
        <v>1034076372</v>
      </c>
      <c r="H21" s="17">
        <f>VLOOKUP(B21,'[1]Sheet1'!$B$16:$N$73,7,0)</f>
        <v>0</v>
      </c>
      <c r="I21" s="17">
        <f>+VLOOKUP(B21,'[1]Sheet1'!$B$16:$J$73,9,0)</f>
        <v>138303475</v>
      </c>
      <c r="J21" s="17">
        <f>VLOOKUP(B21,'[1]Sheet1'!$B$16:$N$73,8,0)</f>
        <v>0</v>
      </c>
      <c r="K21" s="17">
        <f>VLOOKUP(B21,'[1]Sheet1'!$B$16:$K$73,10,0)</f>
        <v>0</v>
      </c>
      <c r="L21" s="18">
        <f>G21+H21+I21+J21+K21</f>
        <v>1172379847</v>
      </c>
      <c r="M21" s="17">
        <f>VLOOKUP(B21,'[1]Sheet1'!$B$16:$N$73,13,0)</f>
        <v>1959273005.4099998</v>
      </c>
      <c r="N21" s="20">
        <f>M21/$M$74</f>
        <v>0.023325502750448358</v>
      </c>
      <c r="O21" s="19"/>
      <c r="P21" s="10"/>
    </row>
    <row r="22" spans="1:15" ht="15">
      <c r="A22" s="12">
        <v>7</v>
      </c>
      <c r="B22" s="13" t="s">
        <v>9</v>
      </c>
      <c r="C22" s="14" t="s">
        <v>73</v>
      </c>
      <c r="D22" s="15" t="s">
        <v>2</v>
      </c>
      <c r="E22" s="16" t="s">
        <v>2</v>
      </c>
      <c r="F22" s="16" t="s">
        <v>2</v>
      </c>
      <c r="G22" s="17">
        <f>VLOOKUP(B22,'[1]Sheet1'!$B$16:$G$73,6,0)</f>
        <v>616195810.55</v>
      </c>
      <c r="H22" s="17">
        <f>VLOOKUP(B22,'[1]Sheet1'!$B$16:$N$73,7,0)</f>
        <v>0</v>
      </c>
      <c r="I22" s="17">
        <f>+VLOOKUP(B22,'[1]Sheet1'!$B$16:$J$73,9,0)</f>
        <v>193621725</v>
      </c>
      <c r="J22" s="17">
        <f>VLOOKUP(B22,'[1]Sheet1'!$B$16:$N$73,8,0)</f>
        <v>0</v>
      </c>
      <c r="K22" s="17">
        <f>VLOOKUP(B22,'[1]Sheet1'!$B$16:$K$73,10,0)</f>
        <v>0</v>
      </c>
      <c r="L22" s="18">
        <f>G22+H22+I22+J22+K22</f>
        <v>809817535.55</v>
      </c>
      <c r="M22" s="17">
        <f>VLOOKUP(B22,'[1]Sheet1'!$B$16:$N$73,13,0)</f>
        <v>1805894407.1799998</v>
      </c>
      <c r="N22" s="20">
        <f>M22/$M$74</f>
        <v>0.021499502542720737</v>
      </c>
      <c r="O22" s="19"/>
    </row>
    <row r="23" spans="1:15" ht="15">
      <c r="A23" s="12">
        <v>8</v>
      </c>
      <c r="B23" s="13" t="s">
        <v>16</v>
      </c>
      <c r="C23" s="14" t="s">
        <v>79</v>
      </c>
      <c r="D23" s="15" t="s">
        <v>2</v>
      </c>
      <c r="E23" s="15" t="s">
        <v>2</v>
      </c>
      <c r="F23" s="16" t="s">
        <v>2</v>
      </c>
      <c r="G23" s="17">
        <f>VLOOKUP(B23,'[1]Sheet1'!$B$16:$G$73,6,0)</f>
        <v>506171864.71000004</v>
      </c>
      <c r="H23" s="17">
        <f>VLOOKUP(B23,'[1]Sheet1'!$B$16:$N$73,7,0)</f>
        <v>0</v>
      </c>
      <c r="I23" s="17">
        <f>+VLOOKUP(B23,'[1]Sheet1'!$B$16:$J$73,9,0)</f>
        <v>89485975</v>
      </c>
      <c r="J23" s="17">
        <f>VLOOKUP(B23,'[1]Sheet1'!$B$16:$N$73,8,0)</f>
        <v>0</v>
      </c>
      <c r="K23" s="17">
        <f>VLOOKUP(B23,'[1]Sheet1'!$B$16:$K$73,10,0)</f>
        <v>0</v>
      </c>
      <c r="L23" s="18">
        <f>G23+H23+I23+J23+K23</f>
        <v>595657839.71</v>
      </c>
      <c r="M23" s="17">
        <f>VLOOKUP(B23,'[1]Sheet1'!$B$16:$N$73,13,0)</f>
        <v>1580004405.74</v>
      </c>
      <c r="N23" s="20">
        <f>M23/$M$74</f>
        <v>0.018810240844458887</v>
      </c>
      <c r="O23" s="19"/>
    </row>
    <row r="24" spans="1:15" ht="15">
      <c r="A24" s="12">
        <v>9</v>
      </c>
      <c r="B24" s="13" t="s">
        <v>7</v>
      </c>
      <c r="C24" s="14" t="s">
        <v>71</v>
      </c>
      <c r="D24" s="15" t="s">
        <v>2</v>
      </c>
      <c r="E24" s="16" t="s">
        <v>2</v>
      </c>
      <c r="F24" s="16"/>
      <c r="G24" s="17">
        <f>VLOOKUP(B24,'[1]Sheet1'!$B$16:$G$73,6,0)</f>
        <v>580533057.4200001</v>
      </c>
      <c r="H24" s="17">
        <f>VLOOKUP(B24,'[1]Sheet1'!$B$16:$N$73,7,0)</f>
        <v>0</v>
      </c>
      <c r="I24" s="17">
        <f>+VLOOKUP(B24,'[1]Sheet1'!$B$16:$J$73,9,0)</f>
        <v>17311200</v>
      </c>
      <c r="J24" s="17">
        <f>VLOOKUP(B24,'[1]Sheet1'!$B$16:$N$73,8,0)</f>
        <v>0</v>
      </c>
      <c r="K24" s="17">
        <f>VLOOKUP(B24,'[1]Sheet1'!$B$16:$K$73,10,0)</f>
        <v>0</v>
      </c>
      <c r="L24" s="18">
        <f>G24+H24+I24+J24+K24</f>
        <v>597844257.4200001</v>
      </c>
      <c r="M24" s="17">
        <f>VLOOKUP(B24,'[1]Sheet1'!$B$16:$N$73,13,0)</f>
        <v>1404030886.6100001</v>
      </c>
      <c r="N24" s="20">
        <f>M24/$M$74</f>
        <v>0.0167152439792242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VLOOKUP(B25,'[1]Sheet1'!$B$16:$G$73,6,0)</f>
        <v>372430923.96000004</v>
      </c>
      <c r="H25" s="17">
        <f>VLOOKUP(B25,'[1]Sheet1'!$B$16:$N$73,7,0)</f>
        <v>147300000</v>
      </c>
      <c r="I25" s="17">
        <f>+VLOOKUP(B25,'[1]Sheet1'!$B$16:$J$73,9,0)</f>
        <v>73206075</v>
      </c>
      <c r="J25" s="17">
        <f>VLOOKUP(B25,'[1]Sheet1'!$B$16:$N$73,8,0)</f>
        <v>0</v>
      </c>
      <c r="K25" s="17">
        <f>VLOOKUP(B25,'[1]Sheet1'!$B$16:$K$73,10,0)</f>
        <v>0</v>
      </c>
      <c r="L25" s="18">
        <f>G25+H25+I25+J25+K25</f>
        <v>592936998.96</v>
      </c>
      <c r="M25" s="17">
        <f>VLOOKUP(B25,'[1]Sheet1'!$B$16:$N$73,13,0)</f>
        <v>1055356425.97</v>
      </c>
      <c r="N25" s="20">
        <f>M25/$M$74</f>
        <v>0.012564210882656069</v>
      </c>
      <c r="O25" s="19"/>
      <c r="P25" s="1"/>
    </row>
    <row r="26" spans="1:15" ht="15">
      <c r="A26" s="12">
        <v>11</v>
      </c>
      <c r="B26" s="13" t="s">
        <v>11</v>
      </c>
      <c r="C26" s="14" t="s">
        <v>75</v>
      </c>
      <c r="D26" s="15" t="s">
        <v>2</v>
      </c>
      <c r="E26" s="16" t="s">
        <v>2</v>
      </c>
      <c r="F26" s="16"/>
      <c r="G26" s="17">
        <f>VLOOKUP(B26,'[1]Sheet1'!$B$16:$G$73,6,0)</f>
        <v>348031753.44</v>
      </c>
      <c r="H26" s="17">
        <f>VLOOKUP(B26,'[1]Sheet1'!$B$16:$N$73,7,0)</f>
        <v>86363600</v>
      </c>
      <c r="I26" s="17">
        <f>+VLOOKUP(B26,'[1]Sheet1'!$B$16:$J$73,9,0)</f>
        <v>71340800</v>
      </c>
      <c r="J26" s="17">
        <f>VLOOKUP(B26,'[1]Sheet1'!$B$16:$N$73,8,0)</f>
        <v>0</v>
      </c>
      <c r="K26" s="17">
        <f>VLOOKUP(B26,'[1]Sheet1'!$B$16:$K$73,10,0)</f>
        <v>0</v>
      </c>
      <c r="L26" s="18">
        <f>G26+H26+I26+J26+K26</f>
        <v>505736153.44</v>
      </c>
      <c r="M26" s="17">
        <f>VLOOKUP(B26,'[1]Sheet1'!$B$16:$N$73,13,0)</f>
        <v>984138006.51</v>
      </c>
      <c r="N26" s="20">
        <f>M26/$M$74</f>
        <v>0.01171634259967057</v>
      </c>
      <c r="O26" s="19"/>
    </row>
    <row r="27" spans="1:15" ht="15">
      <c r="A27" s="12">
        <v>12</v>
      </c>
      <c r="B27" s="13" t="s">
        <v>21</v>
      </c>
      <c r="C27" s="14" t="s">
        <v>84</v>
      </c>
      <c r="D27" s="15" t="s">
        <v>2</v>
      </c>
      <c r="E27" s="16" t="s">
        <v>2</v>
      </c>
      <c r="F27" s="16"/>
      <c r="G27" s="17">
        <f>VLOOKUP(B27,'[1]Sheet1'!$B$16:$G$73,6,0)</f>
        <v>244167226.08999997</v>
      </c>
      <c r="H27" s="17">
        <f>VLOOKUP(B27,'[1]Sheet1'!$B$16:$N$73,7,0)</f>
        <v>72970400</v>
      </c>
      <c r="I27" s="17">
        <f>+VLOOKUP(B27,'[1]Sheet1'!$B$16:$J$73,9,0)</f>
        <v>82205325</v>
      </c>
      <c r="J27" s="17">
        <f>VLOOKUP(B27,'[1]Sheet1'!$B$16:$N$73,8,0)</f>
        <v>0</v>
      </c>
      <c r="K27" s="17">
        <f>VLOOKUP(B27,'[1]Sheet1'!$B$16:$K$73,10,0)</f>
        <v>0</v>
      </c>
      <c r="L27" s="18">
        <f>G27+H27+I27+J27+K27</f>
        <v>399342951.09</v>
      </c>
      <c r="M27" s="17">
        <f>VLOOKUP(B27,'[1]Sheet1'!$B$16:$N$73,13,0)</f>
        <v>811674926.5899999</v>
      </c>
      <c r="N27" s="20">
        <f>M27/$M$74</f>
        <v>0.009663138153982337</v>
      </c>
      <c r="O27" s="19"/>
    </row>
    <row r="28" spans="1:15" ht="15">
      <c r="A28" s="12">
        <v>13</v>
      </c>
      <c r="B28" s="13" t="s">
        <v>50</v>
      </c>
      <c r="C28" s="14" t="s">
        <v>50</v>
      </c>
      <c r="D28" s="15" t="s">
        <v>2</v>
      </c>
      <c r="E28" s="16"/>
      <c r="F28" s="16"/>
      <c r="G28" s="17">
        <f>VLOOKUP(B28,'[1]Sheet1'!$B$16:$G$73,6,0)</f>
        <v>406804369.13</v>
      </c>
      <c r="H28" s="17">
        <f>VLOOKUP(B28,'[1]Sheet1'!$B$16:$N$73,7,0)</f>
        <v>0</v>
      </c>
      <c r="I28" s="17">
        <f>+VLOOKUP(B28,'[1]Sheet1'!$B$16:$J$73,9,0)</f>
        <v>81169500</v>
      </c>
      <c r="J28" s="17">
        <f>VLOOKUP(B28,'[1]Sheet1'!$B$16:$N$73,8,0)</f>
        <v>0</v>
      </c>
      <c r="K28" s="17">
        <f>VLOOKUP(B28,'[1]Sheet1'!$B$16:$K$73,10,0)</f>
        <v>0</v>
      </c>
      <c r="L28" s="18">
        <f>G28+H28+I28+J28+K28</f>
        <v>487973869.13</v>
      </c>
      <c r="M28" s="17">
        <f>VLOOKUP(B28,'[1]Sheet1'!$B$16:$N$73,13,0)</f>
        <v>489601389.13</v>
      </c>
      <c r="N28" s="20">
        <f>M28/$M$74</f>
        <v>0.005828793903269926</v>
      </c>
      <c r="O28" s="19"/>
    </row>
    <row r="29" spans="1:15" ht="15">
      <c r="A29" s="12">
        <v>14</v>
      </c>
      <c r="B29" s="13" t="s">
        <v>37</v>
      </c>
      <c r="C29" s="14" t="s">
        <v>100</v>
      </c>
      <c r="D29" s="15" t="s">
        <v>2</v>
      </c>
      <c r="E29" s="16"/>
      <c r="F29" s="16"/>
      <c r="G29" s="17">
        <f>VLOOKUP(B29,'[1]Sheet1'!$B$16:$G$73,6,0)</f>
        <v>153042552.22</v>
      </c>
      <c r="H29" s="17">
        <f>VLOOKUP(B29,'[1]Sheet1'!$B$16:$N$73,7,0)</f>
        <v>0</v>
      </c>
      <c r="I29" s="17">
        <f>+VLOOKUP(B29,'[1]Sheet1'!$B$16:$J$73,9,0)</f>
        <v>5054050</v>
      </c>
      <c r="J29" s="17">
        <f>VLOOKUP(B29,'[1]Sheet1'!$B$16:$N$73,8,0)</f>
        <v>0</v>
      </c>
      <c r="K29" s="17">
        <f>VLOOKUP(B29,'[1]Sheet1'!$B$16:$K$73,10,0)</f>
        <v>0</v>
      </c>
      <c r="L29" s="18">
        <f>G29+H29+I29+J29+K29</f>
        <v>158096602.22</v>
      </c>
      <c r="M29" s="17">
        <f>VLOOKUP(B29,'[1]Sheet1'!$B$16:$N$73,13,0)</f>
        <v>334226155.28999996</v>
      </c>
      <c r="N29" s="20">
        <f>M29/$M$74</f>
        <v>0.0039790233841645135</v>
      </c>
      <c r="O29" s="21"/>
    </row>
    <row r="30" spans="1:15" ht="15">
      <c r="A30" s="12">
        <v>15</v>
      </c>
      <c r="B30" s="13" t="s">
        <v>25</v>
      </c>
      <c r="C30" s="14" t="s">
        <v>88</v>
      </c>
      <c r="D30" s="15" t="s">
        <v>2</v>
      </c>
      <c r="E30" s="16"/>
      <c r="F30" s="16"/>
      <c r="G30" s="17">
        <f>VLOOKUP(B30,'[1]Sheet1'!$B$16:$G$73,6,0)</f>
        <v>69650751.19</v>
      </c>
      <c r="H30" s="17">
        <f>VLOOKUP(B30,'[1]Sheet1'!$B$16:$N$73,7,0)</f>
        <v>0</v>
      </c>
      <c r="I30" s="17">
        <f>+VLOOKUP(B30,'[1]Sheet1'!$B$16:$J$73,9,0)</f>
        <v>13731825</v>
      </c>
      <c r="J30" s="17">
        <f>VLOOKUP(B30,'[1]Sheet1'!$B$16:$N$73,8,0)</f>
        <v>0</v>
      </c>
      <c r="K30" s="17">
        <f>VLOOKUP(B30,'[1]Sheet1'!$B$16:$K$73,10,0)</f>
        <v>0</v>
      </c>
      <c r="L30" s="18">
        <f>G30+H30+I30+J30+K30</f>
        <v>83382576.19</v>
      </c>
      <c r="M30" s="17">
        <f>VLOOKUP(B30,'[1]Sheet1'!$B$16:$N$73,13,0)</f>
        <v>324803289.98</v>
      </c>
      <c r="N30" s="20">
        <f>M30/$M$74</f>
        <v>0.003866842452717691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VLOOKUP(B31,'[1]Sheet1'!$B$16:$G$73,6,0)</f>
        <v>148192942.64</v>
      </c>
      <c r="H31" s="17">
        <f>VLOOKUP(B31,'[1]Sheet1'!$B$16:$N$73,7,0)</f>
        <v>0</v>
      </c>
      <c r="I31" s="17">
        <f>+VLOOKUP(B31,'[1]Sheet1'!$B$16:$J$73,9,0)</f>
        <v>6097875</v>
      </c>
      <c r="J31" s="17">
        <f>VLOOKUP(B31,'[1]Sheet1'!$B$16:$N$73,8,0)</f>
        <v>0</v>
      </c>
      <c r="K31" s="17">
        <f>VLOOKUP(B31,'[1]Sheet1'!$B$16:$K$73,10,0)</f>
        <v>0</v>
      </c>
      <c r="L31" s="18">
        <f>G31+H31+I31+J31+K31</f>
        <v>154290817.64</v>
      </c>
      <c r="M31" s="17">
        <f>VLOOKUP(B31,'[1]Sheet1'!$B$16:$N$73,13,0)</f>
        <v>275328908.12</v>
      </c>
      <c r="N31" s="20">
        <f>M31/$M$74</f>
        <v>0.003277840906243226</v>
      </c>
      <c r="O31" s="21"/>
    </row>
    <row r="32" spans="1:15" ht="15">
      <c r="A32" s="12">
        <v>17</v>
      </c>
      <c r="B32" s="13" t="s">
        <v>13</v>
      </c>
      <c r="C32" s="14" t="s">
        <v>76</v>
      </c>
      <c r="D32" s="15" t="s">
        <v>2</v>
      </c>
      <c r="E32" s="16" t="s">
        <v>2</v>
      </c>
      <c r="F32" s="16"/>
      <c r="G32" s="17">
        <f>VLOOKUP(B32,'[1]Sheet1'!$B$16:$G$73,6,0)</f>
        <v>88824258.72</v>
      </c>
      <c r="H32" s="17">
        <f>VLOOKUP(B32,'[1]Sheet1'!$B$16:$N$73,7,0)</f>
        <v>0</v>
      </c>
      <c r="I32" s="17">
        <f>+VLOOKUP(B32,'[1]Sheet1'!$B$16:$J$73,9,0)</f>
        <v>6879550</v>
      </c>
      <c r="J32" s="17">
        <f>VLOOKUP(B32,'[1]Sheet1'!$B$16:$N$73,8,0)</f>
        <v>0</v>
      </c>
      <c r="K32" s="17">
        <f>VLOOKUP(B32,'[1]Sheet1'!$B$16:$K$73,10,0)</f>
        <v>0</v>
      </c>
      <c r="L32" s="18">
        <f>G32+H32+I32+J32+K32</f>
        <v>95703808.72</v>
      </c>
      <c r="M32" s="17">
        <f>VLOOKUP(B32,'[1]Sheet1'!$B$16:$N$73,13,0)</f>
        <v>218285387.04000002</v>
      </c>
      <c r="N32" s="20">
        <f>M32/$M$74</f>
        <v>0.0025987273757792253</v>
      </c>
      <c r="O32" s="22"/>
    </row>
    <row r="33" spans="1:15" ht="15">
      <c r="A33" s="12">
        <v>18</v>
      </c>
      <c r="B33" s="13" t="s">
        <v>4</v>
      </c>
      <c r="C33" s="14" t="s">
        <v>68</v>
      </c>
      <c r="D33" s="15" t="s">
        <v>2</v>
      </c>
      <c r="E33" s="16" t="s">
        <v>2</v>
      </c>
      <c r="F33" s="16" t="s">
        <v>2</v>
      </c>
      <c r="G33" s="17">
        <f>VLOOKUP(B33,'[1]Sheet1'!$B$16:$G$73,6,0)</f>
        <v>65898880.6</v>
      </c>
      <c r="H33" s="17">
        <f>VLOOKUP(B33,'[1]Sheet1'!$B$16:$N$73,7,0)</f>
        <v>0</v>
      </c>
      <c r="I33" s="17">
        <f>+VLOOKUP(B33,'[1]Sheet1'!$B$16:$J$73,9,0)</f>
        <v>12332150</v>
      </c>
      <c r="J33" s="17">
        <f>VLOOKUP(B33,'[1]Sheet1'!$B$16:$N$73,8,0)</f>
        <v>0</v>
      </c>
      <c r="K33" s="17">
        <f>VLOOKUP(B33,'[1]Sheet1'!$B$16:$K$73,10,0)</f>
        <v>0</v>
      </c>
      <c r="L33" s="18">
        <f>G33+H33+I33+J33+K33</f>
        <v>78231030.6</v>
      </c>
      <c r="M33" s="17">
        <f>VLOOKUP(B33,'[1]Sheet1'!$B$16:$N$73,13,0)</f>
        <v>192669824.1</v>
      </c>
      <c r="N33" s="20">
        <f>M33/$M$74</f>
        <v>0.002293769423435968</v>
      </c>
      <c r="O33" s="19"/>
    </row>
    <row r="34" spans="1:15" ht="15">
      <c r="A34" s="12">
        <v>19</v>
      </c>
      <c r="B34" s="13" t="s">
        <v>26</v>
      </c>
      <c r="C34" s="14" t="s">
        <v>89</v>
      </c>
      <c r="D34" s="15" t="s">
        <v>2</v>
      </c>
      <c r="E34" s="16" t="s">
        <v>2</v>
      </c>
      <c r="F34" s="16" t="s">
        <v>2</v>
      </c>
      <c r="G34" s="17">
        <f>VLOOKUP(B34,'[1]Sheet1'!$B$16:$G$73,6,0)</f>
        <v>125980480.59</v>
      </c>
      <c r="H34" s="17">
        <f>VLOOKUP(B34,'[1]Sheet1'!$B$16:$N$73,7,0)</f>
        <v>0</v>
      </c>
      <c r="I34" s="17">
        <f>+VLOOKUP(B34,'[1]Sheet1'!$B$16:$J$73,9,0)</f>
        <v>9395200</v>
      </c>
      <c r="J34" s="17">
        <f>VLOOKUP(B34,'[1]Sheet1'!$B$16:$N$73,8,0)</f>
        <v>0</v>
      </c>
      <c r="K34" s="17">
        <f>VLOOKUP(B34,'[1]Sheet1'!$B$16:$K$73,10,0)</f>
        <v>0</v>
      </c>
      <c r="L34" s="18">
        <f>G34+H34+I34+J34+K34</f>
        <v>135375680.59</v>
      </c>
      <c r="M34" s="17">
        <f>VLOOKUP(B34,'[1]Sheet1'!$B$16:$N$73,13,0)</f>
        <v>172236217.59</v>
      </c>
      <c r="N34" s="20">
        <f>M34/$M$74</f>
        <v>0.0020505036082409866</v>
      </c>
      <c r="O34" s="19"/>
    </row>
    <row r="35" spans="1:15" ht="15">
      <c r="A35" s="12">
        <v>20</v>
      </c>
      <c r="B35" s="13" t="s">
        <v>19</v>
      </c>
      <c r="C35" s="14" t="s">
        <v>82</v>
      </c>
      <c r="D35" s="15" t="s">
        <v>2</v>
      </c>
      <c r="E35" s="16"/>
      <c r="F35" s="16"/>
      <c r="G35" s="17">
        <f>VLOOKUP(B35,'[1]Sheet1'!$B$16:$G$73,6,0)</f>
        <v>77568785.43</v>
      </c>
      <c r="H35" s="17">
        <f>VLOOKUP(B35,'[1]Sheet1'!$B$16:$N$73,7,0)</f>
        <v>0</v>
      </c>
      <c r="I35" s="17">
        <f>+VLOOKUP(B35,'[1]Sheet1'!$B$16:$J$73,9,0)</f>
        <v>12939375</v>
      </c>
      <c r="J35" s="17">
        <f>VLOOKUP(B35,'[1]Sheet1'!$B$16:$N$73,8,0)</f>
        <v>0</v>
      </c>
      <c r="K35" s="17">
        <f>VLOOKUP(B35,'[1]Sheet1'!$B$16:$K$73,10,0)</f>
        <v>0</v>
      </c>
      <c r="L35" s="18">
        <f>G35+H35+I35+J35+K35</f>
        <v>90508160.43</v>
      </c>
      <c r="M35" s="17">
        <f>VLOOKUP(B35,'[1]Sheet1'!$B$16:$N$73,13,0)</f>
        <v>162923154.63</v>
      </c>
      <c r="N35" s="20">
        <f>M35/$M$74</f>
        <v>0.0019396298938128534</v>
      </c>
      <c r="O35" s="19"/>
    </row>
    <row r="36" spans="1:15" ht="15">
      <c r="A36" s="12">
        <v>21</v>
      </c>
      <c r="B36" s="13" t="s">
        <v>23</v>
      </c>
      <c r="C36" s="14" t="s">
        <v>86</v>
      </c>
      <c r="D36" s="15" t="s">
        <v>2</v>
      </c>
      <c r="E36" s="16"/>
      <c r="F36" s="16"/>
      <c r="G36" s="17">
        <f>VLOOKUP(B36,'[1]Sheet1'!$B$16:$G$73,6,0)</f>
        <v>8703419.32</v>
      </c>
      <c r="H36" s="17">
        <f>VLOOKUP(B36,'[1]Sheet1'!$B$16:$N$73,7,0)</f>
        <v>0</v>
      </c>
      <c r="I36" s="17">
        <f>+VLOOKUP(B36,'[1]Sheet1'!$B$16:$J$73,9,0)</f>
        <v>2257900</v>
      </c>
      <c r="J36" s="17">
        <f>VLOOKUP(B36,'[1]Sheet1'!$B$16:$N$73,8,0)</f>
        <v>0</v>
      </c>
      <c r="K36" s="17">
        <f>VLOOKUP(B36,'[1]Sheet1'!$B$16:$K$73,10,0)</f>
        <v>0</v>
      </c>
      <c r="L36" s="18">
        <f>G36+H36+I36+J36+K36</f>
        <v>10961319.32</v>
      </c>
      <c r="M36" s="17">
        <f>VLOOKUP(B36,'[1]Sheet1'!$B$16:$N$73,13,0)</f>
        <v>159011810.32</v>
      </c>
      <c r="N36" s="20">
        <f>M36/$M$74</f>
        <v>0.0018930646258747265</v>
      </c>
      <c r="O36" s="19"/>
    </row>
    <row r="37" spans="1:15" ht="15">
      <c r="A37" s="12">
        <v>22</v>
      </c>
      <c r="B37" s="13" t="s">
        <v>34</v>
      </c>
      <c r="C37" s="14" t="s">
        <v>97</v>
      </c>
      <c r="D37" s="15" t="s">
        <v>2</v>
      </c>
      <c r="E37" s="16"/>
      <c r="F37" s="16"/>
      <c r="G37" s="17">
        <f>VLOOKUP(B37,'[1]Sheet1'!$B$16:$G$73,6,0)</f>
        <v>96697871.29</v>
      </c>
      <c r="H37" s="17">
        <f>VLOOKUP(B37,'[1]Sheet1'!$B$16:$N$73,7,0)</f>
        <v>0</v>
      </c>
      <c r="I37" s="17">
        <f>+VLOOKUP(B37,'[1]Sheet1'!$B$16:$J$73,9,0)</f>
        <v>11583600</v>
      </c>
      <c r="J37" s="17">
        <f>VLOOKUP(B37,'[1]Sheet1'!$B$16:$N$73,8,0)</f>
        <v>0</v>
      </c>
      <c r="K37" s="17">
        <f>VLOOKUP(B37,'[1]Sheet1'!$B$16:$K$73,10,0)</f>
        <v>0</v>
      </c>
      <c r="L37" s="18">
        <f>G37+H37+I37+J37+K37</f>
        <v>108281471.29</v>
      </c>
      <c r="M37" s="17">
        <f>VLOOKUP(B37,'[1]Sheet1'!$B$16:$N$73,13,0)</f>
        <v>136553639.29000002</v>
      </c>
      <c r="N37" s="20">
        <f>M37/$M$74</f>
        <v>0.0016256960005306118</v>
      </c>
      <c r="O37" s="19"/>
    </row>
    <row r="38" spans="1:15" ht="15">
      <c r="A38" s="12">
        <v>23</v>
      </c>
      <c r="B38" s="13" t="s">
        <v>43</v>
      </c>
      <c r="C38" s="14" t="s">
        <v>105</v>
      </c>
      <c r="D38" s="15" t="s">
        <v>2</v>
      </c>
      <c r="E38" s="16" t="s">
        <v>2</v>
      </c>
      <c r="F38" s="16" t="s">
        <v>2</v>
      </c>
      <c r="G38" s="17">
        <f>VLOOKUP(B38,'[1]Sheet1'!$B$16:$G$73,6,0)</f>
        <v>40741744.92</v>
      </c>
      <c r="H38" s="17">
        <f>VLOOKUP(B38,'[1]Sheet1'!$B$16:$N$73,7,0)</f>
        <v>0</v>
      </c>
      <c r="I38" s="17">
        <f>+VLOOKUP(B38,'[1]Sheet1'!$B$16:$J$73,9,0)</f>
        <v>16101175</v>
      </c>
      <c r="J38" s="17">
        <f>VLOOKUP(B38,'[1]Sheet1'!$B$16:$N$73,8,0)</f>
        <v>0</v>
      </c>
      <c r="K38" s="17">
        <f>VLOOKUP(B38,'[1]Sheet1'!$B$16:$K$73,10,0)</f>
        <v>0</v>
      </c>
      <c r="L38" s="18">
        <f>G38+H38+I38+J38+K38</f>
        <v>56842919.92</v>
      </c>
      <c r="M38" s="17">
        <f>VLOOKUP(B38,'[1]Sheet1'!$B$16:$N$73,13,0)</f>
        <v>121824705.3</v>
      </c>
      <c r="N38" s="20">
        <f>M38/$M$74</f>
        <v>0.0014503453529453743</v>
      </c>
      <c r="O38" s="19"/>
    </row>
    <row r="39" spans="1:15" ht="15">
      <c r="A39" s="12">
        <v>24</v>
      </c>
      <c r="B39" s="13" t="s">
        <v>29</v>
      </c>
      <c r="C39" s="14" t="s">
        <v>92</v>
      </c>
      <c r="D39" s="15" t="s">
        <v>2</v>
      </c>
      <c r="E39" s="16"/>
      <c r="F39" s="16"/>
      <c r="G39" s="17">
        <f>VLOOKUP(B39,'[1]Sheet1'!$B$16:$G$73,6,0)</f>
        <v>21720025.1</v>
      </c>
      <c r="H39" s="17">
        <f>VLOOKUP(B39,'[1]Sheet1'!$B$16:$N$73,7,0)</f>
        <v>0</v>
      </c>
      <c r="I39" s="17">
        <f>+VLOOKUP(B39,'[1]Sheet1'!$B$16:$J$73,9,0)</f>
        <v>1083425</v>
      </c>
      <c r="J39" s="17">
        <f>VLOOKUP(B39,'[1]Sheet1'!$B$16:$N$73,8,0)</f>
        <v>0</v>
      </c>
      <c r="K39" s="17">
        <f>VLOOKUP(B39,'[1]Sheet1'!$B$16:$K$73,10,0)</f>
        <v>0</v>
      </c>
      <c r="L39" s="18">
        <f>G39+H39+I39+J39+K39</f>
        <v>22803450.1</v>
      </c>
      <c r="M39" s="17">
        <f>VLOOKUP(B39,'[1]Sheet1'!$B$16:$N$73,13,0)</f>
        <v>111297302</v>
      </c>
      <c r="N39" s="20">
        <f>M39/$M$74</f>
        <v>0.0013250146951191346</v>
      </c>
      <c r="O39" s="19"/>
    </row>
    <row r="40" spans="1:15" ht="15">
      <c r="A40" s="12">
        <v>25</v>
      </c>
      <c r="B40" s="13" t="s">
        <v>35</v>
      </c>
      <c r="C40" s="14" t="s">
        <v>98</v>
      </c>
      <c r="D40" s="15" t="s">
        <v>2</v>
      </c>
      <c r="E40" s="16"/>
      <c r="F40" s="16"/>
      <c r="G40" s="17">
        <f>VLOOKUP(B40,'[1]Sheet1'!$B$16:$G$73,6,0)</f>
        <v>83861520.99000001</v>
      </c>
      <c r="H40" s="17">
        <f>VLOOKUP(B40,'[1]Sheet1'!$B$16:$N$73,7,0)</f>
        <v>0</v>
      </c>
      <c r="I40" s="17">
        <f>+VLOOKUP(B40,'[1]Sheet1'!$B$16:$J$73,9,0)</f>
        <v>18744325</v>
      </c>
      <c r="J40" s="17">
        <f>VLOOKUP(B40,'[1]Sheet1'!$B$16:$N$73,8,0)</f>
        <v>0</v>
      </c>
      <c r="K40" s="17">
        <f>VLOOKUP(B40,'[1]Sheet1'!$B$16:$K$73,10,0)</f>
        <v>0</v>
      </c>
      <c r="L40" s="18">
        <f>G40+H40+I40+J40+K40</f>
        <v>102605845.99000001</v>
      </c>
      <c r="M40" s="17">
        <f>VLOOKUP(B40,'[1]Sheet1'!$B$16:$N$73,13,0)</f>
        <v>108556003.99000001</v>
      </c>
      <c r="N40" s="20">
        <f>M40/$M$74</f>
        <v>0.0012923790419480377</v>
      </c>
      <c r="O40" s="19"/>
    </row>
    <row r="41" spans="1:15" ht="15">
      <c r="A41" s="12">
        <v>26</v>
      </c>
      <c r="B41" s="13" t="s">
        <v>32</v>
      </c>
      <c r="C41" s="14" t="s">
        <v>95</v>
      </c>
      <c r="D41" s="15" t="s">
        <v>2</v>
      </c>
      <c r="E41" s="16"/>
      <c r="F41" s="16"/>
      <c r="G41" s="17">
        <f>VLOOKUP(B41,'[1]Sheet1'!$B$16:$G$73,6,0)</f>
        <v>44880059.06</v>
      </c>
      <c r="H41" s="17">
        <f>VLOOKUP(B41,'[1]Sheet1'!$B$16:$N$73,7,0)</f>
        <v>0</v>
      </c>
      <c r="I41" s="17">
        <f>+VLOOKUP(B41,'[1]Sheet1'!$B$16:$J$73,9,0)</f>
        <v>10570650</v>
      </c>
      <c r="J41" s="17">
        <f>VLOOKUP(B41,'[1]Sheet1'!$B$16:$N$73,8,0)</f>
        <v>0</v>
      </c>
      <c r="K41" s="17">
        <f>VLOOKUP(B41,'[1]Sheet1'!$B$16:$K$73,10,0)</f>
        <v>0</v>
      </c>
      <c r="L41" s="18">
        <f>G41+H41+I41+J41+K41</f>
        <v>55450709.06</v>
      </c>
      <c r="M41" s="17">
        <f>VLOOKUP(B41,'[1]Sheet1'!$B$16:$N$73,13,0)</f>
        <v>86636619.06</v>
      </c>
      <c r="N41" s="20">
        <f>M41/$M$74</f>
        <v>0.0010314247634676582</v>
      </c>
      <c r="O41" s="19"/>
    </row>
    <row r="42" spans="1:15" ht="15">
      <c r="A42" s="12">
        <v>27</v>
      </c>
      <c r="B42" s="13" t="s">
        <v>30</v>
      </c>
      <c r="C42" s="14" t="s">
        <v>93</v>
      </c>
      <c r="D42" s="15" t="s">
        <v>2</v>
      </c>
      <c r="E42" s="16"/>
      <c r="F42" s="16"/>
      <c r="G42" s="17">
        <f>VLOOKUP(B42,'[1]Sheet1'!$B$16:$G$73,6,0)</f>
        <v>45623179.14</v>
      </c>
      <c r="H42" s="17">
        <f>VLOOKUP(B42,'[1]Sheet1'!$B$16:$N$73,7,0)</f>
        <v>0</v>
      </c>
      <c r="I42" s="17">
        <f>+VLOOKUP(B42,'[1]Sheet1'!$B$16:$J$73,9,0)</f>
        <v>7721650</v>
      </c>
      <c r="J42" s="17">
        <f>VLOOKUP(B42,'[1]Sheet1'!$B$16:$N$73,8,0)</f>
        <v>0</v>
      </c>
      <c r="K42" s="17">
        <f>VLOOKUP(B42,'[1]Sheet1'!$B$16:$K$73,10,0)</f>
        <v>0</v>
      </c>
      <c r="L42" s="18">
        <f>G42+H42+I42+J42+K42</f>
        <v>53344829.14</v>
      </c>
      <c r="M42" s="17">
        <f>VLOOKUP(B42,'[1]Sheet1'!$B$16:$N$73,13,0)</f>
        <v>81646001.78999999</v>
      </c>
      <c r="N42" s="20">
        <f>M42/$M$74</f>
        <v>0.0009720105539438248</v>
      </c>
      <c r="O42" s="19"/>
    </row>
    <row r="43" spans="1:15" ht="15">
      <c r="A43" s="12">
        <v>28</v>
      </c>
      <c r="B43" s="13" t="s">
        <v>28</v>
      </c>
      <c r="C43" s="14" t="s">
        <v>91</v>
      </c>
      <c r="D43" s="15" t="s">
        <v>2</v>
      </c>
      <c r="E43" s="16"/>
      <c r="F43" s="16"/>
      <c r="G43" s="17">
        <f>VLOOKUP(B43,'[1]Sheet1'!$B$16:$G$73,6,0)</f>
        <v>6104393.12</v>
      </c>
      <c r="H43" s="17">
        <f>VLOOKUP(B43,'[1]Sheet1'!$B$16:$N$73,7,0)</f>
        <v>0</v>
      </c>
      <c r="I43" s="17">
        <f>+VLOOKUP(B43,'[1]Sheet1'!$B$16:$J$73,9,0)</f>
        <v>906525</v>
      </c>
      <c r="J43" s="17">
        <f>VLOOKUP(B43,'[1]Sheet1'!$B$16:$N$73,8,0)</f>
        <v>0</v>
      </c>
      <c r="K43" s="17">
        <f>VLOOKUP(B43,'[1]Sheet1'!$B$16:$K$73,10,0)</f>
        <v>0</v>
      </c>
      <c r="L43" s="18">
        <f>G43+H43+I43+J43+K43</f>
        <v>7010918.12</v>
      </c>
      <c r="M43" s="17">
        <f>VLOOKUP(B43,'[1]Sheet1'!$B$16:$N$73,13,0)</f>
        <v>59533830.62</v>
      </c>
      <c r="N43" s="20">
        <f>M43/$M$74</f>
        <v>0.0007087611200874707</v>
      </c>
      <c r="O43" s="19"/>
    </row>
    <row r="44" spans="1:15" ht="15">
      <c r="A44" s="12">
        <v>29</v>
      </c>
      <c r="B44" s="13" t="s">
        <v>22</v>
      </c>
      <c r="C44" s="14" t="s">
        <v>85</v>
      </c>
      <c r="D44" s="15" t="s">
        <v>2</v>
      </c>
      <c r="E44" s="16"/>
      <c r="F44" s="16"/>
      <c r="G44" s="17">
        <f>VLOOKUP(B44,'[1]Sheet1'!$B$16:$G$73,6,0)</f>
        <v>27903458.64</v>
      </c>
      <c r="H44" s="17">
        <f>VLOOKUP(B44,'[1]Sheet1'!$B$16:$N$73,7,0)</f>
        <v>0</v>
      </c>
      <c r="I44" s="17">
        <f>+VLOOKUP(B44,'[1]Sheet1'!$B$16:$J$73,9,0)</f>
        <v>1844875</v>
      </c>
      <c r="J44" s="17">
        <f>VLOOKUP(B44,'[1]Sheet1'!$B$16:$N$73,8,0)</f>
        <v>0</v>
      </c>
      <c r="K44" s="17">
        <f>VLOOKUP(B44,'[1]Sheet1'!$B$16:$K$73,10,0)</f>
        <v>0</v>
      </c>
      <c r="L44" s="18">
        <f>G44+H44+I44+J44+K44</f>
        <v>29748333.64</v>
      </c>
      <c r="M44" s="17">
        <f>VLOOKUP(B44,'[1]Sheet1'!$B$16:$N$73,13,0)</f>
        <v>50789387.64</v>
      </c>
      <c r="N44" s="20">
        <f>M44/$M$74</f>
        <v>0.0006046569303099741</v>
      </c>
      <c r="O44" s="19"/>
    </row>
    <row r="45" spans="1:15" ht="15">
      <c r="A45" s="12">
        <v>30</v>
      </c>
      <c r="B45" s="13" t="s">
        <v>40</v>
      </c>
      <c r="C45" s="14" t="s">
        <v>102</v>
      </c>
      <c r="D45" s="15" t="s">
        <v>2</v>
      </c>
      <c r="E45" s="16"/>
      <c r="F45" s="16"/>
      <c r="G45" s="17">
        <f>VLOOKUP(B45,'[1]Sheet1'!$B$16:$G$73,6,0)</f>
        <v>27808316.8</v>
      </c>
      <c r="H45" s="17">
        <f>VLOOKUP(B45,'[1]Sheet1'!$B$16:$N$73,7,0)</f>
        <v>0</v>
      </c>
      <c r="I45" s="17">
        <f>+VLOOKUP(B45,'[1]Sheet1'!$B$16:$J$73,9,0)</f>
        <v>1675600</v>
      </c>
      <c r="J45" s="17">
        <f>VLOOKUP(B45,'[1]Sheet1'!$B$16:$N$73,8,0)</f>
        <v>0</v>
      </c>
      <c r="K45" s="17">
        <f>VLOOKUP(B45,'[1]Sheet1'!$B$16:$K$73,10,0)</f>
        <v>0</v>
      </c>
      <c r="L45" s="18">
        <f>G45+H45+I45+J45+K45</f>
        <v>29483916.8</v>
      </c>
      <c r="M45" s="17">
        <f>VLOOKUP(B45,'[1]Sheet1'!$B$16:$N$73,13,0)</f>
        <v>50209948</v>
      </c>
      <c r="N45" s="20">
        <f>M45/$M$74</f>
        <v>0.000597758595632153</v>
      </c>
      <c r="O45" s="19"/>
    </row>
    <row r="46" spans="1:15" ht="15">
      <c r="A46" s="12">
        <v>31</v>
      </c>
      <c r="B46" s="13" t="s">
        <v>57</v>
      </c>
      <c r="C46" s="14" t="s">
        <v>113</v>
      </c>
      <c r="D46" s="15" t="s">
        <v>2</v>
      </c>
      <c r="E46" s="16"/>
      <c r="F46" s="16"/>
      <c r="G46" s="17">
        <f>VLOOKUP(B46,'[1]Sheet1'!$B$16:$G$73,6,0)</f>
        <v>29415077.16</v>
      </c>
      <c r="H46" s="17">
        <f>VLOOKUP(B46,'[1]Sheet1'!$B$16:$N$73,7,0)</f>
        <v>0</v>
      </c>
      <c r="I46" s="17">
        <f>+VLOOKUP(B46,'[1]Sheet1'!$B$16:$J$73,9,0)</f>
        <v>6648000</v>
      </c>
      <c r="J46" s="17">
        <f>VLOOKUP(B46,'[1]Sheet1'!$B$16:$N$73,8,0)</f>
        <v>0</v>
      </c>
      <c r="K46" s="17">
        <f>VLOOKUP(B46,'[1]Sheet1'!$B$16:$K$73,10,0)</f>
        <v>0</v>
      </c>
      <c r="L46" s="18">
        <f>G46+H46+I46+J46+K46</f>
        <v>36063077.16</v>
      </c>
      <c r="M46" s="17">
        <f>VLOOKUP(B46,'[1]Sheet1'!$B$16:$N$73,13,0)</f>
        <v>39684577.16</v>
      </c>
      <c r="N46" s="20">
        <f>M46/$M$74</f>
        <v>0.00047245213461319277</v>
      </c>
      <c r="O46" s="19"/>
    </row>
    <row r="47" spans="1:15" ht="15">
      <c r="A47" s="12">
        <v>32</v>
      </c>
      <c r="B47" s="13" t="s">
        <v>36</v>
      </c>
      <c r="C47" s="14" t="s">
        <v>99</v>
      </c>
      <c r="D47" s="15" t="s">
        <v>2</v>
      </c>
      <c r="E47" s="16"/>
      <c r="F47" s="16"/>
      <c r="G47" s="17">
        <f>VLOOKUP(B47,'[1]Sheet1'!$B$16:$G$73,6,0)</f>
        <v>13888887.64</v>
      </c>
      <c r="H47" s="17">
        <f>VLOOKUP(B47,'[1]Sheet1'!$B$16:$N$73,7,0)</f>
        <v>0</v>
      </c>
      <c r="I47" s="17">
        <f>+VLOOKUP(B47,'[1]Sheet1'!$B$16:$J$73,9,0)</f>
        <v>5803375</v>
      </c>
      <c r="J47" s="17">
        <f>VLOOKUP(B47,'[1]Sheet1'!$B$16:$N$73,8,0)</f>
        <v>0</v>
      </c>
      <c r="K47" s="17">
        <f>VLOOKUP(B47,'[1]Sheet1'!$B$16:$K$73,10,0)</f>
        <v>0</v>
      </c>
      <c r="L47" s="18">
        <f>G47+H47+I47+J47+K47</f>
        <v>19692262.64</v>
      </c>
      <c r="M47" s="17">
        <f>VLOOKUP(B47,'[1]Sheet1'!$B$16:$N$73,13,0)</f>
        <v>37850430.74</v>
      </c>
      <c r="N47" s="20">
        <f>M47/$M$74</f>
        <v>0.00045061628670108305</v>
      </c>
      <c r="O47" s="19"/>
    </row>
    <row r="48" spans="1:15" ht="15">
      <c r="A48" s="12">
        <v>33</v>
      </c>
      <c r="B48" s="13" t="s">
        <v>20</v>
      </c>
      <c r="C48" s="14" t="s">
        <v>83</v>
      </c>
      <c r="D48" s="15" t="s">
        <v>2</v>
      </c>
      <c r="E48" s="16"/>
      <c r="F48" s="16"/>
      <c r="G48" s="17">
        <f>VLOOKUP(B48,'[1]Sheet1'!$B$16:$G$73,6,0)</f>
        <v>20844239.5</v>
      </c>
      <c r="H48" s="17">
        <f>VLOOKUP(B48,'[1]Sheet1'!$B$16:$N$73,7,0)</f>
        <v>0</v>
      </c>
      <c r="I48" s="17">
        <f>+VLOOKUP(B48,'[1]Sheet1'!$B$16:$J$73,9,0)</f>
        <v>10373925</v>
      </c>
      <c r="J48" s="17">
        <f>VLOOKUP(B48,'[1]Sheet1'!$B$16:$N$73,8,0)</f>
        <v>0</v>
      </c>
      <c r="K48" s="17">
        <f>VLOOKUP(B48,'[1]Sheet1'!$B$16:$K$73,10,0)</f>
        <v>0</v>
      </c>
      <c r="L48" s="18">
        <f>G48+H48+I48+J48+K48</f>
        <v>31218164.5</v>
      </c>
      <c r="M48" s="17">
        <f>VLOOKUP(B48,'[1]Sheet1'!$B$16:$N$73,13,0)</f>
        <v>33367282.5</v>
      </c>
      <c r="N48" s="20">
        <f>M48/$M$74</f>
        <v>0.0003972435886064115</v>
      </c>
      <c r="O48" s="19"/>
    </row>
    <row r="49" spans="1:15" ht="15">
      <c r="A49" s="12">
        <v>34</v>
      </c>
      <c r="B49" s="13" t="s">
        <v>24</v>
      </c>
      <c r="C49" s="14" t="s">
        <v>87</v>
      </c>
      <c r="D49" s="15" t="s">
        <v>2</v>
      </c>
      <c r="E49" s="16" t="s">
        <v>2</v>
      </c>
      <c r="F49" s="16"/>
      <c r="G49" s="17">
        <f>VLOOKUP(B49,'[1]Sheet1'!$B$16:$G$73,6,0)</f>
        <v>1993504.02</v>
      </c>
      <c r="H49" s="17">
        <f>VLOOKUP(B49,'[1]Sheet1'!$B$16:$N$73,7,0)</f>
        <v>0</v>
      </c>
      <c r="I49" s="17">
        <f>+VLOOKUP(B49,'[1]Sheet1'!$B$16:$J$73,9,0)</f>
        <v>2402925</v>
      </c>
      <c r="J49" s="17">
        <f>VLOOKUP(B49,'[1]Sheet1'!$B$16:$N$73,8,0)</f>
        <v>0</v>
      </c>
      <c r="K49" s="17">
        <f>VLOOKUP(B49,'[1]Sheet1'!$B$16:$K$73,10,0)</f>
        <v>0</v>
      </c>
      <c r="L49" s="18">
        <f>G49+H49+I49+J49+K49</f>
        <v>4396429.02</v>
      </c>
      <c r="M49" s="17">
        <f>VLOOKUP(B49,'[1]Sheet1'!$B$16:$N$73,13,0)</f>
        <v>19368529.02</v>
      </c>
      <c r="N49" s="20">
        <f>M49/$M$74</f>
        <v>0.0002305858732706873</v>
      </c>
      <c r="O49" s="19"/>
    </row>
    <row r="50" spans="1:16" s="24" customFormat="1" ht="15">
      <c r="A50" s="12">
        <v>35</v>
      </c>
      <c r="B50" s="13" t="s">
        <v>12</v>
      </c>
      <c r="C50" s="14" t="s">
        <v>12</v>
      </c>
      <c r="D50" s="15" t="s">
        <v>2</v>
      </c>
      <c r="E50" s="16" t="s">
        <v>2</v>
      </c>
      <c r="F50" s="16"/>
      <c r="G50" s="17">
        <f>VLOOKUP(B50,'[1]Sheet1'!$B$16:$G$73,6,0)</f>
        <v>10162845</v>
      </c>
      <c r="H50" s="17">
        <f>VLOOKUP(B50,'[1]Sheet1'!$B$16:$N$73,7,0)</f>
        <v>0</v>
      </c>
      <c r="I50" s="17">
        <f>+VLOOKUP(B50,'[1]Sheet1'!$B$16:$J$73,9,0)</f>
        <v>1399375</v>
      </c>
      <c r="J50" s="17">
        <f>VLOOKUP(B50,'[1]Sheet1'!$B$16:$N$73,8,0)</f>
        <v>0</v>
      </c>
      <c r="K50" s="17">
        <f>VLOOKUP(B50,'[1]Sheet1'!$B$16:$K$73,10,0)</f>
        <v>0</v>
      </c>
      <c r="L50" s="18">
        <f>G50+H50+I50+J50+K50</f>
        <v>11562220</v>
      </c>
      <c r="M50" s="17">
        <f>VLOOKUP(B50,'[1]Sheet1'!$B$16:$N$73,13,0)</f>
        <v>17864769</v>
      </c>
      <c r="N50" s="20">
        <f>M50/$M$74</f>
        <v>0.00021268333575515395</v>
      </c>
      <c r="O50" s="19"/>
      <c r="P50" s="23"/>
    </row>
    <row r="51" spans="1:15" ht="15">
      <c r="A51" s="12">
        <v>36</v>
      </c>
      <c r="B51" s="13" t="s">
        <v>38</v>
      </c>
      <c r="C51" s="14" t="s">
        <v>38</v>
      </c>
      <c r="D51" s="15" t="s">
        <v>2</v>
      </c>
      <c r="E51" s="16" t="s">
        <v>2</v>
      </c>
      <c r="F51" s="16"/>
      <c r="G51" s="17">
        <f>VLOOKUP(B51,'[1]Sheet1'!$B$16:$G$73,6,0)</f>
        <v>8274718.26</v>
      </c>
      <c r="H51" s="17">
        <f>VLOOKUP(B51,'[1]Sheet1'!$B$16:$N$73,7,0)</f>
        <v>0</v>
      </c>
      <c r="I51" s="17">
        <f>+VLOOKUP(B51,'[1]Sheet1'!$B$16:$J$73,9,0)</f>
        <v>2163900</v>
      </c>
      <c r="J51" s="17">
        <f>VLOOKUP(B51,'[1]Sheet1'!$B$16:$N$73,8,0)</f>
        <v>0</v>
      </c>
      <c r="K51" s="17">
        <f>VLOOKUP(B51,'[1]Sheet1'!$B$16:$K$73,10,0)</f>
        <v>0</v>
      </c>
      <c r="L51" s="18">
        <f>G51+H51+I51+J51+K51</f>
        <v>10438618.26</v>
      </c>
      <c r="M51" s="17">
        <f>VLOOKUP(B51,'[1]Sheet1'!$B$16:$N$73,13,0)</f>
        <v>14276234.26</v>
      </c>
      <c r="N51" s="20">
        <f>M51/$M$74</f>
        <v>0.0001699611746694744</v>
      </c>
      <c r="O51" s="19"/>
    </row>
    <row r="52" spans="1:15" ht="15">
      <c r="A52" s="12">
        <v>37</v>
      </c>
      <c r="B52" s="13" t="s">
        <v>15</v>
      </c>
      <c r="C52" s="14" t="s">
        <v>78</v>
      </c>
      <c r="D52" s="15" t="s">
        <v>2</v>
      </c>
      <c r="E52" s="16"/>
      <c r="F52" s="16"/>
      <c r="G52" s="17">
        <f>VLOOKUP(B52,'[1]Sheet1'!$B$16:$G$73,6,0)</f>
        <v>5678183.4</v>
      </c>
      <c r="H52" s="17">
        <f>VLOOKUP(B52,'[1]Sheet1'!$B$16:$N$73,7,0)</f>
        <v>0</v>
      </c>
      <c r="I52" s="17">
        <f>+VLOOKUP(B52,'[1]Sheet1'!$B$16:$J$73,9,0)</f>
        <v>2008575</v>
      </c>
      <c r="J52" s="17">
        <f>VLOOKUP(B52,'[1]Sheet1'!$B$16:$N$73,8,0)</f>
        <v>0</v>
      </c>
      <c r="K52" s="17">
        <f>VLOOKUP(B52,'[1]Sheet1'!$B$16:$K$73,10,0)</f>
        <v>0</v>
      </c>
      <c r="L52" s="18">
        <f>G52+H52+I52+J52+K52</f>
        <v>7686758.4</v>
      </c>
      <c r="M52" s="17">
        <f>VLOOKUP(B52,'[1]Sheet1'!$B$16:$N$73,13,0)</f>
        <v>8361658.4</v>
      </c>
      <c r="N52" s="20">
        <f>M52/$M$74</f>
        <v>9.954706948391572E-05</v>
      </c>
      <c r="O52" s="19"/>
    </row>
    <row r="53" spans="1:15" ht="15">
      <c r="A53" s="12">
        <v>38</v>
      </c>
      <c r="B53" s="13" t="s">
        <v>14</v>
      </c>
      <c r="C53" s="14" t="s">
        <v>77</v>
      </c>
      <c r="D53" s="15" t="s">
        <v>2</v>
      </c>
      <c r="E53" s="16" t="s">
        <v>2</v>
      </c>
      <c r="F53" s="16" t="s">
        <v>2</v>
      </c>
      <c r="G53" s="17">
        <f>VLOOKUP(B53,'[1]Sheet1'!$B$16:$G$73,6,0)</f>
        <v>176412.6</v>
      </c>
      <c r="H53" s="17">
        <f>VLOOKUP(B53,'[1]Sheet1'!$B$16:$N$73,7,0)</f>
        <v>0</v>
      </c>
      <c r="I53" s="17">
        <f>+VLOOKUP(B53,'[1]Sheet1'!$B$16:$J$73,9,0)</f>
        <v>87750</v>
      </c>
      <c r="J53" s="17">
        <f>VLOOKUP(B53,'[1]Sheet1'!$B$16:$N$73,8,0)</f>
        <v>0</v>
      </c>
      <c r="K53" s="17">
        <f>VLOOKUP(B53,'[1]Sheet1'!$B$16:$K$73,10,0)</f>
        <v>0</v>
      </c>
      <c r="L53" s="18">
        <f>G53+H53+I53+J53+K53</f>
        <v>264162.6</v>
      </c>
      <c r="M53" s="17">
        <f>VLOOKUP(B53,'[1]Sheet1'!$B$16:$N$73,13,0)</f>
        <v>7041899.6</v>
      </c>
      <c r="N53" s="20">
        <f>M53/$M$74</f>
        <v>8.383510007774992E-05</v>
      </c>
      <c r="O53" s="19"/>
    </row>
    <row r="54" spans="1:15" ht="15">
      <c r="A54" s="12">
        <v>39</v>
      </c>
      <c r="B54" s="13" t="s">
        <v>41</v>
      </c>
      <c r="C54" s="14" t="s">
        <v>103</v>
      </c>
      <c r="D54" s="15" t="s">
        <v>2</v>
      </c>
      <c r="E54" s="16"/>
      <c r="F54" s="16"/>
      <c r="G54" s="17">
        <f>VLOOKUP(B54,'[1]Sheet1'!$B$16:$G$73,6,0)</f>
        <v>2637508.13</v>
      </c>
      <c r="H54" s="17">
        <f>VLOOKUP(B54,'[1]Sheet1'!$B$16:$N$73,7,0)</f>
        <v>0</v>
      </c>
      <c r="I54" s="17">
        <f>+VLOOKUP(B54,'[1]Sheet1'!$B$16:$J$73,9,0)</f>
        <v>526625</v>
      </c>
      <c r="J54" s="17">
        <f>VLOOKUP(B54,'[1]Sheet1'!$B$16:$N$73,8,0)</f>
        <v>0</v>
      </c>
      <c r="K54" s="17">
        <f>VLOOKUP(B54,'[1]Sheet1'!$B$16:$K$73,10,0)</f>
        <v>0</v>
      </c>
      <c r="L54" s="18">
        <f>G54+H54+I54+J54+K54</f>
        <v>3164133.13</v>
      </c>
      <c r="M54" s="17">
        <f>VLOOKUP(B54,'[1]Sheet1'!$B$16:$N$73,13,0)</f>
        <v>6248555.13</v>
      </c>
      <c r="N54" s="20">
        <f>M54/$M$74</f>
        <v>7.439018935528244E-05</v>
      </c>
      <c r="O54" s="19"/>
    </row>
    <row r="55" spans="1:15" ht="15">
      <c r="A55" s="12">
        <v>40</v>
      </c>
      <c r="B55" s="13" t="s">
        <v>33</v>
      </c>
      <c r="C55" s="14" t="s">
        <v>96</v>
      </c>
      <c r="D55" s="15" t="s">
        <v>2</v>
      </c>
      <c r="E55" s="16"/>
      <c r="F55" s="16"/>
      <c r="G55" s="17">
        <f>VLOOKUP(B55,'[1]Sheet1'!$B$16:$G$73,6,0)</f>
        <v>0</v>
      </c>
      <c r="H55" s="17">
        <f>VLOOKUP(B55,'[1]Sheet1'!$B$16:$N$73,7,0)</f>
        <v>0</v>
      </c>
      <c r="I55" s="17">
        <f>+VLOOKUP(B55,'[1]Sheet1'!$B$16:$J$73,9,0)</f>
        <v>93150</v>
      </c>
      <c r="J55" s="17">
        <f>VLOOKUP(B55,'[1]Sheet1'!$B$16:$N$73,8,0)</f>
        <v>0</v>
      </c>
      <c r="K55" s="17">
        <f>VLOOKUP(B55,'[1]Sheet1'!$B$16:$K$73,10,0)</f>
        <v>0</v>
      </c>
      <c r="L55" s="18">
        <f>G55+H55+I55+J55+K55</f>
        <v>93150</v>
      </c>
      <c r="M55" s="17">
        <f>VLOOKUP(B55,'[1]Sheet1'!$B$16:$N$73,13,0)</f>
        <v>4919410</v>
      </c>
      <c r="N55" s="20">
        <f>M55/$M$74</f>
        <v>5.8566473977204064E-05</v>
      </c>
      <c r="O55" s="19"/>
    </row>
    <row r="56" spans="1:15" ht="15">
      <c r="A56" s="12">
        <v>41</v>
      </c>
      <c r="B56" s="13" t="s">
        <v>27</v>
      </c>
      <c r="C56" s="14" t="s">
        <v>90</v>
      </c>
      <c r="D56" s="15" t="s">
        <v>2</v>
      </c>
      <c r="E56" s="16"/>
      <c r="F56" s="16"/>
      <c r="G56" s="17">
        <f>VLOOKUP(B56,'[1]Sheet1'!$B$16:$G$73,6,0)</f>
        <v>0</v>
      </c>
      <c r="H56" s="17">
        <f>VLOOKUP(B56,'[1]Sheet1'!$B$16:$N$73,7,0)</f>
        <v>0</v>
      </c>
      <c r="I56" s="17">
        <f>+VLOOKUP(B56,'[1]Sheet1'!$B$16:$J$73,9,0)</f>
        <v>0</v>
      </c>
      <c r="J56" s="17">
        <f>VLOOKUP(B56,'[1]Sheet1'!$B$16:$N$73,8,0)</f>
        <v>0</v>
      </c>
      <c r="K56" s="17">
        <f>VLOOKUP(B56,'[1]Sheet1'!$B$16:$K$73,10,0)</f>
        <v>0</v>
      </c>
      <c r="L56" s="18">
        <f>G56+H56+I56+J56+K56</f>
        <v>0</v>
      </c>
      <c r="M56" s="17">
        <f>VLOOKUP(B56,'[1]Sheet1'!$B$16:$N$73,13,0)</f>
        <v>0</v>
      </c>
      <c r="N56" s="20">
        <f>M56/$M$74</f>
        <v>0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VLOOKUP(B57,'[1]Sheet1'!$B$16:$G$73,6,0)</f>
        <v>0</v>
      </c>
      <c r="H57" s="17">
        <f>VLOOKUP(B57,'[1]Sheet1'!$B$16:$N$73,7,0)</f>
        <v>0</v>
      </c>
      <c r="I57" s="17">
        <f>+VLOOKUP(B57,'[1]Sheet1'!$B$16:$J$73,9,0)</f>
        <v>0</v>
      </c>
      <c r="J57" s="17">
        <f>VLOOKUP(B57,'[1]Sheet1'!$B$16:$N$73,8,0)</f>
        <v>0</v>
      </c>
      <c r="K57" s="17">
        <f>VLOOKUP(B57,'[1]Sheet1'!$B$16:$K$73,10,0)</f>
        <v>0</v>
      </c>
      <c r="L57" s="18">
        <f>G57+H57+I57+J57+K57</f>
        <v>0</v>
      </c>
      <c r="M57" s="17">
        <f>VLOOKUP(B57,'[1]Sheet1'!$B$16:$N$73,13,0)</f>
        <v>0</v>
      </c>
      <c r="N57" s="20">
        <f>M57/$M$74</f>
        <v>0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VLOOKUP(B58,'[1]Sheet1'!$B$16:$G$73,6,0)</f>
        <v>0</v>
      </c>
      <c r="H58" s="17">
        <f>VLOOKUP(B58,'[1]Sheet1'!$B$16:$N$73,7,0)</f>
        <v>0</v>
      </c>
      <c r="I58" s="17">
        <f>+VLOOKUP(B58,'[1]Sheet1'!$B$16:$J$73,9,0)</f>
        <v>0</v>
      </c>
      <c r="J58" s="17">
        <f>VLOOKUP(B58,'[1]Sheet1'!$B$16:$N$73,8,0)</f>
        <v>0</v>
      </c>
      <c r="K58" s="17">
        <f>VLOOKUP(B58,'[1]Sheet1'!$B$16:$K$73,10,0)</f>
        <v>0</v>
      </c>
      <c r="L58" s="18">
        <f>G58+H58+I58+J58+K58</f>
        <v>0</v>
      </c>
      <c r="M58" s="17">
        <f>VLOOKUP(B58,'[1]Sheet1'!$B$16:$N$73,13,0)</f>
        <v>0</v>
      </c>
      <c r="N58" s="20">
        <f>M58/$M$74</f>
        <v>0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VLOOKUP(B59,'[1]Sheet1'!$B$16:$G$73,6,0)</f>
        <v>0</v>
      </c>
      <c r="H59" s="17">
        <f>VLOOKUP(B59,'[1]Sheet1'!$B$16:$N$73,7,0)</f>
        <v>0</v>
      </c>
      <c r="I59" s="17">
        <f>+VLOOKUP(B59,'[1]Sheet1'!$B$16:$J$73,9,0)</f>
        <v>0</v>
      </c>
      <c r="J59" s="17">
        <f>VLOOKUP(B59,'[1]Sheet1'!$B$16:$N$73,8,0)</f>
        <v>0</v>
      </c>
      <c r="K59" s="17">
        <f>VLOOKUP(B59,'[1]Sheet1'!$B$16:$K$73,10,0)</f>
        <v>0</v>
      </c>
      <c r="L59" s="18">
        <f>G59+H59+I59+J59+K59</f>
        <v>0</v>
      </c>
      <c r="M59" s="17">
        <f>VLOOKUP(B59,'[1]Sheet1'!$B$16:$N$73,13,0)</f>
        <v>0</v>
      </c>
      <c r="N59" s="20">
        <f>M59/$M$74</f>
        <v>0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VLOOKUP(B60,'[1]Sheet1'!$B$16:$G$73,6,0)</f>
        <v>0</v>
      </c>
      <c r="H60" s="17">
        <f>VLOOKUP(B60,'[1]Sheet1'!$B$16:$N$73,7,0)</f>
        <v>0</v>
      </c>
      <c r="I60" s="17">
        <f>+VLOOKUP(B60,'[1]Sheet1'!$B$16:$J$73,9,0)</f>
        <v>0</v>
      </c>
      <c r="J60" s="17">
        <f>VLOOKUP(B60,'[1]Sheet1'!$B$16:$N$73,8,0)</f>
        <v>0</v>
      </c>
      <c r="K60" s="17">
        <f>VLOOKUP(B60,'[1]Sheet1'!$B$16:$K$73,10,0)</f>
        <v>0</v>
      </c>
      <c r="L60" s="18">
        <f>G60+H60+I60+J60+K60</f>
        <v>0</v>
      </c>
      <c r="M60" s="17">
        <f>VLOOKUP(B60,'[1]Sheet1'!$B$16:$N$73,13,0)</f>
        <v>0</v>
      </c>
      <c r="N60" s="20">
        <f>M60/$M$74</f>
        <v>0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VLOOKUP(B61,'[1]Sheet1'!$B$16:$G$73,6,0)</f>
        <v>0</v>
      </c>
      <c r="H61" s="17">
        <f>VLOOKUP(B61,'[1]Sheet1'!$B$16:$N$73,7,0)</f>
        <v>0</v>
      </c>
      <c r="I61" s="17">
        <f>+VLOOKUP(B61,'[1]Sheet1'!$B$16:$J$73,9,0)</f>
        <v>0</v>
      </c>
      <c r="J61" s="17">
        <f>VLOOKUP(B61,'[1]Sheet1'!$B$16:$N$73,8,0)</f>
        <v>0</v>
      </c>
      <c r="K61" s="17">
        <f>VLOOKUP(B61,'[1]Sheet1'!$B$16:$K$73,10,0)</f>
        <v>0</v>
      </c>
      <c r="L61" s="18">
        <f>G61+H61+I61+J61+K61</f>
        <v>0</v>
      </c>
      <c r="M61" s="17">
        <f>VLOOKUP(B61,'[1]Sheet1'!$B$16:$N$73,13,0)</f>
        <v>0</v>
      </c>
      <c r="N61" s="20">
        <f>M61/$M$74</f>
        <v>0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VLOOKUP(B62,'[1]Sheet1'!$B$16:$G$73,6,0)</f>
        <v>0</v>
      </c>
      <c r="H62" s="17">
        <f>VLOOKUP(B62,'[1]Sheet1'!$B$16:$N$73,7,0)</f>
        <v>0</v>
      </c>
      <c r="I62" s="17">
        <f>+VLOOKUP(B62,'[1]Sheet1'!$B$16:$J$73,9,0)</f>
        <v>0</v>
      </c>
      <c r="J62" s="17">
        <f>VLOOKUP(B62,'[1]Sheet1'!$B$16:$N$73,8,0)</f>
        <v>0</v>
      </c>
      <c r="K62" s="17">
        <f>VLOOKUP(B62,'[1]Sheet1'!$B$16:$K$73,10,0)</f>
        <v>0</v>
      </c>
      <c r="L62" s="18">
        <f>G62+H62+I62+J62+K62</f>
        <v>0</v>
      </c>
      <c r="M62" s="17">
        <f>VLOOKUP(B62,'[1]Sheet1'!$B$16:$N$73,13,0)</f>
        <v>0</v>
      </c>
      <c r="N62" s="20">
        <f>M62/$M$74</f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VLOOKUP(B63,'[1]Sheet1'!$B$16:$G$73,6,0)</f>
        <v>0</v>
      </c>
      <c r="H63" s="17">
        <f>VLOOKUP(B63,'[1]Sheet1'!$B$16:$N$73,7,0)</f>
        <v>0</v>
      </c>
      <c r="I63" s="17">
        <f>+VLOOKUP(B63,'[1]Sheet1'!$B$16:$J$73,9,0)</f>
        <v>0</v>
      </c>
      <c r="J63" s="17">
        <f>VLOOKUP(B63,'[1]Sheet1'!$B$16:$N$73,8,0)</f>
        <v>0</v>
      </c>
      <c r="K63" s="17">
        <f>VLOOKUP(B63,'[1]Sheet1'!$B$16:$K$73,10,0)</f>
        <v>0</v>
      </c>
      <c r="L63" s="18">
        <f>G63+H63+I63+J63+K63</f>
        <v>0</v>
      </c>
      <c r="M63" s="17">
        <f>VLOOKUP(B63,'[1]Sheet1'!$B$16:$N$73,13,0)</f>
        <v>0</v>
      </c>
      <c r="N63" s="20">
        <f>M63/$M$74</f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VLOOKUP(B64,'[1]Sheet1'!$B$16:$G$73,6,0)</f>
        <v>0</v>
      </c>
      <c r="H64" s="17">
        <f>VLOOKUP(B64,'[1]Sheet1'!$B$16:$N$73,7,0)</f>
        <v>0</v>
      </c>
      <c r="I64" s="17">
        <f>+VLOOKUP(B64,'[1]Sheet1'!$B$16:$J$73,9,0)</f>
        <v>0</v>
      </c>
      <c r="J64" s="17">
        <f>VLOOKUP(B64,'[1]Sheet1'!$B$16:$N$73,8,0)</f>
        <v>0</v>
      </c>
      <c r="K64" s="17">
        <f>VLOOKUP(B64,'[1]Sheet1'!$B$16:$K$73,10,0)</f>
        <v>0</v>
      </c>
      <c r="L64" s="18">
        <f>G64+H64+I64+J64+K64</f>
        <v>0</v>
      </c>
      <c r="M64" s="17">
        <f>VLOOKUP(B64,'[1]Sheet1'!$B$16:$N$73,13,0)</f>
        <v>0</v>
      </c>
      <c r="N64" s="20">
        <f>M64/$M$74</f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VLOOKUP(B65,'[1]Sheet1'!$B$16:$G$73,6,0)</f>
        <v>0</v>
      </c>
      <c r="H65" s="17">
        <f>VLOOKUP(B65,'[1]Sheet1'!$B$16:$N$73,7,0)</f>
        <v>0</v>
      </c>
      <c r="I65" s="17">
        <f>+VLOOKUP(B65,'[1]Sheet1'!$B$16:$J$73,9,0)</f>
        <v>0</v>
      </c>
      <c r="J65" s="17">
        <f>VLOOKUP(B65,'[1]Sheet1'!$B$16:$N$73,8,0)</f>
        <v>0</v>
      </c>
      <c r="K65" s="17">
        <f>VLOOKUP(B65,'[1]Sheet1'!$B$16:$K$73,10,0)</f>
        <v>0</v>
      </c>
      <c r="L65" s="18">
        <f>G65+H65+I65+J65+K65</f>
        <v>0</v>
      </c>
      <c r="M65" s="17">
        <f>VLOOKUP(B65,'[1]Sheet1'!$B$16:$N$73,13,0)</f>
        <v>0</v>
      </c>
      <c r="N65" s="20">
        <f>M65/$M$74</f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VLOOKUP(B66,'[1]Sheet1'!$B$16:$G$73,6,0)</f>
        <v>0</v>
      </c>
      <c r="H66" s="17">
        <f>VLOOKUP(B66,'[1]Sheet1'!$B$16:$N$73,7,0)</f>
        <v>0</v>
      </c>
      <c r="I66" s="17">
        <f>+VLOOKUP(B66,'[1]Sheet1'!$B$16:$J$73,9,0)</f>
        <v>0</v>
      </c>
      <c r="J66" s="17">
        <f>VLOOKUP(B66,'[1]Sheet1'!$B$16:$N$73,8,0)</f>
        <v>0</v>
      </c>
      <c r="K66" s="17">
        <f>VLOOKUP(B66,'[1]Sheet1'!$B$16:$K$73,10,0)</f>
        <v>0</v>
      </c>
      <c r="L66" s="18">
        <f>G66+H66+I66+J66+K66</f>
        <v>0</v>
      </c>
      <c r="M66" s="17">
        <f>VLOOKUP(B66,'[1]Sheet1'!$B$16:$N$73,13,0)</f>
        <v>0</v>
      </c>
      <c r="N66" s="20">
        <f>M66/$M$74</f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VLOOKUP(B67,'[1]Sheet1'!$B$16:$G$73,6,0)</f>
        <v>0</v>
      </c>
      <c r="H67" s="17">
        <f>VLOOKUP(B67,'[1]Sheet1'!$B$16:$N$73,7,0)</f>
        <v>0</v>
      </c>
      <c r="I67" s="17">
        <f>+VLOOKUP(B67,'[1]Sheet1'!$B$16:$J$73,9,0)</f>
        <v>0</v>
      </c>
      <c r="J67" s="17">
        <f>VLOOKUP(B67,'[1]Sheet1'!$B$16:$N$73,8,0)</f>
        <v>0</v>
      </c>
      <c r="K67" s="17">
        <f>VLOOKUP(B67,'[1]Sheet1'!$B$16:$K$73,10,0)</f>
        <v>0</v>
      </c>
      <c r="L67" s="18">
        <f>G67+H67+I67+J67+K67</f>
        <v>0</v>
      </c>
      <c r="M67" s="17">
        <f>VLOOKUP(B67,'[1]Sheet1'!$B$16:$N$73,13,0)</f>
        <v>0</v>
      </c>
      <c r="N67" s="20">
        <f>M67/$M$74</f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VLOOKUP(B68,'[1]Sheet1'!$B$16:$G$73,6,0)</f>
        <v>0</v>
      </c>
      <c r="H68" s="17">
        <f>VLOOKUP(B68,'[1]Sheet1'!$B$16:$N$73,7,0)</f>
        <v>0</v>
      </c>
      <c r="I68" s="17">
        <f>+VLOOKUP(B68,'[1]Sheet1'!$B$16:$J$73,9,0)</f>
        <v>0</v>
      </c>
      <c r="J68" s="17">
        <f>VLOOKUP(B68,'[1]Sheet1'!$B$16:$N$73,8,0)</f>
        <v>0</v>
      </c>
      <c r="K68" s="17">
        <f>VLOOKUP(B68,'[1]Sheet1'!$B$16:$K$73,10,0)</f>
        <v>0</v>
      </c>
      <c r="L68" s="18">
        <f>G68+H68+I68+J68+K68</f>
        <v>0</v>
      </c>
      <c r="M68" s="17">
        <f>VLOOKUP(B68,'[1]Sheet1'!$B$16:$N$73,13,0)</f>
        <v>0</v>
      </c>
      <c r="N68" s="20">
        <f>M68/$M$74</f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VLOOKUP(B69,'[1]Sheet1'!$B$16:$G$73,6,0)</f>
        <v>0</v>
      </c>
      <c r="H69" s="17">
        <f>VLOOKUP(B69,'[1]Sheet1'!$B$16:$N$73,7,0)</f>
        <v>0</v>
      </c>
      <c r="I69" s="17">
        <f>+VLOOKUP(B69,'[1]Sheet1'!$B$16:$J$73,9,0)</f>
        <v>0</v>
      </c>
      <c r="J69" s="17">
        <f>VLOOKUP(B69,'[1]Sheet1'!$B$16:$N$73,8,0)</f>
        <v>0</v>
      </c>
      <c r="K69" s="17">
        <f>VLOOKUP(B69,'[1]Sheet1'!$B$16:$K$73,10,0)</f>
        <v>0</v>
      </c>
      <c r="L69" s="18">
        <f>G69+H69+I69+J69+K69</f>
        <v>0</v>
      </c>
      <c r="M69" s="17">
        <f>VLOOKUP(B69,'[1]Sheet1'!$B$16:$N$73,13,0)</f>
        <v>0</v>
      </c>
      <c r="N69" s="20">
        <f>M69/$M$74</f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VLOOKUP(B70,'[1]Sheet1'!$B$16:$G$73,6,0)</f>
        <v>0</v>
      </c>
      <c r="H70" s="17">
        <f>VLOOKUP(B70,'[1]Sheet1'!$B$16:$N$73,7,0)</f>
        <v>0</v>
      </c>
      <c r="I70" s="17">
        <f>+VLOOKUP(B70,'[1]Sheet1'!$B$16:$J$73,9,0)</f>
        <v>0</v>
      </c>
      <c r="J70" s="17">
        <f>VLOOKUP(B70,'[1]Sheet1'!$B$16:$N$73,8,0)</f>
        <v>0</v>
      </c>
      <c r="K70" s="17">
        <f>VLOOKUP(B70,'[1]Sheet1'!$B$16:$K$73,10,0)</f>
        <v>0</v>
      </c>
      <c r="L70" s="18">
        <f>G70+H70+I70+J70+K70</f>
        <v>0</v>
      </c>
      <c r="M70" s="17">
        <f>VLOOKUP(B70,'[1]Sheet1'!$B$16:$N$73,13,0)</f>
        <v>0</v>
      </c>
      <c r="N70" s="20">
        <f>M70/$M$74</f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VLOOKUP(B71,'[1]Sheet1'!$B$16:$G$73,6,0)</f>
        <v>0</v>
      </c>
      <c r="H71" s="17">
        <f>VLOOKUP(B71,'[1]Sheet1'!$B$16:$N$73,7,0)</f>
        <v>0</v>
      </c>
      <c r="I71" s="17">
        <f>+VLOOKUP(B71,'[1]Sheet1'!$B$16:$J$73,9,0)</f>
        <v>0</v>
      </c>
      <c r="J71" s="17">
        <f>VLOOKUP(B71,'[1]Sheet1'!$B$16:$N$73,8,0)</f>
        <v>0</v>
      </c>
      <c r="K71" s="17">
        <f>VLOOKUP(B71,'[1]Sheet1'!$B$16:$K$73,10,0)</f>
        <v>0</v>
      </c>
      <c r="L71" s="18">
        <f>G71+H71+I71+J71+K71</f>
        <v>0</v>
      </c>
      <c r="M71" s="17">
        <f>VLOOKUP(B71,'[1]Sheet1'!$B$16:$N$73,13,0)</f>
        <v>0</v>
      </c>
      <c r="N71" s="20">
        <f>M71/$M$74</f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VLOOKUP(B72,'[1]Sheet1'!$B$16:$G$73,6,0)</f>
        <v>0</v>
      </c>
      <c r="H72" s="17">
        <f>VLOOKUP(B72,'[1]Sheet1'!$B$16:$N$73,7,0)</f>
        <v>0</v>
      </c>
      <c r="I72" s="17">
        <f>+VLOOKUP(B72,'[1]Sheet1'!$B$16:$J$73,9,0)</f>
        <v>0</v>
      </c>
      <c r="J72" s="17">
        <f>VLOOKUP(B72,'[1]Sheet1'!$B$16:$N$73,8,0)</f>
        <v>0</v>
      </c>
      <c r="K72" s="17">
        <f>VLOOKUP(B72,'[1]Sheet1'!$B$16:$K$73,10,0)</f>
        <v>0</v>
      </c>
      <c r="L72" s="18">
        <f>G72+H72+I72+J72+K72</f>
        <v>0</v>
      </c>
      <c r="M72" s="17">
        <f>VLOOKUP(B72,'[1]Sheet1'!$B$16:$N$73,13,0)</f>
        <v>0</v>
      </c>
      <c r="N72" s="20">
        <f>M72/$M$74</f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VLOOKUP(B73,'[1]Sheet1'!$B$16:$G$73,6,0)</f>
        <v>0</v>
      </c>
      <c r="H73" s="17">
        <f>VLOOKUP(B73,'[1]Sheet1'!$B$16:$N$73,7,0)</f>
        <v>0</v>
      </c>
      <c r="I73" s="17">
        <f>+VLOOKUP(B73,'[1]Sheet1'!$B$16:$J$73,9,0)</f>
        <v>0</v>
      </c>
      <c r="J73" s="17">
        <f>VLOOKUP(B73,'[1]Sheet1'!$B$16:$N$73,8,0)</f>
        <v>0</v>
      </c>
      <c r="K73" s="17">
        <f>VLOOKUP(B73,'[1]Sheet1'!$B$16:$K$73,10,0)</f>
        <v>0</v>
      </c>
      <c r="L73" s="18">
        <f>G73+H73+I73+J73+K73</f>
        <v>0</v>
      </c>
      <c r="M73" s="17">
        <f>VLOOKUP(B73,'[1]Sheet1'!$B$16:$N$73,13,0)</f>
        <v>0</v>
      </c>
      <c r="N73" s="20">
        <f>M73/$M$74</f>
        <v>0</v>
      </c>
      <c r="O73" s="19"/>
      <c r="P73" s="25"/>
    </row>
    <row r="74" spans="1:16" ht="16.5" customHeight="1" thickBot="1">
      <c r="A74" s="47" t="s">
        <v>116</v>
      </c>
      <c r="B74" s="48"/>
      <c r="C74" s="49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0" ref="G74:N74">SUM(G16:G73)</f>
        <v>16505833416.079996</v>
      </c>
      <c r="H74" s="27">
        <f t="shared" si="0"/>
        <v>6446234940</v>
      </c>
      <c r="I74" s="27">
        <f t="shared" si="0"/>
        <v>10000000000</v>
      </c>
      <c r="J74" s="27">
        <f t="shared" si="0"/>
        <v>0</v>
      </c>
      <c r="K74" s="27">
        <f t="shared" si="0"/>
        <v>0</v>
      </c>
      <c r="L74" s="27">
        <f t="shared" si="0"/>
        <v>32952068356.07999</v>
      </c>
      <c r="M74" s="27">
        <f t="shared" si="0"/>
        <v>83997032191.4</v>
      </c>
      <c r="N74" s="34">
        <f t="shared" si="0"/>
        <v>1.0000000000000002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36" t="s">
        <v>117</v>
      </c>
      <c r="C76" s="36"/>
      <c r="D76" s="36"/>
      <c r="E76" s="36"/>
      <c r="F76" s="36"/>
      <c r="H76" s="31"/>
      <c r="K76" s="29"/>
      <c r="L76" s="29"/>
      <c r="O76" s="28"/>
      <c r="P76" s="25"/>
    </row>
    <row r="77" spans="3:16" ht="27.6" customHeight="1">
      <c r="C77" s="37"/>
      <c r="D77" s="37"/>
      <c r="E77" s="37"/>
      <c r="F77" s="37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  <mergeCell ref="B76:F76"/>
    <mergeCell ref="C77:F77"/>
    <mergeCell ref="L14:L15"/>
    <mergeCell ref="M14:M15"/>
    <mergeCell ref="K14:K15"/>
    <mergeCell ref="J14:J15"/>
  </mergeCells>
  <printOptions/>
  <pageMargins left="0.7" right="0.7" top="0.75" bottom="0.75" header="0.3" footer="0.3"/>
  <pageSetup fitToHeight="2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2018-03-07T06:48:20Z</cp:lastPrinted>
  <dcterms:created xsi:type="dcterms:W3CDTF">2017-06-09T07:51:20Z</dcterms:created>
  <dcterms:modified xsi:type="dcterms:W3CDTF">2018-04-13T06:57:32Z</dcterms:modified>
  <cp:category/>
  <cp:version/>
  <cp:contentType/>
  <cp:contentStatus/>
</cp:coreProperties>
</file>