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910" windowWidth="20730" windowHeight="8535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Sheet1!$A$1:$N$76</definedName>
  </definedNames>
  <calcPr calcId="145621"/>
</workbook>
</file>

<file path=xl/calcChain.xml><?xml version="1.0" encoding="utf-8"?>
<calcChain xmlns="http://schemas.openxmlformats.org/spreadsheetml/2006/main">
  <c r="K73" i="1" l="1"/>
  <c r="J73" i="1"/>
  <c r="I73" i="1"/>
  <c r="H73" i="1"/>
  <c r="G73" i="1"/>
  <c r="K72" i="1"/>
  <c r="J72" i="1"/>
  <c r="I72" i="1"/>
  <c r="H72" i="1"/>
  <c r="G72" i="1"/>
  <c r="L72" i="1" s="1"/>
  <c r="K71" i="1"/>
  <c r="J71" i="1"/>
  <c r="I71" i="1"/>
  <c r="H71" i="1"/>
  <c r="G71" i="1"/>
  <c r="K70" i="1"/>
  <c r="J70" i="1"/>
  <c r="I70" i="1"/>
  <c r="H70" i="1"/>
  <c r="G70" i="1"/>
  <c r="K69" i="1"/>
  <c r="J69" i="1"/>
  <c r="I69" i="1"/>
  <c r="H69" i="1"/>
  <c r="G69" i="1"/>
  <c r="K68" i="1"/>
  <c r="J68" i="1"/>
  <c r="I68" i="1"/>
  <c r="H68" i="1"/>
  <c r="G68" i="1"/>
  <c r="L68" i="1" s="1"/>
  <c r="K67" i="1"/>
  <c r="J67" i="1"/>
  <c r="I67" i="1"/>
  <c r="H67" i="1"/>
  <c r="L67" i="1" s="1"/>
  <c r="G67" i="1"/>
  <c r="K66" i="1"/>
  <c r="J66" i="1"/>
  <c r="I66" i="1"/>
  <c r="H66" i="1"/>
  <c r="G66" i="1"/>
  <c r="K65" i="1"/>
  <c r="J65" i="1"/>
  <c r="I65" i="1"/>
  <c r="H65" i="1"/>
  <c r="G65" i="1"/>
  <c r="K64" i="1"/>
  <c r="J64" i="1"/>
  <c r="I64" i="1"/>
  <c r="H64" i="1"/>
  <c r="G64" i="1"/>
  <c r="L64" i="1" s="1"/>
  <c r="K63" i="1"/>
  <c r="J63" i="1"/>
  <c r="I63" i="1"/>
  <c r="H63" i="1"/>
  <c r="L63" i="1" s="1"/>
  <c r="G63" i="1"/>
  <c r="K62" i="1"/>
  <c r="J62" i="1"/>
  <c r="I62" i="1"/>
  <c r="H62" i="1"/>
  <c r="G62" i="1"/>
  <c r="K61" i="1"/>
  <c r="J61" i="1"/>
  <c r="I61" i="1"/>
  <c r="H61" i="1"/>
  <c r="G61" i="1"/>
  <c r="K60" i="1"/>
  <c r="J60" i="1"/>
  <c r="I60" i="1"/>
  <c r="H60" i="1"/>
  <c r="G60" i="1"/>
  <c r="L60" i="1" s="1"/>
  <c r="K59" i="1"/>
  <c r="J59" i="1"/>
  <c r="I59" i="1"/>
  <c r="H59" i="1"/>
  <c r="L59" i="1" s="1"/>
  <c r="G59" i="1"/>
  <c r="K58" i="1"/>
  <c r="J58" i="1"/>
  <c r="I58" i="1"/>
  <c r="H58" i="1"/>
  <c r="G58" i="1"/>
  <c r="K57" i="1"/>
  <c r="J57" i="1"/>
  <c r="I57" i="1"/>
  <c r="H57" i="1"/>
  <c r="G57" i="1"/>
  <c r="K56" i="1"/>
  <c r="J56" i="1"/>
  <c r="I56" i="1"/>
  <c r="H56" i="1"/>
  <c r="G56" i="1"/>
  <c r="L56" i="1" s="1"/>
  <c r="K55" i="1"/>
  <c r="J55" i="1"/>
  <c r="I55" i="1"/>
  <c r="H55" i="1"/>
  <c r="L55" i="1" s="1"/>
  <c r="G55" i="1"/>
  <c r="K54" i="1"/>
  <c r="J54" i="1"/>
  <c r="I54" i="1"/>
  <c r="H54" i="1"/>
  <c r="G54" i="1"/>
  <c r="K53" i="1"/>
  <c r="J53" i="1"/>
  <c r="I53" i="1"/>
  <c r="H53" i="1"/>
  <c r="G53" i="1"/>
  <c r="J52" i="1"/>
  <c r="I52" i="1"/>
  <c r="H52" i="1"/>
  <c r="G52" i="1"/>
  <c r="K51" i="1"/>
  <c r="J51" i="1"/>
  <c r="I51" i="1"/>
  <c r="H51" i="1"/>
  <c r="G51" i="1"/>
  <c r="L51" i="1" s="1"/>
  <c r="K50" i="1"/>
  <c r="J50" i="1"/>
  <c r="I50" i="1"/>
  <c r="H50" i="1"/>
  <c r="L50" i="1" s="1"/>
  <c r="G50" i="1"/>
  <c r="J49" i="1"/>
  <c r="I49" i="1"/>
  <c r="H49" i="1"/>
  <c r="G49" i="1"/>
  <c r="J48" i="1"/>
  <c r="I48" i="1"/>
  <c r="H48" i="1"/>
  <c r="G48" i="1"/>
  <c r="J47" i="1"/>
  <c r="I47" i="1"/>
  <c r="H47" i="1"/>
  <c r="G47" i="1"/>
  <c r="J46" i="1"/>
  <c r="I46" i="1"/>
  <c r="H46" i="1"/>
  <c r="G46" i="1"/>
  <c r="K45" i="1"/>
  <c r="J45" i="1"/>
  <c r="I45" i="1"/>
  <c r="H45" i="1"/>
  <c r="G45" i="1"/>
  <c r="J44" i="1"/>
  <c r="I44" i="1"/>
  <c r="H44" i="1"/>
  <c r="G44" i="1"/>
  <c r="J43" i="1"/>
  <c r="I43" i="1"/>
  <c r="H43" i="1"/>
  <c r="G43" i="1"/>
  <c r="K42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K38" i="1"/>
  <c r="J38" i="1"/>
  <c r="I38" i="1"/>
  <c r="H38" i="1"/>
  <c r="G38" i="1"/>
  <c r="L38" i="1" s="1"/>
  <c r="K37" i="1"/>
  <c r="J37" i="1"/>
  <c r="I37" i="1"/>
  <c r="H37" i="1"/>
  <c r="G37" i="1"/>
  <c r="K36" i="1"/>
  <c r="J36" i="1"/>
  <c r="I36" i="1"/>
  <c r="H36" i="1"/>
  <c r="G36" i="1"/>
  <c r="J35" i="1"/>
  <c r="I35" i="1"/>
  <c r="H35" i="1"/>
  <c r="G35" i="1"/>
  <c r="J34" i="1"/>
  <c r="I34" i="1"/>
  <c r="H34" i="1"/>
  <c r="G34" i="1"/>
  <c r="K33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K25" i="1"/>
  <c r="J25" i="1"/>
  <c r="I25" i="1"/>
  <c r="H25" i="1"/>
  <c r="G25" i="1"/>
  <c r="L25" i="1" s="1"/>
  <c r="J24" i="1"/>
  <c r="I24" i="1"/>
  <c r="H24" i="1"/>
  <c r="G24" i="1"/>
  <c r="L24" i="1" s="1"/>
  <c r="J23" i="1"/>
  <c r="I23" i="1"/>
  <c r="H23" i="1"/>
  <c r="G23" i="1"/>
  <c r="L23" i="1" s="1"/>
  <c r="J22" i="1"/>
  <c r="I22" i="1"/>
  <c r="G22" i="1"/>
  <c r="J21" i="1"/>
  <c r="I21" i="1"/>
  <c r="H21" i="1"/>
  <c r="G21" i="1"/>
  <c r="J20" i="1"/>
  <c r="I20" i="1"/>
  <c r="H20" i="1"/>
  <c r="G20" i="1"/>
  <c r="J19" i="1"/>
  <c r="I19" i="1"/>
  <c r="G19" i="1"/>
  <c r="J18" i="1"/>
  <c r="I18" i="1"/>
  <c r="L18" i="1" s="1"/>
  <c r="G18" i="1"/>
  <c r="J17" i="1"/>
  <c r="I17" i="1"/>
  <c r="G17" i="1"/>
  <c r="J16" i="1"/>
  <c r="I16" i="1"/>
  <c r="H16" i="1"/>
  <c r="G16" i="1"/>
  <c r="L16" i="1" s="1"/>
  <c r="L45" i="1" l="1"/>
  <c r="L39" i="1"/>
  <c r="L40" i="1"/>
  <c r="L41" i="1"/>
  <c r="L17" i="1"/>
  <c r="L46" i="1"/>
  <c r="L47" i="1"/>
  <c r="L48" i="1"/>
  <c r="L49" i="1"/>
  <c r="L37" i="1"/>
  <c r="L71" i="1"/>
  <c r="L20" i="1"/>
  <c r="L21" i="1"/>
  <c r="L26" i="1"/>
  <c r="L27" i="1"/>
  <c r="L28" i="1"/>
  <c r="L29" i="1"/>
  <c r="L30" i="1"/>
  <c r="L31" i="1"/>
  <c r="L32" i="1"/>
  <c r="L52" i="1"/>
  <c r="L19" i="1"/>
  <c r="L22" i="1"/>
  <c r="L33" i="1"/>
  <c r="L34" i="1"/>
  <c r="L35" i="1"/>
  <c r="L36" i="1"/>
  <c r="L42" i="1"/>
  <c r="L43" i="1"/>
  <c r="L44" i="1"/>
  <c r="L53" i="1"/>
  <c r="L54" i="1"/>
  <c r="L57" i="1"/>
  <c r="L58" i="1"/>
  <c r="L61" i="1"/>
  <c r="L62" i="1"/>
  <c r="L65" i="1"/>
  <c r="L66" i="1"/>
  <c r="L69" i="1"/>
  <c r="L70" i="1"/>
  <c r="L73" i="1"/>
  <c r="F74" i="1"/>
  <c r="E74" i="1"/>
  <c r="D74" i="1"/>
  <c r="K74" i="1" l="1"/>
  <c r="G74" i="1"/>
  <c r="I74" i="1"/>
  <c r="H74" i="1"/>
  <c r="J74" i="1"/>
  <c r="L74" i="1" l="1"/>
  <c r="M74" i="1" l="1"/>
  <c r="N73" i="1" l="1"/>
  <c r="N69" i="1"/>
  <c r="N65" i="1"/>
  <c r="N61" i="1"/>
  <c r="N57" i="1"/>
  <c r="N53" i="1"/>
  <c r="N50" i="1"/>
  <c r="N43" i="1"/>
  <c r="N35" i="1"/>
  <c r="N33" i="1"/>
  <c r="N24" i="1"/>
  <c r="N22" i="1"/>
  <c r="N16" i="1"/>
  <c r="N74" i="1" s="1"/>
  <c r="N70" i="1"/>
  <c r="N66" i="1"/>
  <c r="N62" i="1"/>
  <c r="N58" i="1"/>
  <c r="N54" i="1"/>
  <c r="N51" i="1"/>
  <c r="N48" i="1"/>
  <c r="N46" i="1"/>
  <c r="N41" i="1"/>
  <c r="N39" i="1"/>
  <c r="N36" i="1"/>
  <c r="N31" i="1"/>
  <c r="N29" i="1"/>
  <c r="N27" i="1"/>
  <c r="N25" i="1"/>
  <c r="N21" i="1"/>
  <c r="N19" i="1"/>
  <c r="N71" i="1"/>
  <c r="N67" i="1"/>
  <c r="N63" i="1"/>
  <c r="N59" i="1"/>
  <c r="N55" i="1"/>
  <c r="N44" i="1"/>
  <c r="N42" i="1"/>
  <c r="N37" i="1"/>
  <c r="N34" i="1"/>
  <c r="N23" i="1"/>
  <c r="N18" i="1"/>
  <c r="N72" i="1"/>
  <c r="N68" i="1"/>
  <c r="N64" i="1"/>
  <c r="N60" i="1"/>
  <c r="N56" i="1"/>
  <c r="N52" i="1"/>
  <c r="N49" i="1"/>
  <c r="N47" i="1"/>
  <c r="N45" i="1"/>
  <c r="N40" i="1"/>
  <c r="N38" i="1"/>
  <c r="N32" i="1"/>
  <c r="N30" i="1"/>
  <c r="N28" i="1"/>
  <c r="N26" i="1"/>
  <c r="N20" i="1"/>
  <c r="N17" i="1"/>
</calcChain>
</file>

<file path=xl/sharedStrings.xml><?xml version="1.0" encoding="utf-8"?>
<sst xmlns="http://schemas.openxmlformats.org/spreadsheetml/2006/main" count="237" uniqueCount="130">
  <si>
    <t>№</t>
  </si>
  <si>
    <t>BDSC</t>
  </si>
  <si>
    <t>●</t>
  </si>
  <si>
    <t>TDB</t>
  </si>
  <si>
    <t>TNGR</t>
  </si>
  <si>
    <t>NOVL</t>
  </si>
  <si>
    <t>MNET</t>
  </si>
  <si>
    <t>MSEC</t>
  </si>
  <si>
    <t>GAUL</t>
  </si>
  <si>
    <t>STIN</t>
  </si>
  <si>
    <t>GLMT</t>
  </si>
  <si>
    <t>BZIN</t>
  </si>
  <si>
    <t>SECP</t>
  </si>
  <si>
    <t>MIBG</t>
  </si>
  <si>
    <t>GNDX</t>
  </si>
  <si>
    <t>ARD</t>
  </si>
  <si>
    <t>LFTI</t>
  </si>
  <si>
    <t>NSEC</t>
  </si>
  <si>
    <t>ECM</t>
  </si>
  <si>
    <t>DELG</t>
  </si>
  <si>
    <t>ZRGD</t>
  </si>
  <si>
    <t>BUMB</t>
  </si>
  <si>
    <t>APS</t>
  </si>
  <si>
    <t>UNDR</t>
  </si>
  <si>
    <t>SANR</t>
  </si>
  <si>
    <t>ARGB</t>
  </si>
  <si>
    <t>TCHB</t>
  </si>
  <si>
    <t>CAPM</t>
  </si>
  <si>
    <t>DRBR</t>
  </si>
  <si>
    <t>TABO</t>
  </si>
  <si>
    <t>BULG</t>
  </si>
  <si>
    <t>ACE</t>
  </si>
  <si>
    <t>BLMB</t>
  </si>
  <si>
    <t>GDSC</t>
  </si>
  <si>
    <t>MERG</t>
  </si>
  <si>
    <t>TTOL</t>
  </si>
  <si>
    <t>ALTN</t>
  </si>
  <si>
    <t>MONG</t>
  </si>
  <si>
    <t>MSDQ</t>
  </si>
  <si>
    <t>MICC</t>
  </si>
  <si>
    <t>GATR</t>
  </si>
  <si>
    <t>ZGB</t>
  </si>
  <si>
    <t>GDEV</t>
  </si>
  <si>
    <t>SGC</t>
  </si>
  <si>
    <t>BSK</t>
  </si>
  <si>
    <t>GNN</t>
  </si>
  <si>
    <t>FRON</t>
  </si>
  <si>
    <t>MWTS</t>
  </si>
  <si>
    <t>FCX</t>
  </si>
  <si>
    <t>BLAC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</si>
  <si>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</si>
  <si>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</si>
  <si>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</si>
  <si>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</si>
  <si>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</si>
  <si>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</si>
  <si>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</si>
  <si>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</si>
  <si>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</si>
  <si>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</si>
  <si>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</si>
  <si>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</si>
  <si>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</si>
  <si>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Trading value</t>
  </si>
  <si>
    <t xml:space="preserve">Securities' secondary market trading value </t>
  </si>
  <si>
    <t>Equity block trading</t>
  </si>
  <si>
    <t>Securities' Primary market trading value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</si>
  <si>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</si>
  <si>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</si>
  <si>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</si>
  <si>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</si>
  <si>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</si>
  <si>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</si>
  <si>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</si>
  <si>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</si>
  <si>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BDSEC</t>
  </si>
  <si>
    <t>TDB CAPITAL</t>
  </si>
  <si>
    <t>TENGER CAPITAL</t>
  </si>
  <si>
    <t>NOVEL INVESTMENT</t>
  </si>
  <si>
    <t>ARD SECURITIES</t>
  </si>
  <si>
    <t>MONSEC</t>
  </si>
  <si>
    <t>GAULI</t>
  </si>
  <si>
    <t>STANDART INVESTMENT</t>
  </si>
  <si>
    <t>SECAP</t>
  </si>
  <si>
    <t>GENDEX</t>
  </si>
  <si>
    <t>ARD CAPITAL GROUP</t>
  </si>
  <si>
    <t>LIFETIME INVESTMENT</t>
  </si>
  <si>
    <t>NATIONAL SECURITIES</t>
  </si>
  <si>
    <t>EURASIA CAPITAL HOLDING</t>
  </si>
  <si>
    <t>DELGERKHANGAI SECURITIES</t>
  </si>
  <si>
    <t>ZERGED</t>
  </si>
  <si>
    <t>BUMBAT ALTAI</t>
  </si>
  <si>
    <t>ASIA PACIFIC SECURITIES</t>
  </si>
  <si>
    <t>SANAR</t>
  </si>
  <si>
    <t>ARGAI BEST</t>
  </si>
  <si>
    <t>TULGAT CHANDMANI BAYAN</t>
  </si>
  <si>
    <t>CAPITAM MARKET CORPORATION</t>
  </si>
  <si>
    <t>DARKHAN BROKER</t>
  </si>
  <si>
    <t>TAVAN BOGD</t>
  </si>
  <si>
    <t>BULGAN BROKER</t>
  </si>
  <si>
    <t>ACE AND T</t>
  </si>
  <si>
    <t>BLOOMSBURY SECURITIES</t>
  </si>
  <si>
    <t>GOODSEC</t>
  </si>
  <si>
    <t>MERGEN SANAA</t>
  </si>
  <si>
    <t>TESO INVESTMENT</t>
  </si>
  <si>
    <t>ALTAN KHOROMSOG</t>
  </si>
  <si>
    <t>MONGOL SECURITIES</t>
  </si>
  <si>
    <t>MASDAQ</t>
  </si>
  <si>
    <t>GATSUURT TRADE</t>
  </si>
  <si>
    <t>GRANDDEVELOPMENT</t>
  </si>
  <si>
    <t>SG CAPITAL</t>
  </si>
  <si>
    <t>BLUESKY SECURITIES</t>
  </si>
  <si>
    <t>GOVIIN NOYON NURUU</t>
  </si>
  <si>
    <t>FRONTIER</t>
  </si>
  <si>
    <t>BLACKSTONE INTERNATIONAL</t>
  </si>
  <si>
    <t>FINANCE LINK GROUP</t>
  </si>
  <si>
    <t>BAGA KHEER</t>
  </si>
  <si>
    <t>DOGSON</t>
  </si>
  <si>
    <t>I TRADE</t>
  </si>
  <si>
    <t>HUNNU EMPIRE</t>
  </si>
  <si>
    <t>PREVALENT</t>
  </si>
  <si>
    <t>RANKING OF THE MEMBERS OF THE MONGOLIAN STOCK EXCHANGE, based on the trading volume</t>
  </si>
  <si>
    <t xml:space="preserve">MIRAE ASSET SECURITIES MONGOLIA </t>
  </si>
  <si>
    <t>Trading value in 2017</t>
  </si>
  <si>
    <t>GOLOMT CAPITAL</t>
  </si>
  <si>
    <t>As of  Mar 31, 2017</t>
  </si>
  <si>
    <t xml:space="preserve">PS: Ranked by Total trading of Participants </t>
  </si>
  <si>
    <t>UNDURKHAAN INVEST</t>
  </si>
  <si>
    <t>ZEUS CAPITAL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</si>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</sst>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₮_-;\-* #,##0.00_₮_-;_-* &quot;-&quot;??_₮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3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3" borderId="5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vertical="center" wrapText="1"/>
    </xf>
    <xf numFmtId="164" fontId="2" fillId="4" borderId="9" xfId="1" applyFont="1" applyFill="1" applyBorder="1" applyAlignment="1">
      <alignment horizontal="center" vertical="center" wrapText="1"/>
    </xf>
    <xf numFmtId="166" fontId="2" fillId="4" borderId="10" xfId="2" applyNumberFormat="1" applyFont="1" applyFill="1" applyBorder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4" fontId="8" fillId="3" borderId="14" xfId="1" applyFont="1" applyFill="1" applyBorder="1" applyAlignment="1">
      <alignment horizontal="center" vertical="center"/>
    </xf>
    <xf numFmtId="9" fontId="8" fillId="4" borderId="15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2" fillId="0" borderId="0" xfId="0" applyFont="1"/>
    <xf numFmtId="43" fontId="2" fillId="4" borderId="5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50118" cy="1359274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361950</xdr:colOff>
      <xdr:row>10</xdr:row>
      <xdr:rowOff>123825</xdr:rowOff>
    </xdr:to>
    <xdr:pic>
      <xdr:nvPicPr>
        <xdr:cNvPr id="9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676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10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4900</v>
          </cell>
          <cell r="E10">
            <v>637100</v>
          </cell>
          <cell r="F10">
            <v>53437</v>
          </cell>
          <cell r="G10">
            <v>20036970</v>
          </cell>
          <cell r="H10">
            <v>20674070</v>
          </cell>
          <cell r="I10"/>
          <cell r="J10"/>
          <cell r="K10"/>
          <cell r="L10"/>
          <cell r="M10">
            <v>0</v>
          </cell>
          <cell r="N10"/>
          <cell r="O10"/>
          <cell r="P10"/>
          <cell r="Q10"/>
          <cell r="R10"/>
          <cell r="S10">
            <v>142</v>
          </cell>
          <cell r="T10">
            <v>14130058</v>
          </cell>
          <cell r="U10"/>
          <cell r="V10"/>
          <cell r="W10"/>
          <cell r="X10"/>
          <cell r="Y10">
            <v>0</v>
          </cell>
          <cell r="Z10">
            <v>58479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1000</v>
          </cell>
          <cell r="E11">
            <v>335000</v>
          </cell>
          <cell r="F11">
            <v>2364</v>
          </cell>
          <cell r="G11">
            <v>12597263</v>
          </cell>
          <cell r="H11">
            <v>12932263</v>
          </cell>
          <cell r="I11"/>
          <cell r="J11"/>
          <cell r="K11"/>
          <cell r="L11"/>
          <cell r="M11">
            <v>0</v>
          </cell>
          <cell r="N11"/>
          <cell r="O11"/>
          <cell r="P11"/>
          <cell r="Q11"/>
          <cell r="R11"/>
          <cell r="S11">
            <v>5474</v>
          </cell>
          <cell r="T11">
            <v>479748472</v>
          </cell>
          <cell r="U11"/>
          <cell r="V11"/>
          <cell r="W11"/>
          <cell r="X11"/>
          <cell r="Y11">
            <v>0</v>
          </cell>
          <cell r="Z11">
            <v>8838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109649</v>
          </cell>
          <cell r="E12">
            <v>55675155.700000003</v>
          </cell>
          <cell r="F12">
            <v>126324</v>
          </cell>
          <cell r="G12">
            <v>58311126</v>
          </cell>
          <cell r="H12">
            <v>113986281.7</v>
          </cell>
          <cell r="I12"/>
          <cell r="J12"/>
          <cell r="K12"/>
          <cell r="L12"/>
          <cell r="M12">
            <v>0</v>
          </cell>
          <cell r="N12"/>
          <cell r="O12"/>
          <cell r="P12"/>
          <cell r="Q12"/>
          <cell r="R12"/>
          <cell r="S12">
            <v>77962</v>
          </cell>
          <cell r="T12">
            <v>7122512118</v>
          </cell>
          <cell r="U12"/>
          <cell r="V12"/>
          <cell r="W12"/>
          <cell r="X12"/>
          <cell r="Y12">
            <v>0</v>
          </cell>
          <cell r="Z12">
            <v>313935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3652</v>
          </cell>
          <cell r="G13">
            <v>1973294.5</v>
          </cell>
          <cell r="H13">
            <v>1973294.5</v>
          </cell>
          <cell r="I13"/>
          <cell r="J13"/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>
            <v>0</v>
          </cell>
          <cell r="Z13">
            <v>3652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/>
          <cell r="J14"/>
          <cell r="K14"/>
          <cell r="L14"/>
          <cell r="M14">
            <v>0</v>
          </cell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>
            <v>0</v>
          </cell>
          <cell r="Z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>
            <v>0</v>
          </cell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304955</v>
          </cell>
          <cell r="E16">
            <v>265169800.16</v>
          </cell>
          <cell r="F16">
            <v>299020</v>
          </cell>
          <cell r="G16">
            <v>321700119.99000001</v>
          </cell>
          <cell r="H16">
            <v>586869920.14999998</v>
          </cell>
          <cell r="I16"/>
          <cell r="J16"/>
          <cell r="K16"/>
          <cell r="L16"/>
          <cell r="M16">
            <v>0</v>
          </cell>
          <cell r="N16"/>
          <cell r="O16"/>
          <cell r="P16"/>
          <cell r="Q16"/>
          <cell r="R16"/>
          <cell r="S16">
            <v>123413</v>
          </cell>
          <cell r="T16">
            <v>11360420849</v>
          </cell>
          <cell r="U16">
            <v>1318</v>
          </cell>
          <cell r="V16">
            <v>130975720</v>
          </cell>
          <cell r="W16"/>
          <cell r="X16"/>
          <cell r="Y16">
            <v>130975720</v>
          </cell>
          <cell r="Z16">
            <v>728706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5</v>
          </cell>
          <cell r="G18">
            <v>8950</v>
          </cell>
          <cell r="H18">
            <v>8950</v>
          </cell>
          <cell r="I18"/>
          <cell r="J18"/>
          <cell r="K18"/>
          <cell r="L18"/>
          <cell r="M18">
            <v>0</v>
          </cell>
          <cell r="N18"/>
          <cell r="O18"/>
          <cell r="P18"/>
          <cell r="Q18"/>
          <cell r="R18"/>
          <cell r="S18">
            <v>1049</v>
          </cell>
          <cell r="T18">
            <v>94786496</v>
          </cell>
          <cell r="U18"/>
          <cell r="V18"/>
          <cell r="W18"/>
          <cell r="X18"/>
          <cell r="Y18">
            <v>0</v>
          </cell>
          <cell r="Z18">
            <v>1054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9628</v>
          </cell>
          <cell r="E19">
            <v>20054251</v>
          </cell>
          <cell r="F19">
            <v>4183</v>
          </cell>
          <cell r="G19">
            <v>2704930</v>
          </cell>
          <cell r="H19">
            <v>22759181</v>
          </cell>
          <cell r="I19"/>
          <cell r="J19"/>
          <cell r="K19"/>
          <cell r="L19"/>
          <cell r="M19">
            <v>0</v>
          </cell>
          <cell r="N19"/>
          <cell r="O19"/>
          <cell r="P19"/>
          <cell r="Q19"/>
          <cell r="R19"/>
          <cell r="S19">
            <v>704</v>
          </cell>
          <cell r="T19">
            <v>59921631</v>
          </cell>
          <cell r="U19"/>
          <cell r="V19"/>
          <cell r="W19"/>
          <cell r="X19"/>
          <cell r="Y19">
            <v>0</v>
          </cell>
          <cell r="Z19">
            <v>14515</v>
          </cell>
        </row>
        <row r="20">
          <cell r="B20" t="str">
            <v>BSK</v>
          </cell>
          <cell r="C20" t="str">
            <v>BLUE SKY</v>
          </cell>
          <cell r="D20">
            <v>363</v>
          </cell>
          <cell r="E20">
            <v>746335</v>
          </cell>
          <cell r="F20">
            <v>400</v>
          </cell>
          <cell r="G20">
            <v>1537250</v>
          </cell>
          <cell r="H20">
            <v>2283585</v>
          </cell>
          <cell r="I20"/>
          <cell r="J20"/>
          <cell r="K20"/>
          <cell r="L20"/>
          <cell r="M20">
            <v>0</v>
          </cell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>
            <v>0</v>
          </cell>
          <cell r="Z20">
            <v>763</v>
          </cell>
        </row>
        <row r="21">
          <cell r="B21" t="str">
            <v>BULG</v>
          </cell>
          <cell r="C21" t="str">
            <v>Булган брокер ХХК</v>
          </cell>
          <cell r="D21">
            <v>2372</v>
          </cell>
          <cell r="E21">
            <v>465104</v>
          </cell>
          <cell r="F21">
            <v>23</v>
          </cell>
          <cell r="G21">
            <v>31050</v>
          </cell>
          <cell r="H21">
            <v>496154</v>
          </cell>
          <cell r="I21"/>
          <cell r="J21"/>
          <cell r="K21"/>
          <cell r="L21"/>
          <cell r="M21">
            <v>0</v>
          </cell>
          <cell r="N21"/>
          <cell r="O21"/>
          <cell r="P21"/>
          <cell r="Q21"/>
          <cell r="R21"/>
          <cell r="S21">
            <v>322</v>
          </cell>
          <cell r="T21">
            <v>29466542</v>
          </cell>
          <cell r="U21"/>
          <cell r="V21"/>
          <cell r="W21"/>
          <cell r="X21"/>
          <cell r="Y21">
            <v>0</v>
          </cell>
          <cell r="Z21">
            <v>2717</v>
          </cell>
        </row>
        <row r="22">
          <cell r="B22" t="str">
            <v>BUMB</v>
          </cell>
          <cell r="C22" t="str">
            <v>Бумбат-Алтай ХХК</v>
          </cell>
          <cell r="D22">
            <v>19651</v>
          </cell>
          <cell r="E22">
            <v>48725628</v>
          </cell>
          <cell r="F22">
            <v>26675</v>
          </cell>
          <cell r="G22">
            <v>96691636</v>
          </cell>
          <cell r="H22">
            <v>145417264</v>
          </cell>
          <cell r="I22"/>
          <cell r="J22"/>
          <cell r="K22"/>
          <cell r="L22"/>
          <cell r="M22">
            <v>0</v>
          </cell>
          <cell r="N22"/>
          <cell r="O22"/>
          <cell r="P22"/>
          <cell r="Q22"/>
          <cell r="R22"/>
          <cell r="S22">
            <v>627</v>
          </cell>
          <cell r="T22">
            <v>55113096</v>
          </cell>
          <cell r="U22"/>
          <cell r="V22"/>
          <cell r="W22"/>
          <cell r="X22"/>
          <cell r="Y22">
            <v>0</v>
          </cell>
          <cell r="Z22">
            <v>46953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671</v>
          </cell>
          <cell r="E23">
            <v>271394</v>
          </cell>
          <cell r="F23">
            <v>11550</v>
          </cell>
          <cell r="G23">
            <v>5178183</v>
          </cell>
          <cell r="H23">
            <v>5449577</v>
          </cell>
          <cell r="I23"/>
          <cell r="J23"/>
          <cell r="K23"/>
          <cell r="L23"/>
          <cell r="M23">
            <v>0</v>
          </cell>
          <cell r="N23"/>
          <cell r="O23"/>
          <cell r="P23"/>
          <cell r="Q23"/>
          <cell r="R23"/>
          <cell r="S23">
            <v>24895</v>
          </cell>
          <cell r="T23">
            <v>2245920049</v>
          </cell>
          <cell r="U23">
            <v>38709</v>
          </cell>
          <cell r="V23">
            <v>3607549090</v>
          </cell>
          <cell r="W23">
            <v>38709</v>
          </cell>
          <cell r="X23">
            <v>3607549090</v>
          </cell>
          <cell r="Y23">
            <v>7215098180</v>
          </cell>
          <cell r="Z23">
            <v>114534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120</v>
          </cell>
          <cell r="E26">
            <v>262800</v>
          </cell>
          <cell r="F26">
            <v>12498</v>
          </cell>
          <cell r="G26">
            <v>16923438</v>
          </cell>
          <cell r="H26">
            <v>17186238</v>
          </cell>
          <cell r="I26"/>
          <cell r="J26"/>
          <cell r="K26"/>
          <cell r="L26"/>
          <cell r="M26">
            <v>0</v>
          </cell>
          <cell r="N26"/>
          <cell r="O26"/>
          <cell r="P26"/>
          <cell r="Q26"/>
          <cell r="R26"/>
          <cell r="S26">
            <v>103</v>
          </cell>
          <cell r="T26">
            <v>9914162</v>
          </cell>
          <cell r="U26"/>
          <cell r="V26"/>
          <cell r="W26"/>
          <cell r="X26"/>
          <cell r="Y26">
            <v>0</v>
          </cell>
          <cell r="Z26">
            <v>12721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11933</v>
          </cell>
          <cell r="E28">
            <v>919407.5</v>
          </cell>
          <cell r="F28">
            <v>33971</v>
          </cell>
          <cell r="G28">
            <v>18238015</v>
          </cell>
          <cell r="H28">
            <v>19157422.5</v>
          </cell>
          <cell r="I28"/>
          <cell r="J28"/>
          <cell r="K28"/>
          <cell r="L28"/>
          <cell r="M28">
            <v>0</v>
          </cell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>
            <v>0</v>
          </cell>
          <cell r="Z28">
            <v>45904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8616</v>
          </cell>
          <cell r="E29">
            <v>2584865</v>
          </cell>
          <cell r="F29">
            <v>5242</v>
          </cell>
          <cell r="G29">
            <v>17070420</v>
          </cell>
          <cell r="H29">
            <v>19655285</v>
          </cell>
          <cell r="I29"/>
          <cell r="J29"/>
          <cell r="K29"/>
          <cell r="L29"/>
          <cell r="M29">
            <v>0</v>
          </cell>
          <cell r="N29"/>
          <cell r="O29"/>
          <cell r="P29"/>
          <cell r="Q29"/>
          <cell r="R29"/>
          <cell r="S29">
            <v>641</v>
          </cell>
          <cell r="T29">
            <v>56484761</v>
          </cell>
          <cell r="U29"/>
          <cell r="V29"/>
          <cell r="W29"/>
          <cell r="X29"/>
          <cell r="Y29">
            <v>0</v>
          </cell>
          <cell r="Z29">
            <v>14499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>
            <v>0</v>
          </cell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>
            <v>0</v>
          </cell>
          <cell r="Z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5146</v>
          </cell>
          <cell r="E33">
            <v>587382.30000000005</v>
          </cell>
          <cell r="F33">
            <v>0</v>
          </cell>
          <cell r="G33">
            <v>0</v>
          </cell>
          <cell r="H33">
            <v>587382.30000000005</v>
          </cell>
          <cell r="I33"/>
          <cell r="J33"/>
          <cell r="K33"/>
          <cell r="L33"/>
          <cell r="M33">
            <v>0</v>
          </cell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>
            <v>0</v>
          </cell>
          <cell r="Z33">
            <v>5146</v>
          </cell>
        </row>
        <row r="34">
          <cell r="B34" t="str">
            <v>GAUL</v>
          </cell>
          <cell r="C34" t="str">
            <v>Гаүли ХХК</v>
          </cell>
          <cell r="D34">
            <v>59211</v>
          </cell>
          <cell r="E34">
            <v>29225880</v>
          </cell>
          <cell r="F34">
            <v>81970</v>
          </cell>
          <cell r="G34">
            <v>34902327.859999999</v>
          </cell>
          <cell r="H34">
            <v>64128207.859999999</v>
          </cell>
          <cell r="I34"/>
          <cell r="J34"/>
          <cell r="K34"/>
          <cell r="L34"/>
          <cell r="M34">
            <v>0</v>
          </cell>
          <cell r="N34"/>
          <cell r="O34"/>
          <cell r="P34"/>
          <cell r="Q34"/>
          <cell r="R34"/>
          <cell r="S34">
            <v>5519</v>
          </cell>
          <cell r="T34">
            <v>504663600</v>
          </cell>
          <cell r="U34"/>
          <cell r="V34"/>
          <cell r="W34"/>
          <cell r="X34"/>
          <cell r="Y34">
            <v>0</v>
          </cell>
          <cell r="Z34">
            <v>146700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>
            <v>0</v>
          </cell>
          <cell r="N35"/>
          <cell r="O35"/>
          <cell r="P35"/>
          <cell r="Q35"/>
          <cell r="R35"/>
          <cell r="S35">
            <v>160</v>
          </cell>
          <cell r="T35">
            <v>14134880</v>
          </cell>
          <cell r="U35"/>
          <cell r="V35"/>
          <cell r="W35"/>
          <cell r="X35"/>
          <cell r="Y35">
            <v>0</v>
          </cell>
          <cell r="Z35">
            <v>160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/>
          <cell r="J36"/>
          <cell r="K36"/>
          <cell r="L36"/>
          <cell r="M36">
            <v>0</v>
          </cell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>
            <v>0</v>
          </cell>
          <cell r="Z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269004</v>
          </cell>
          <cell r="E37">
            <v>118427499.48999999</v>
          </cell>
          <cell r="F37">
            <v>129816</v>
          </cell>
          <cell r="G37">
            <v>133602999.36</v>
          </cell>
          <cell r="H37">
            <v>252030498.84999999</v>
          </cell>
          <cell r="I37"/>
          <cell r="J37"/>
          <cell r="K37"/>
          <cell r="L37"/>
          <cell r="M37">
            <v>0</v>
          </cell>
          <cell r="N37"/>
          <cell r="O37"/>
          <cell r="P37"/>
          <cell r="Q37"/>
          <cell r="R37"/>
          <cell r="S37">
            <v>56634</v>
          </cell>
          <cell r="T37">
            <v>5119326049</v>
          </cell>
          <cell r="U37"/>
          <cell r="V37"/>
          <cell r="W37"/>
          <cell r="X37"/>
          <cell r="Y37">
            <v>0</v>
          </cell>
          <cell r="Z37">
            <v>455454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>
            <v>0</v>
          </cell>
          <cell r="N38"/>
          <cell r="O38"/>
          <cell r="P38"/>
          <cell r="Q38"/>
          <cell r="R38"/>
          <cell r="S38">
            <v>117</v>
          </cell>
          <cell r="T38">
            <v>9952020</v>
          </cell>
          <cell r="U38"/>
          <cell r="V38"/>
          <cell r="W38"/>
          <cell r="X38"/>
          <cell r="Y38">
            <v>0</v>
          </cell>
          <cell r="Z38">
            <v>117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>
            <v>0</v>
          </cell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>
            <v>0</v>
          </cell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>
            <v>0</v>
          </cell>
          <cell r="Z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665</v>
          </cell>
          <cell r="E42">
            <v>172862</v>
          </cell>
          <cell r="F42">
            <v>4</v>
          </cell>
          <cell r="G42">
            <v>16400</v>
          </cell>
          <cell r="H42">
            <v>189262</v>
          </cell>
          <cell r="I42"/>
          <cell r="J42"/>
          <cell r="K42"/>
          <cell r="L42"/>
          <cell r="M42">
            <v>0</v>
          </cell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>
            <v>0</v>
          </cell>
          <cell r="Z42">
            <v>669</v>
          </cell>
        </row>
        <row r="43">
          <cell r="B43" t="str">
            <v>MERG</v>
          </cell>
          <cell r="C43" t="str">
            <v>Мэргэн санаа ХХК</v>
          </cell>
          <cell r="D43">
            <v>12</v>
          </cell>
          <cell r="E43">
            <v>64490</v>
          </cell>
          <cell r="F43">
            <v>284</v>
          </cell>
          <cell r="G43">
            <v>1142420</v>
          </cell>
          <cell r="H43">
            <v>1206910</v>
          </cell>
          <cell r="I43"/>
          <cell r="J43"/>
          <cell r="K43"/>
          <cell r="L43"/>
          <cell r="M43">
            <v>0</v>
          </cell>
          <cell r="N43"/>
          <cell r="O43"/>
          <cell r="P43"/>
          <cell r="Q43"/>
          <cell r="R43"/>
          <cell r="S43">
            <v>300</v>
          </cell>
          <cell r="T43">
            <v>30000000</v>
          </cell>
          <cell r="U43"/>
          <cell r="V43"/>
          <cell r="W43"/>
          <cell r="X43"/>
          <cell r="Y43">
            <v>0</v>
          </cell>
          <cell r="Z43">
            <v>596</v>
          </cell>
        </row>
        <row r="44">
          <cell r="B44" t="str">
            <v>MIBG</v>
          </cell>
          <cell r="C44" t="str">
            <v>Эм Ай Би Жи ХХК</v>
          </cell>
          <cell r="D44">
            <v>128397</v>
          </cell>
          <cell r="E44">
            <v>156869264</v>
          </cell>
          <cell r="F44">
            <v>5943</v>
          </cell>
          <cell r="G44">
            <v>10110256</v>
          </cell>
          <cell r="H44">
            <v>166979520</v>
          </cell>
          <cell r="I44"/>
          <cell r="J44"/>
          <cell r="K44"/>
          <cell r="L44"/>
          <cell r="M44">
            <v>0</v>
          </cell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>
            <v>0</v>
          </cell>
          <cell r="Z44">
            <v>134340</v>
          </cell>
        </row>
        <row r="45">
          <cell r="B45" t="str">
            <v>MICC</v>
          </cell>
          <cell r="C45" t="str">
            <v>Эм Ай Си Си ХХК</v>
          </cell>
          <cell r="D45">
            <v>600</v>
          </cell>
          <cell r="E45">
            <v>1234000</v>
          </cell>
          <cell r="F45">
            <v>0</v>
          </cell>
          <cell r="G45">
            <v>0</v>
          </cell>
          <cell r="H45">
            <v>1234000</v>
          </cell>
          <cell r="I45"/>
          <cell r="J45"/>
          <cell r="K45"/>
          <cell r="L45"/>
          <cell r="M45">
            <v>0</v>
          </cell>
          <cell r="N45"/>
          <cell r="O45"/>
          <cell r="P45"/>
          <cell r="Q45"/>
          <cell r="R45"/>
          <cell r="S45">
            <v>60</v>
          </cell>
          <cell r="T45">
            <v>5103600</v>
          </cell>
          <cell r="U45"/>
          <cell r="V45"/>
          <cell r="W45"/>
          <cell r="X45"/>
          <cell r="Y45">
            <v>0</v>
          </cell>
          <cell r="Z45">
            <v>660</v>
          </cell>
        </row>
        <row r="46">
          <cell r="B46" t="str">
            <v>MNET</v>
          </cell>
          <cell r="C46" t="str">
            <v>Ард секюритиз ХХК</v>
          </cell>
          <cell r="D46">
            <v>879810</v>
          </cell>
          <cell r="E46">
            <v>403659976</v>
          </cell>
          <cell r="F46">
            <v>862984</v>
          </cell>
          <cell r="G46">
            <v>380635045.5</v>
          </cell>
          <cell r="H46">
            <v>784295021.5</v>
          </cell>
          <cell r="I46"/>
          <cell r="J46"/>
          <cell r="K46"/>
          <cell r="L46"/>
          <cell r="M46">
            <v>0</v>
          </cell>
          <cell r="N46"/>
          <cell r="O46"/>
          <cell r="P46"/>
          <cell r="Q46"/>
          <cell r="R46"/>
          <cell r="S46">
            <v>6023</v>
          </cell>
          <cell r="T46">
            <v>546144951</v>
          </cell>
          <cell r="U46"/>
          <cell r="V46"/>
          <cell r="W46"/>
          <cell r="X46"/>
          <cell r="Y46">
            <v>0</v>
          </cell>
          <cell r="Z46">
            <v>1748817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4677</v>
          </cell>
          <cell r="G47">
            <v>3326200</v>
          </cell>
          <cell r="H47">
            <v>3326200</v>
          </cell>
          <cell r="I47"/>
          <cell r="J47"/>
          <cell r="K47"/>
          <cell r="L47"/>
          <cell r="M47">
            <v>0</v>
          </cell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>
            <v>0</v>
          </cell>
          <cell r="Z47">
            <v>4677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546</v>
          </cell>
          <cell r="G48">
            <v>489380</v>
          </cell>
          <cell r="H48">
            <v>489380</v>
          </cell>
          <cell r="I48"/>
          <cell r="J48"/>
          <cell r="K48"/>
          <cell r="L48"/>
          <cell r="M48">
            <v>0</v>
          </cell>
          <cell r="N48"/>
          <cell r="O48"/>
          <cell r="P48"/>
          <cell r="Q48"/>
          <cell r="R48"/>
          <cell r="S48">
            <v>165</v>
          </cell>
          <cell r="T48">
            <v>14576595</v>
          </cell>
          <cell r="U48"/>
          <cell r="V48"/>
          <cell r="W48"/>
          <cell r="X48"/>
          <cell r="Y48">
            <v>0</v>
          </cell>
          <cell r="Z48">
            <v>711</v>
          </cell>
        </row>
        <row r="49">
          <cell r="B49" t="str">
            <v>MSEC</v>
          </cell>
          <cell r="C49" t="str">
            <v>Монсек ХХК</v>
          </cell>
          <cell r="D49">
            <v>24544</v>
          </cell>
          <cell r="E49">
            <v>28935684.399999999</v>
          </cell>
          <cell r="F49">
            <v>35079</v>
          </cell>
          <cell r="G49">
            <v>33416575</v>
          </cell>
          <cell r="H49">
            <v>62352259.399999999</v>
          </cell>
          <cell r="I49"/>
          <cell r="J49"/>
          <cell r="K49"/>
          <cell r="L49"/>
          <cell r="M49">
            <v>0</v>
          </cell>
          <cell r="N49"/>
          <cell r="O49"/>
          <cell r="P49"/>
          <cell r="Q49"/>
          <cell r="R49"/>
          <cell r="S49">
            <v>1636</v>
          </cell>
          <cell r="T49">
            <v>147776696</v>
          </cell>
          <cell r="U49"/>
          <cell r="V49"/>
          <cell r="W49"/>
          <cell r="X49"/>
          <cell r="Y49">
            <v>0</v>
          </cell>
          <cell r="Z49">
            <v>61259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5650</v>
          </cell>
          <cell r="E51">
            <v>6500331</v>
          </cell>
          <cell r="F51">
            <v>13117</v>
          </cell>
          <cell r="G51">
            <v>2769135</v>
          </cell>
          <cell r="H51">
            <v>9269466</v>
          </cell>
          <cell r="I51"/>
          <cell r="J51"/>
          <cell r="K51"/>
          <cell r="L51"/>
          <cell r="M51">
            <v>0</v>
          </cell>
          <cell r="N51"/>
          <cell r="O51"/>
          <cell r="P51"/>
          <cell r="Q51"/>
          <cell r="R51"/>
          <cell r="S51">
            <v>95897</v>
          </cell>
          <cell r="T51">
            <v>8611725535</v>
          </cell>
          <cell r="U51">
            <v>39600</v>
          </cell>
          <cell r="V51">
            <v>3862726290</v>
          </cell>
          <cell r="W51">
            <v>40918</v>
          </cell>
          <cell r="X51">
            <v>3993702010</v>
          </cell>
          <cell r="Y51">
            <v>7856428300</v>
          </cell>
          <cell r="Z51">
            <v>195182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354</v>
          </cell>
          <cell r="E52">
            <v>4619850</v>
          </cell>
          <cell r="F52">
            <v>3136</v>
          </cell>
          <cell r="G52">
            <v>1119880</v>
          </cell>
          <cell r="H52">
            <v>5739730</v>
          </cell>
          <cell r="I52"/>
          <cell r="J52"/>
          <cell r="K52"/>
          <cell r="L52"/>
          <cell r="M52">
            <v>0</v>
          </cell>
          <cell r="N52"/>
          <cell r="O52"/>
          <cell r="P52"/>
          <cell r="Q52"/>
          <cell r="R52"/>
          <cell r="S52">
            <v>1297</v>
          </cell>
          <cell r="T52">
            <v>125710348</v>
          </cell>
          <cell r="U52"/>
          <cell r="V52"/>
          <cell r="W52"/>
          <cell r="X52"/>
          <cell r="Y52">
            <v>0</v>
          </cell>
          <cell r="Z52">
            <v>4787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42233</v>
          </cell>
          <cell r="G54">
            <v>21679680</v>
          </cell>
          <cell r="H54">
            <v>21679680</v>
          </cell>
          <cell r="I54"/>
          <cell r="J54"/>
          <cell r="K54"/>
          <cell r="L54"/>
          <cell r="M54">
            <v>0</v>
          </cell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>
            <v>0</v>
          </cell>
          <cell r="Z54">
            <v>42233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/>
          <cell r="K55"/>
          <cell r="L55"/>
          <cell r="M55">
            <v>0</v>
          </cell>
          <cell r="N55"/>
          <cell r="O55"/>
          <cell r="P55"/>
          <cell r="Q55"/>
          <cell r="R55"/>
          <cell r="S55">
            <v>453</v>
          </cell>
          <cell r="T55">
            <v>41454483</v>
          </cell>
          <cell r="U55"/>
          <cell r="V55"/>
          <cell r="W55"/>
          <cell r="X55"/>
          <cell r="Y55">
            <v>0</v>
          </cell>
          <cell r="Z55">
            <v>453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>
            <v>0</v>
          </cell>
          <cell r="Z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73667</v>
          </cell>
          <cell r="E57">
            <v>113889879.90000001</v>
          </cell>
          <cell r="F57">
            <v>84967</v>
          </cell>
          <cell r="G57">
            <v>35725910.039999999</v>
          </cell>
          <cell r="H57">
            <v>149615789.94</v>
          </cell>
          <cell r="I57"/>
          <cell r="J57"/>
          <cell r="K57"/>
          <cell r="L57"/>
          <cell r="M57">
            <v>0</v>
          </cell>
          <cell r="N57"/>
          <cell r="O57"/>
          <cell r="P57"/>
          <cell r="Q57"/>
          <cell r="R57"/>
          <cell r="S57">
            <v>17711</v>
          </cell>
          <cell r="T57">
            <v>1585777547</v>
          </cell>
          <cell r="U57">
            <v>50</v>
          </cell>
          <cell r="V57">
            <v>4253000</v>
          </cell>
          <cell r="W57">
            <v>50</v>
          </cell>
          <cell r="X57">
            <v>4253000</v>
          </cell>
          <cell r="Y57">
            <v>8506000</v>
          </cell>
          <cell r="Z57">
            <v>176445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30136</v>
          </cell>
          <cell r="G58">
            <v>44041202.5</v>
          </cell>
          <cell r="H58">
            <v>44041202.5</v>
          </cell>
          <cell r="I58"/>
          <cell r="J58"/>
          <cell r="K58"/>
          <cell r="L58"/>
          <cell r="M58">
            <v>0</v>
          </cell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>
            <v>0</v>
          </cell>
          <cell r="Z58">
            <v>30136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2589</v>
          </cell>
          <cell r="E59">
            <v>2875159</v>
          </cell>
          <cell r="F59">
            <v>540</v>
          </cell>
          <cell r="G59">
            <v>3476790</v>
          </cell>
          <cell r="H59">
            <v>6351949</v>
          </cell>
          <cell r="I59"/>
          <cell r="J59"/>
          <cell r="K59"/>
          <cell r="L59"/>
          <cell r="M59">
            <v>0</v>
          </cell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>
            <v>0</v>
          </cell>
          <cell r="Z59">
            <v>3129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54286</v>
          </cell>
          <cell r="E60">
            <v>43407126.700000003</v>
          </cell>
          <cell r="F60">
            <v>72644</v>
          </cell>
          <cell r="G60">
            <v>36116026.399999999</v>
          </cell>
          <cell r="H60">
            <v>79523153.099999994</v>
          </cell>
          <cell r="I60"/>
          <cell r="J60"/>
          <cell r="K60"/>
          <cell r="L60"/>
          <cell r="M60">
            <v>0</v>
          </cell>
          <cell r="N60"/>
          <cell r="O60"/>
          <cell r="P60"/>
          <cell r="Q60"/>
          <cell r="R60"/>
          <cell r="S60">
            <v>20309</v>
          </cell>
          <cell r="T60">
            <v>1870675162</v>
          </cell>
          <cell r="U60"/>
          <cell r="V60"/>
          <cell r="W60"/>
          <cell r="X60"/>
          <cell r="Y60">
            <v>0</v>
          </cell>
          <cell r="Z60">
            <v>147239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199</v>
          </cell>
          <cell r="E61">
            <v>2348200</v>
          </cell>
          <cell r="F61">
            <v>606</v>
          </cell>
          <cell r="G61">
            <v>1393825</v>
          </cell>
          <cell r="H61">
            <v>3742025</v>
          </cell>
          <cell r="I61"/>
          <cell r="J61"/>
          <cell r="K61"/>
          <cell r="L61"/>
          <cell r="M61">
            <v>0</v>
          </cell>
          <cell r="N61"/>
          <cell r="O61"/>
          <cell r="P61"/>
          <cell r="Q61"/>
          <cell r="R61"/>
          <cell r="S61">
            <v>169696</v>
          </cell>
          <cell r="T61">
            <v>15884647776</v>
          </cell>
          <cell r="U61"/>
          <cell r="V61"/>
          <cell r="W61"/>
          <cell r="X61"/>
          <cell r="Y61">
            <v>0</v>
          </cell>
          <cell r="Z61">
            <v>170501</v>
          </cell>
        </row>
        <row r="62">
          <cell r="B62" t="str">
            <v>TTOL</v>
          </cell>
          <cell r="C62" t="str">
            <v>Тэсо Инвестмент</v>
          </cell>
          <cell r="D62">
            <v>5466</v>
          </cell>
          <cell r="E62">
            <v>1659858</v>
          </cell>
          <cell r="F62">
            <v>5511</v>
          </cell>
          <cell r="G62">
            <v>1480982</v>
          </cell>
          <cell r="H62">
            <v>3140840</v>
          </cell>
          <cell r="I62"/>
          <cell r="J62"/>
          <cell r="K62"/>
          <cell r="L62"/>
          <cell r="M62">
            <v>0</v>
          </cell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>
            <v>0</v>
          </cell>
          <cell r="Z62">
            <v>10977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556</v>
          </cell>
          <cell r="E63">
            <v>778460</v>
          </cell>
          <cell r="F63">
            <v>1594</v>
          </cell>
          <cell r="G63">
            <v>10622354</v>
          </cell>
          <cell r="H63">
            <v>11400814</v>
          </cell>
          <cell r="I63"/>
          <cell r="J63"/>
          <cell r="K63"/>
          <cell r="L63"/>
          <cell r="M63">
            <v>0</v>
          </cell>
          <cell r="N63"/>
          <cell r="O63"/>
          <cell r="P63"/>
          <cell r="Q63"/>
          <cell r="R63"/>
          <cell r="S63">
            <v>100</v>
          </cell>
          <cell r="T63">
            <v>8834300</v>
          </cell>
          <cell r="U63"/>
          <cell r="V63"/>
          <cell r="W63"/>
          <cell r="X63"/>
          <cell r="Y63">
            <v>0</v>
          </cell>
          <cell r="Z63">
            <v>2250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/>
          <cell r="J64"/>
          <cell r="K64"/>
          <cell r="L64"/>
          <cell r="M64">
            <v>0</v>
          </cell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>
            <v>0</v>
          </cell>
          <cell r="Z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>
            <v>0</v>
          </cell>
          <cell r="Z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22574</v>
          </cell>
          <cell r="E66">
            <v>37189952</v>
          </cell>
          <cell r="F66">
            <v>51457</v>
          </cell>
          <cell r="G66">
            <v>19222661</v>
          </cell>
          <cell r="H66">
            <v>56412613</v>
          </cell>
          <cell r="I66"/>
          <cell r="J66"/>
          <cell r="K66"/>
          <cell r="L66"/>
          <cell r="M66">
            <v>0</v>
          </cell>
          <cell r="N66"/>
          <cell r="O66"/>
          <cell r="P66"/>
          <cell r="Q66"/>
          <cell r="R66"/>
          <cell r="S66">
            <v>1922</v>
          </cell>
          <cell r="T66">
            <v>170358219</v>
          </cell>
          <cell r="U66"/>
          <cell r="V66"/>
          <cell r="W66"/>
          <cell r="X66"/>
          <cell r="Y66">
            <v>0</v>
          </cell>
          <cell r="Z66">
            <v>75953</v>
          </cell>
        </row>
        <row r="67">
          <cell r="B67" t="str">
            <v>нийт</v>
          </cell>
          <cell r="C67"/>
          <cell r="D67">
            <v>2006588</v>
          </cell>
          <cell r="E67">
            <v>1348292695.1500003</v>
          </cell>
          <cell r="F67">
            <v>2006588</v>
          </cell>
          <cell r="G67">
            <v>1348292695.1500001</v>
          </cell>
          <cell r="H67">
            <v>2696585390.3000002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/>
          <cell r="S67">
            <v>613331</v>
          </cell>
          <cell r="T67">
            <v>56219279995</v>
          </cell>
          <cell r="U67">
            <v>79677</v>
          </cell>
          <cell r="V67">
            <v>7605504100</v>
          </cell>
          <cell r="W67">
            <v>79677</v>
          </cell>
          <cell r="X67">
            <v>7605504100</v>
          </cell>
          <cell r="Y67">
            <v>15211008200</v>
          </cell>
          <cell r="Z67">
            <v>4785861</v>
          </cell>
        </row>
        <row r="68">
          <cell r="D68"/>
          <cell r="E68"/>
          <cell r="F68"/>
          <cell r="G68"/>
          <cell r="H68"/>
          <cell r="Z68"/>
        </row>
        <row r="69">
          <cell r="D69"/>
          <cell r="E69"/>
          <cell r="F69"/>
          <cell r="G69"/>
          <cell r="H69"/>
          <cell r="Z69"/>
        </row>
        <row r="70">
          <cell r="D70"/>
          <cell r="E70"/>
          <cell r="F70"/>
          <cell r="G70"/>
          <cell r="H70"/>
          <cell r="Z70"/>
        </row>
        <row r="71">
          <cell r="D71"/>
          <cell r="E71"/>
          <cell r="F71"/>
          <cell r="G71"/>
          <cell r="H7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</row>
        <row r="10">
          <cell r="B10" t="str">
            <v>ALTN</v>
          </cell>
          <cell r="C10" t="str">
            <v>Алтан хоромсог ХХК</v>
          </cell>
          <cell r="D10">
            <v>1</v>
          </cell>
          <cell r="E10">
            <v>5000</v>
          </cell>
          <cell r="F10">
            <v>1669</v>
          </cell>
          <cell r="G10">
            <v>4798935</v>
          </cell>
          <cell r="H10">
            <v>4803935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</row>
        <row r="11">
          <cell r="B11" t="str">
            <v>APS</v>
          </cell>
          <cell r="C11" t="str">
            <v>Азиа Пасифик секьюритис ХХК</v>
          </cell>
          <cell r="D11">
            <v>16261</v>
          </cell>
          <cell r="E11">
            <v>10631235</v>
          </cell>
          <cell r="F11">
            <v>17658</v>
          </cell>
          <cell r="G11">
            <v>14762085</v>
          </cell>
          <cell r="H11">
            <v>25393320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>
            <v>1500</v>
          </cell>
          <cell r="S11">
            <v>144280500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90574</v>
          </cell>
          <cell r="E12">
            <v>42160396.950000003</v>
          </cell>
          <cell r="F12">
            <v>159406</v>
          </cell>
          <cell r="G12">
            <v>27999366</v>
          </cell>
          <cell r="H12">
            <v>70159762.950000003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>
            <v>11281</v>
          </cell>
          <cell r="S12">
            <v>1059147849</v>
          </cell>
        </row>
        <row r="13">
          <cell r="B13" t="str">
            <v>ARGB</v>
          </cell>
          <cell r="C13" t="str">
            <v>Аргай бэст ХХК</v>
          </cell>
          <cell r="D13">
            <v>485</v>
          </cell>
          <cell r="E13">
            <v>169750</v>
          </cell>
          <cell r="F13">
            <v>149</v>
          </cell>
          <cell r="G13">
            <v>81205</v>
          </cell>
          <cell r="H13">
            <v>250955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</row>
        <row r="16">
          <cell r="B16" t="str">
            <v>BDSC</v>
          </cell>
          <cell r="C16" t="str">
            <v>БиДиСек ХК</v>
          </cell>
          <cell r="D16">
            <v>331972</v>
          </cell>
          <cell r="E16">
            <v>123524696.58</v>
          </cell>
          <cell r="F16">
            <v>324456</v>
          </cell>
          <cell r="G16">
            <v>243675784.53999999</v>
          </cell>
          <cell r="H16">
            <v>367200481.12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>
            <v>88669</v>
          </cell>
          <cell r="S16">
            <v>8237532622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</row>
        <row r="19">
          <cell r="B19" t="str">
            <v>BLMB</v>
          </cell>
          <cell r="C19" t="str">
            <v>Блүмсбюри секюритиес ХХК</v>
          </cell>
          <cell r="D19">
            <v>13423</v>
          </cell>
          <cell r="E19">
            <v>59872225</v>
          </cell>
          <cell r="F19">
            <v>10593</v>
          </cell>
          <cell r="G19">
            <v>6346164</v>
          </cell>
          <cell r="H19">
            <v>66218389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>
            <v>8</v>
          </cell>
          <cell r="S20">
            <v>748424</v>
          </cell>
        </row>
        <row r="21">
          <cell r="B21" t="str">
            <v>BULG</v>
          </cell>
          <cell r="C21" t="str">
            <v>Булган брокер ХХК</v>
          </cell>
          <cell r="D21">
            <v>514</v>
          </cell>
          <cell r="E21">
            <v>837207</v>
          </cell>
          <cell r="F21">
            <v>649</v>
          </cell>
          <cell r="G21">
            <v>793305</v>
          </cell>
          <cell r="H21">
            <v>1630512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</row>
        <row r="22">
          <cell r="B22" t="str">
            <v>BUMB</v>
          </cell>
          <cell r="C22" t="str">
            <v>Бумбат-Алтай ХХК</v>
          </cell>
          <cell r="D22">
            <v>31071</v>
          </cell>
          <cell r="E22">
            <v>77183463.799999997</v>
          </cell>
          <cell r="F22">
            <v>75408</v>
          </cell>
          <cell r="G22">
            <v>30362242</v>
          </cell>
          <cell r="H22">
            <v>107545705.8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</row>
        <row r="23">
          <cell r="B23" t="str">
            <v>BZIN</v>
          </cell>
          <cell r="C23" t="str">
            <v>Дэү Секьюритис Монгол</v>
          </cell>
          <cell r="D23">
            <v>3008</v>
          </cell>
          <cell r="E23">
            <v>1215202</v>
          </cell>
          <cell r="F23">
            <v>10</v>
          </cell>
          <cell r="G23">
            <v>4090</v>
          </cell>
          <cell r="H23">
            <v>1219292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>
            <v>17518</v>
          </cell>
          <cell r="S23">
            <v>1613695901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</row>
        <row r="26">
          <cell r="B26" t="str">
            <v>DELG</v>
          </cell>
          <cell r="C26" t="str">
            <v>Дэлгэрхангай секюритиз ХХК</v>
          </cell>
          <cell r="D26">
            <v>51859</v>
          </cell>
          <cell r="E26">
            <v>176859007.09999999</v>
          </cell>
          <cell r="F26">
            <v>92876</v>
          </cell>
          <cell r="G26">
            <v>241105029.5</v>
          </cell>
          <cell r="H26">
            <v>417964036.60000002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</row>
        <row r="28">
          <cell r="B28" t="str">
            <v>DRBR</v>
          </cell>
          <cell r="C28" t="str">
            <v>Дархан брокер ХХК</v>
          </cell>
          <cell r="D28">
            <v>231</v>
          </cell>
          <cell r="E28">
            <v>187595</v>
          </cell>
          <cell r="F28">
            <v>9815</v>
          </cell>
          <cell r="G28">
            <v>11313396</v>
          </cell>
          <cell r="H28">
            <v>11500991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1932</v>
          </cell>
          <cell r="E29">
            <v>9615872</v>
          </cell>
          <cell r="F29">
            <v>1108</v>
          </cell>
          <cell r="G29">
            <v>2162960</v>
          </cell>
          <cell r="H29">
            <v>11778832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</row>
        <row r="33">
          <cell r="B33" t="str">
            <v>GATR</v>
          </cell>
          <cell r="C33" t="str">
            <v>Гацуурт трейд ХХК</v>
          </cell>
          <cell r="D33">
            <v>8400</v>
          </cell>
          <cell r="E33">
            <v>429200</v>
          </cell>
          <cell r="F33">
            <v>0</v>
          </cell>
          <cell r="G33">
            <v>0</v>
          </cell>
          <cell r="H33">
            <v>429200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</row>
        <row r="34">
          <cell r="B34" t="str">
            <v>GAUL</v>
          </cell>
          <cell r="C34" t="str">
            <v>Гаүли ХХК</v>
          </cell>
          <cell r="D34">
            <v>136248</v>
          </cell>
          <cell r="E34">
            <v>52447165.899999999</v>
          </cell>
          <cell r="F34">
            <v>217006</v>
          </cell>
          <cell r="G34">
            <v>87468297</v>
          </cell>
          <cell r="H34">
            <v>139915462.90000001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>
            <v>799</v>
          </cell>
          <cell r="S34">
            <v>78102328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B37" t="str">
            <v>GLMT</v>
          </cell>
          <cell r="C37" t="str">
            <v>Голомт секюритиз ХХК</v>
          </cell>
          <cell r="D37">
            <v>122541</v>
          </cell>
          <cell r="E37">
            <v>88036052.730000004</v>
          </cell>
          <cell r="F37">
            <v>70449</v>
          </cell>
          <cell r="G37">
            <v>49548925.020000003</v>
          </cell>
          <cell r="H37">
            <v>137584977.75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>
            <v>66397</v>
          </cell>
          <cell r="S37">
            <v>6489417688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</row>
        <row r="42">
          <cell r="B42" t="str">
            <v>LFTI</v>
          </cell>
          <cell r="C42" t="str">
            <v>Лайфтайм инвестмент ХХК</v>
          </cell>
          <cell r="D42">
            <v>1770</v>
          </cell>
          <cell r="E42">
            <v>6004863</v>
          </cell>
          <cell r="F42">
            <v>160</v>
          </cell>
          <cell r="G42">
            <v>538800</v>
          </cell>
          <cell r="H42">
            <v>6543663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</row>
        <row r="43">
          <cell r="B43" t="str">
            <v>MERG</v>
          </cell>
          <cell r="C43" t="str">
            <v>Мэргэн санаа ХХК</v>
          </cell>
          <cell r="D43">
            <v>540</v>
          </cell>
          <cell r="E43">
            <v>98600</v>
          </cell>
          <cell r="F43">
            <v>729</v>
          </cell>
          <cell r="G43">
            <v>944794</v>
          </cell>
          <cell r="H43">
            <v>1043394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</row>
        <row r="44">
          <cell r="B44" t="str">
            <v>MIBG</v>
          </cell>
          <cell r="C44" t="str">
            <v>Эм Ай Би Жи ХХК</v>
          </cell>
          <cell r="D44">
            <v>162026</v>
          </cell>
          <cell r="E44">
            <v>115058407.40000001</v>
          </cell>
          <cell r="F44">
            <v>10720</v>
          </cell>
          <cell r="G44">
            <v>2733822</v>
          </cell>
          <cell r="H44">
            <v>117792229.40000001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</row>
        <row r="45">
          <cell r="B45" t="str">
            <v>MICC</v>
          </cell>
          <cell r="C45" t="str">
            <v>Эм Ай Си Си ХХК</v>
          </cell>
          <cell r="D45">
            <v>24460</v>
          </cell>
          <cell r="E45">
            <v>3424400</v>
          </cell>
          <cell r="F45">
            <v>0</v>
          </cell>
          <cell r="G45">
            <v>0</v>
          </cell>
          <cell r="H45">
            <v>3424400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</row>
        <row r="46">
          <cell r="B46" t="str">
            <v>MNET</v>
          </cell>
          <cell r="C46" t="str">
            <v>Ард секюритиз ХХК</v>
          </cell>
          <cell r="D46">
            <v>45752</v>
          </cell>
          <cell r="E46">
            <v>29184619</v>
          </cell>
          <cell r="F46">
            <v>2215</v>
          </cell>
          <cell r="G46">
            <v>10185156.4</v>
          </cell>
          <cell r="H46">
            <v>39369775.399999999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>
            <v>600</v>
          </cell>
          <cell r="S46">
            <v>55799000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724</v>
          </cell>
          <cell r="G47">
            <v>1238700</v>
          </cell>
          <cell r="H47">
            <v>1238700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</row>
        <row r="48">
          <cell r="B48" t="str">
            <v>MSDQ</v>
          </cell>
          <cell r="C48" t="str">
            <v>Масдак ХХК</v>
          </cell>
          <cell r="D48">
            <v>220</v>
          </cell>
          <cell r="E48">
            <v>11220</v>
          </cell>
          <cell r="F48">
            <v>251</v>
          </cell>
          <cell r="G48">
            <v>1340565</v>
          </cell>
          <cell r="H48">
            <v>1351785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</row>
        <row r="49">
          <cell r="B49" t="str">
            <v>MSEC</v>
          </cell>
          <cell r="C49" t="str">
            <v>Монсек ХХК</v>
          </cell>
          <cell r="D49">
            <v>11777</v>
          </cell>
          <cell r="E49">
            <v>5856114</v>
          </cell>
          <cell r="F49">
            <v>21896</v>
          </cell>
          <cell r="G49">
            <v>24679307.84</v>
          </cell>
          <cell r="H49">
            <v>30535421.84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>
            <v>962</v>
          </cell>
          <cell r="S49">
            <v>86016332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</row>
        <row r="51">
          <cell r="B51" t="str">
            <v>NOVL</v>
          </cell>
          <cell r="C51" t="str">
            <v>Новел инвестмент ХХК</v>
          </cell>
          <cell r="D51">
            <v>4688</v>
          </cell>
          <cell r="E51">
            <v>24626618</v>
          </cell>
          <cell r="F51">
            <v>16088</v>
          </cell>
          <cell r="G51">
            <v>13178371.800000001</v>
          </cell>
          <cell r="H51">
            <v>37804989.799999997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>
            <v>59987</v>
          </cell>
          <cell r="S51">
            <v>5383764106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3484</v>
          </cell>
          <cell r="G52">
            <v>1508941</v>
          </cell>
          <cell r="H52">
            <v>1508941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>
            <v>10197</v>
          </cell>
          <cell r="S52">
            <v>932046588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</row>
        <row r="54">
          <cell r="B54" t="str">
            <v>SANR</v>
          </cell>
          <cell r="C54" t="str">
            <v>Санар ХХК</v>
          </cell>
          <cell r="D54">
            <v>2614</v>
          </cell>
          <cell r="E54">
            <v>356884</v>
          </cell>
          <cell r="F54">
            <v>31819</v>
          </cell>
          <cell r="G54">
            <v>16058886.300000001</v>
          </cell>
          <cell r="H54">
            <v>16415770.300000001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2157</v>
          </cell>
          <cell r="G55">
            <v>787305</v>
          </cell>
          <cell r="H55">
            <v>787305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</row>
        <row r="57">
          <cell r="B57" t="str">
            <v>STIN</v>
          </cell>
          <cell r="C57" t="str">
            <v>Стандарт инвестмент ХХК</v>
          </cell>
          <cell r="D57">
            <v>60804</v>
          </cell>
          <cell r="E57">
            <v>68117713.299999997</v>
          </cell>
          <cell r="F57">
            <v>75080</v>
          </cell>
          <cell r="G57">
            <v>33971565.799999997</v>
          </cell>
          <cell r="H57">
            <v>102089279.09999999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>
            <v>5603</v>
          </cell>
          <cell r="S57">
            <v>512293219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28945</v>
          </cell>
          <cell r="G58">
            <v>27452330.190000001</v>
          </cell>
          <cell r="H58">
            <v>27452330.190000001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</row>
        <row r="59">
          <cell r="B59" t="str">
            <v>TCHB</v>
          </cell>
          <cell r="C59" t="str">
            <v>Тулгат чандмань баян ХХК</v>
          </cell>
          <cell r="D59">
            <v>3003</v>
          </cell>
          <cell r="E59">
            <v>705362</v>
          </cell>
          <cell r="F59">
            <v>900</v>
          </cell>
          <cell r="G59">
            <v>5923275</v>
          </cell>
          <cell r="H59">
            <v>6628637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</row>
        <row r="60">
          <cell r="B60" t="str">
            <v>TDB</v>
          </cell>
          <cell r="C60" t="str">
            <v>Ти Ди Би Капитал ХХК</v>
          </cell>
          <cell r="D60">
            <v>120285</v>
          </cell>
          <cell r="E60">
            <v>30827523.43</v>
          </cell>
          <cell r="F60">
            <v>69137</v>
          </cell>
          <cell r="G60">
            <v>54599188.899999999</v>
          </cell>
          <cell r="H60">
            <v>85426712.329999998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>
            <v>2509</v>
          </cell>
          <cell r="S60">
            <v>236032978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2700</v>
          </cell>
          <cell r="E61">
            <v>833000</v>
          </cell>
          <cell r="F61">
            <v>0</v>
          </cell>
          <cell r="G61">
            <v>0</v>
          </cell>
          <cell r="H61">
            <v>833000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>
            <v>48322</v>
          </cell>
          <cell r="S61">
            <v>4606469851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</row>
        <row r="63">
          <cell r="B63" t="str">
            <v>UNDR</v>
          </cell>
          <cell r="C63" t="str">
            <v>Өндөрхаан инвест ХХК</v>
          </cell>
          <cell r="D63">
            <v>1000</v>
          </cell>
          <cell r="E63">
            <v>60000</v>
          </cell>
          <cell r="F63">
            <v>775</v>
          </cell>
          <cell r="G63">
            <v>3823190.9</v>
          </cell>
          <cell r="H63">
            <v>3883190.9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>
            <v>20</v>
          </cell>
          <cell r="S63">
            <v>1923740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</row>
        <row r="66">
          <cell r="B66" t="str">
            <v>ZRGD</v>
          </cell>
          <cell r="C66" t="str">
            <v>Зэргэд ХХК</v>
          </cell>
          <cell r="D66">
            <v>14808</v>
          </cell>
          <cell r="E66">
            <v>16502064</v>
          </cell>
          <cell r="F66">
            <v>18635</v>
          </cell>
          <cell r="G66">
            <v>25455473</v>
          </cell>
          <cell r="H66">
            <v>41957537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>
            <v>514</v>
          </cell>
          <cell r="S66">
            <v>46981656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85" zoomScaleNormal="70" zoomScaleSheetLayoutView="85" workbookViewId="0">
      <pane xSplit="3" ySplit="15" topLeftCell="D37" activePane="bottomRight" state="frozen"/>
      <selection pane="topRight" activeCell="D1" sqref="D1"/>
      <selection pane="bottomLeft" activeCell="A16" sqref="A16"/>
      <selection pane="bottomRight" activeCell="B76" sqref="B76:F76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1" width="21" style="1" bestFit="1" customWidth="1"/>
    <col min="12" max="12" width="21" style="1" customWidth="1"/>
    <col min="13" max="13" width="22.28515625" style="1" bestFit="1" customWidth="1"/>
    <col min="14" max="14" width="16.7109375" style="1" customWidth="1"/>
    <col min="15" max="15" width="23.570312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1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7" width="21" style="1" bestFit="1" customWidth="1"/>
    <col min="268" max="268" width="21" style="1" customWidth="1"/>
    <col min="269" max="269" width="22.28515625" style="1" bestFit="1" customWidth="1"/>
    <col min="270" max="270" width="16.7109375" style="1" customWidth="1"/>
    <col min="271" max="271" width="23.5703125" style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1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3" width="21" style="1" bestFit="1" customWidth="1"/>
    <col min="524" max="524" width="21" style="1" customWidth="1"/>
    <col min="525" max="525" width="22.28515625" style="1" bestFit="1" customWidth="1"/>
    <col min="526" max="526" width="16.7109375" style="1" customWidth="1"/>
    <col min="527" max="527" width="23.5703125" style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1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79" width="21" style="1" bestFit="1" customWidth="1"/>
    <col min="780" max="780" width="21" style="1" customWidth="1"/>
    <col min="781" max="781" width="22.28515625" style="1" bestFit="1" customWidth="1"/>
    <col min="782" max="782" width="16.7109375" style="1" customWidth="1"/>
    <col min="783" max="783" width="23.5703125" style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1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5" width="21" style="1" bestFit="1" customWidth="1"/>
    <col min="1036" max="1036" width="21" style="1" customWidth="1"/>
    <col min="1037" max="1037" width="22.28515625" style="1" bestFit="1" customWidth="1"/>
    <col min="1038" max="1038" width="16.7109375" style="1" customWidth="1"/>
    <col min="1039" max="1039" width="23.5703125" style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1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1" width="21" style="1" bestFit="1" customWidth="1"/>
    <col min="1292" max="1292" width="21" style="1" customWidth="1"/>
    <col min="1293" max="1293" width="22.28515625" style="1" bestFit="1" customWidth="1"/>
    <col min="1294" max="1294" width="16.7109375" style="1" customWidth="1"/>
    <col min="1295" max="1295" width="23.5703125" style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1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7" width="21" style="1" bestFit="1" customWidth="1"/>
    <col min="1548" max="1548" width="21" style="1" customWidth="1"/>
    <col min="1549" max="1549" width="22.28515625" style="1" bestFit="1" customWidth="1"/>
    <col min="1550" max="1550" width="16.7109375" style="1" customWidth="1"/>
    <col min="1551" max="1551" width="23.5703125" style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1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3" width="21" style="1" bestFit="1" customWidth="1"/>
    <col min="1804" max="1804" width="21" style="1" customWidth="1"/>
    <col min="1805" max="1805" width="22.28515625" style="1" bestFit="1" customWidth="1"/>
    <col min="1806" max="1806" width="16.7109375" style="1" customWidth="1"/>
    <col min="1807" max="1807" width="23.5703125" style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1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59" width="21" style="1" bestFit="1" customWidth="1"/>
    <col min="2060" max="2060" width="21" style="1" customWidth="1"/>
    <col min="2061" max="2061" width="22.28515625" style="1" bestFit="1" customWidth="1"/>
    <col min="2062" max="2062" width="16.7109375" style="1" customWidth="1"/>
    <col min="2063" max="2063" width="23.5703125" style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1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5" width="21" style="1" bestFit="1" customWidth="1"/>
    <col min="2316" max="2316" width="21" style="1" customWidth="1"/>
    <col min="2317" max="2317" width="22.28515625" style="1" bestFit="1" customWidth="1"/>
    <col min="2318" max="2318" width="16.7109375" style="1" customWidth="1"/>
    <col min="2319" max="2319" width="23.5703125" style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1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1" width="21" style="1" bestFit="1" customWidth="1"/>
    <col min="2572" max="2572" width="21" style="1" customWidth="1"/>
    <col min="2573" max="2573" width="22.28515625" style="1" bestFit="1" customWidth="1"/>
    <col min="2574" max="2574" width="16.7109375" style="1" customWidth="1"/>
    <col min="2575" max="2575" width="23.5703125" style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1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7" width="21" style="1" bestFit="1" customWidth="1"/>
    <col min="2828" max="2828" width="21" style="1" customWidth="1"/>
    <col min="2829" max="2829" width="22.28515625" style="1" bestFit="1" customWidth="1"/>
    <col min="2830" max="2830" width="16.7109375" style="1" customWidth="1"/>
    <col min="2831" max="2831" width="23.5703125" style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1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3" width="21" style="1" bestFit="1" customWidth="1"/>
    <col min="3084" max="3084" width="21" style="1" customWidth="1"/>
    <col min="3085" max="3085" width="22.28515625" style="1" bestFit="1" customWidth="1"/>
    <col min="3086" max="3086" width="16.7109375" style="1" customWidth="1"/>
    <col min="3087" max="3087" width="23.5703125" style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1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39" width="21" style="1" bestFit="1" customWidth="1"/>
    <col min="3340" max="3340" width="21" style="1" customWidth="1"/>
    <col min="3341" max="3341" width="22.28515625" style="1" bestFit="1" customWidth="1"/>
    <col min="3342" max="3342" width="16.7109375" style="1" customWidth="1"/>
    <col min="3343" max="3343" width="23.5703125" style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1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5" width="21" style="1" bestFit="1" customWidth="1"/>
    <col min="3596" max="3596" width="21" style="1" customWidth="1"/>
    <col min="3597" max="3597" width="22.28515625" style="1" bestFit="1" customWidth="1"/>
    <col min="3598" max="3598" width="16.7109375" style="1" customWidth="1"/>
    <col min="3599" max="3599" width="23.5703125" style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1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1" width="21" style="1" bestFit="1" customWidth="1"/>
    <col min="3852" max="3852" width="21" style="1" customWidth="1"/>
    <col min="3853" max="3853" width="22.28515625" style="1" bestFit="1" customWidth="1"/>
    <col min="3854" max="3854" width="16.7109375" style="1" customWidth="1"/>
    <col min="3855" max="3855" width="23.5703125" style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1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7" width="21" style="1" bestFit="1" customWidth="1"/>
    <col min="4108" max="4108" width="21" style="1" customWidth="1"/>
    <col min="4109" max="4109" width="22.28515625" style="1" bestFit="1" customWidth="1"/>
    <col min="4110" max="4110" width="16.7109375" style="1" customWidth="1"/>
    <col min="4111" max="4111" width="23.5703125" style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1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3" width="21" style="1" bestFit="1" customWidth="1"/>
    <col min="4364" max="4364" width="21" style="1" customWidth="1"/>
    <col min="4365" max="4365" width="22.28515625" style="1" bestFit="1" customWidth="1"/>
    <col min="4366" max="4366" width="16.7109375" style="1" customWidth="1"/>
    <col min="4367" max="4367" width="23.5703125" style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1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19" width="21" style="1" bestFit="1" customWidth="1"/>
    <col min="4620" max="4620" width="21" style="1" customWidth="1"/>
    <col min="4621" max="4621" width="22.28515625" style="1" bestFit="1" customWidth="1"/>
    <col min="4622" max="4622" width="16.7109375" style="1" customWidth="1"/>
    <col min="4623" max="4623" width="23.5703125" style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1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5" width="21" style="1" bestFit="1" customWidth="1"/>
    <col min="4876" max="4876" width="21" style="1" customWidth="1"/>
    <col min="4877" max="4877" width="22.28515625" style="1" bestFit="1" customWidth="1"/>
    <col min="4878" max="4878" width="16.7109375" style="1" customWidth="1"/>
    <col min="4879" max="4879" width="23.5703125" style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1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1" width="21" style="1" bestFit="1" customWidth="1"/>
    <col min="5132" max="5132" width="21" style="1" customWidth="1"/>
    <col min="5133" max="5133" width="22.28515625" style="1" bestFit="1" customWidth="1"/>
    <col min="5134" max="5134" width="16.7109375" style="1" customWidth="1"/>
    <col min="5135" max="5135" width="23.5703125" style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1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7" width="21" style="1" bestFit="1" customWidth="1"/>
    <col min="5388" max="5388" width="21" style="1" customWidth="1"/>
    <col min="5389" max="5389" width="22.28515625" style="1" bestFit="1" customWidth="1"/>
    <col min="5390" max="5390" width="16.7109375" style="1" customWidth="1"/>
    <col min="5391" max="5391" width="23.5703125" style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1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3" width="21" style="1" bestFit="1" customWidth="1"/>
    <col min="5644" max="5644" width="21" style="1" customWidth="1"/>
    <col min="5645" max="5645" width="22.28515625" style="1" bestFit="1" customWidth="1"/>
    <col min="5646" max="5646" width="16.7109375" style="1" customWidth="1"/>
    <col min="5647" max="5647" width="23.5703125" style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1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899" width="21" style="1" bestFit="1" customWidth="1"/>
    <col min="5900" max="5900" width="21" style="1" customWidth="1"/>
    <col min="5901" max="5901" width="22.28515625" style="1" bestFit="1" customWidth="1"/>
    <col min="5902" max="5902" width="16.7109375" style="1" customWidth="1"/>
    <col min="5903" max="5903" width="23.5703125" style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1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5" width="21" style="1" bestFit="1" customWidth="1"/>
    <col min="6156" max="6156" width="21" style="1" customWidth="1"/>
    <col min="6157" max="6157" width="22.28515625" style="1" bestFit="1" customWidth="1"/>
    <col min="6158" max="6158" width="16.7109375" style="1" customWidth="1"/>
    <col min="6159" max="6159" width="23.5703125" style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1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1" width="21" style="1" bestFit="1" customWidth="1"/>
    <col min="6412" max="6412" width="21" style="1" customWidth="1"/>
    <col min="6413" max="6413" width="22.28515625" style="1" bestFit="1" customWidth="1"/>
    <col min="6414" max="6414" width="16.7109375" style="1" customWidth="1"/>
    <col min="6415" max="6415" width="23.5703125" style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1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7" width="21" style="1" bestFit="1" customWidth="1"/>
    <col min="6668" max="6668" width="21" style="1" customWidth="1"/>
    <col min="6669" max="6669" width="22.28515625" style="1" bestFit="1" customWidth="1"/>
    <col min="6670" max="6670" width="16.7109375" style="1" customWidth="1"/>
    <col min="6671" max="6671" width="23.5703125" style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1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3" width="21" style="1" bestFit="1" customWidth="1"/>
    <col min="6924" max="6924" width="21" style="1" customWidth="1"/>
    <col min="6925" max="6925" width="22.28515625" style="1" bestFit="1" customWidth="1"/>
    <col min="6926" max="6926" width="16.7109375" style="1" customWidth="1"/>
    <col min="6927" max="6927" width="23.5703125" style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1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79" width="21" style="1" bestFit="1" customWidth="1"/>
    <col min="7180" max="7180" width="21" style="1" customWidth="1"/>
    <col min="7181" max="7181" width="22.28515625" style="1" bestFit="1" customWidth="1"/>
    <col min="7182" max="7182" width="16.7109375" style="1" customWidth="1"/>
    <col min="7183" max="7183" width="23.5703125" style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1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5" width="21" style="1" bestFit="1" customWidth="1"/>
    <col min="7436" max="7436" width="21" style="1" customWidth="1"/>
    <col min="7437" max="7437" width="22.28515625" style="1" bestFit="1" customWidth="1"/>
    <col min="7438" max="7438" width="16.7109375" style="1" customWidth="1"/>
    <col min="7439" max="7439" width="23.5703125" style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1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1" width="21" style="1" bestFit="1" customWidth="1"/>
    <col min="7692" max="7692" width="21" style="1" customWidth="1"/>
    <col min="7693" max="7693" width="22.28515625" style="1" bestFit="1" customWidth="1"/>
    <col min="7694" max="7694" width="16.7109375" style="1" customWidth="1"/>
    <col min="7695" max="7695" width="23.5703125" style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1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7" width="21" style="1" bestFit="1" customWidth="1"/>
    <col min="7948" max="7948" width="21" style="1" customWidth="1"/>
    <col min="7949" max="7949" width="22.28515625" style="1" bestFit="1" customWidth="1"/>
    <col min="7950" max="7950" width="16.7109375" style="1" customWidth="1"/>
    <col min="7951" max="7951" width="23.5703125" style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1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3" width="21" style="1" bestFit="1" customWidth="1"/>
    <col min="8204" max="8204" width="21" style="1" customWidth="1"/>
    <col min="8205" max="8205" width="22.28515625" style="1" bestFit="1" customWidth="1"/>
    <col min="8206" max="8206" width="16.7109375" style="1" customWidth="1"/>
    <col min="8207" max="8207" width="23.5703125" style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1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59" width="21" style="1" bestFit="1" customWidth="1"/>
    <col min="8460" max="8460" width="21" style="1" customWidth="1"/>
    <col min="8461" max="8461" width="22.28515625" style="1" bestFit="1" customWidth="1"/>
    <col min="8462" max="8462" width="16.7109375" style="1" customWidth="1"/>
    <col min="8463" max="8463" width="23.5703125" style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1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5" width="21" style="1" bestFit="1" customWidth="1"/>
    <col min="8716" max="8716" width="21" style="1" customWidth="1"/>
    <col min="8717" max="8717" width="22.28515625" style="1" bestFit="1" customWidth="1"/>
    <col min="8718" max="8718" width="16.7109375" style="1" customWidth="1"/>
    <col min="8719" max="8719" width="23.5703125" style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1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1" width="21" style="1" bestFit="1" customWidth="1"/>
    <col min="8972" max="8972" width="21" style="1" customWidth="1"/>
    <col min="8973" max="8973" width="22.28515625" style="1" bestFit="1" customWidth="1"/>
    <col min="8974" max="8974" width="16.7109375" style="1" customWidth="1"/>
    <col min="8975" max="8975" width="23.5703125" style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1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7" width="21" style="1" bestFit="1" customWidth="1"/>
    <col min="9228" max="9228" width="21" style="1" customWidth="1"/>
    <col min="9229" max="9229" width="22.28515625" style="1" bestFit="1" customWidth="1"/>
    <col min="9230" max="9230" width="16.7109375" style="1" customWidth="1"/>
    <col min="9231" max="9231" width="23.5703125" style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1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3" width="21" style="1" bestFit="1" customWidth="1"/>
    <col min="9484" max="9484" width="21" style="1" customWidth="1"/>
    <col min="9485" max="9485" width="22.28515625" style="1" bestFit="1" customWidth="1"/>
    <col min="9486" max="9486" width="16.7109375" style="1" customWidth="1"/>
    <col min="9487" max="9487" width="23.5703125" style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1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39" width="21" style="1" bestFit="1" customWidth="1"/>
    <col min="9740" max="9740" width="21" style="1" customWidth="1"/>
    <col min="9741" max="9741" width="22.28515625" style="1" bestFit="1" customWidth="1"/>
    <col min="9742" max="9742" width="16.7109375" style="1" customWidth="1"/>
    <col min="9743" max="9743" width="23.5703125" style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1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5" width="21" style="1" bestFit="1" customWidth="1"/>
    <col min="9996" max="9996" width="21" style="1" customWidth="1"/>
    <col min="9997" max="9997" width="22.28515625" style="1" bestFit="1" customWidth="1"/>
    <col min="9998" max="9998" width="16.7109375" style="1" customWidth="1"/>
    <col min="9999" max="9999" width="23.5703125" style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1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1" width="21" style="1" bestFit="1" customWidth="1"/>
    <col min="10252" max="10252" width="21" style="1" customWidth="1"/>
    <col min="10253" max="10253" width="22.28515625" style="1" bestFit="1" customWidth="1"/>
    <col min="10254" max="10254" width="16.7109375" style="1" customWidth="1"/>
    <col min="10255" max="10255" width="23.5703125" style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1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7" width="21" style="1" bestFit="1" customWidth="1"/>
    <col min="10508" max="10508" width="21" style="1" customWidth="1"/>
    <col min="10509" max="10509" width="22.28515625" style="1" bestFit="1" customWidth="1"/>
    <col min="10510" max="10510" width="16.7109375" style="1" customWidth="1"/>
    <col min="10511" max="10511" width="23.5703125" style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1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3" width="21" style="1" bestFit="1" customWidth="1"/>
    <col min="10764" max="10764" width="21" style="1" customWidth="1"/>
    <col min="10765" max="10765" width="22.28515625" style="1" bestFit="1" customWidth="1"/>
    <col min="10766" max="10766" width="16.7109375" style="1" customWidth="1"/>
    <col min="10767" max="10767" width="23.5703125" style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1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19" width="21" style="1" bestFit="1" customWidth="1"/>
    <col min="11020" max="11020" width="21" style="1" customWidth="1"/>
    <col min="11021" max="11021" width="22.28515625" style="1" bestFit="1" customWidth="1"/>
    <col min="11022" max="11022" width="16.7109375" style="1" customWidth="1"/>
    <col min="11023" max="11023" width="23.5703125" style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1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5" width="21" style="1" bestFit="1" customWidth="1"/>
    <col min="11276" max="11276" width="21" style="1" customWidth="1"/>
    <col min="11277" max="11277" width="22.28515625" style="1" bestFit="1" customWidth="1"/>
    <col min="11278" max="11278" width="16.7109375" style="1" customWidth="1"/>
    <col min="11279" max="11279" width="23.5703125" style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1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1" width="21" style="1" bestFit="1" customWidth="1"/>
    <col min="11532" max="11532" width="21" style="1" customWidth="1"/>
    <col min="11533" max="11533" width="22.28515625" style="1" bestFit="1" customWidth="1"/>
    <col min="11534" max="11534" width="16.7109375" style="1" customWidth="1"/>
    <col min="11535" max="11535" width="23.5703125" style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1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7" width="21" style="1" bestFit="1" customWidth="1"/>
    <col min="11788" max="11788" width="21" style="1" customWidth="1"/>
    <col min="11789" max="11789" width="22.28515625" style="1" bestFit="1" customWidth="1"/>
    <col min="11790" max="11790" width="16.7109375" style="1" customWidth="1"/>
    <col min="11791" max="11791" width="23.5703125" style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1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3" width="21" style="1" bestFit="1" customWidth="1"/>
    <col min="12044" max="12044" width="21" style="1" customWidth="1"/>
    <col min="12045" max="12045" width="22.28515625" style="1" bestFit="1" customWidth="1"/>
    <col min="12046" max="12046" width="16.7109375" style="1" customWidth="1"/>
    <col min="12047" max="12047" width="23.5703125" style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1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299" width="21" style="1" bestFit="1" customWidth="1"/>
    <col min="12300" max="12300" width="21" style="1" customWidth="1"/>
    <col min="12301" max="12301" width="22.28515625" style="1" bestFit="1" customWidth="1"/>
    <col min="12302" max="12302" width="16.7109375" style="1" customWidth="1"/>
    <col min="12303" max="12303" width="23.5703125" style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1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5" width="21" style="1" bestFit="1" customWidth="1"/>
    <col min="12556" max="12556" width="21" style="1" customWidth="1"/>
    <col min="12557" max="12557" width="22.28515625" style="1" bestFit="1" customWidth="1"/>
    <col min="12558" max="12558" width="16.7109375" style="1" customWidth="1"/>
    <col min="12559" max="12559" width="23.5703125" style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1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1" width="21" style="1" bestFit="1" customWidth="1"/>
    <col min="12812" max="12812" width="21" style="1" customWidth="1"/>
    <col min="12813" max="12813" width="22.28515625" style="1" bestFit="1" customWidth="1"/>
    <col min="12814" max="12814" width="16.7109375" style="1" customWidth="1"/>
    <col min="12815" max="12815" width="23.5703125" style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1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7" width="21" style="1" bestFit="1" customWidth="1"/>
    <col min="13068" max="13068" width="21" style="1" customWidth="1"/>
    <col min="13069" max="13069" width="22.28515625" style="1" bestFit="1" customWidth="1"/>
    <col min="13070" max="13070" width="16.7109375" style="1" customWidth="1"/>
    <col min="13071" max="13071" width="23.5703125" style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1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3" width="21" style="1" bestFit="1" customWidth="1"/>
    <col min="13324" max="13324" width="21" style="1" customWidth="1"/>
    <col min="13325" max="13325" width="22.28515625" style="1" bestFit="1" customWidth="1"/>
    <col min="13326" max="13326" width="16.7109375" style="1" customWidth="1"/>
    <col min="13327" max="13327" width="23.5703125" style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1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79" width="21" style="1" bestFit="1" customWidth="1"/>
    <col min="13580" max="13580" width="21" style="1" customWidth="1"/>
    <col min="13581" max="13581" width="22.28515625" style="1" bestFit="1" customWidth="1"/>
    <col min="13582" max="13582" width="16.7109375" style="1" customWidth="1"/>
    <col min="13583" max="13583" width="23.5703125" style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1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5" width="21" style="1" bestFit="1" customWidth="1"/>
    <col min="13836" max="13836" width="21" style="1" customWidth="1"/>
    <col min="13837" max="13837" width="22.28515625" style="1" bestFit="1" customWidth="1"/>
    <col min="13838" max="13838" width="16.7109375" style="1" customWidth="1"/>
    <col min="13839" max="13839" width="23.5703125" style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1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1" width="21" style="1" bestFit="1" customWidth="1"/>
    <col min="14092" max="14092" width="21" style="1" customWidth="1"/>
    <col min="14093" max="14093" width="22.28515625" style="1" bestFit="1" customWidth="1"/>
    <col min="14094" max="14094" width="16.7109375" style="1" customWidth="1"/>
    <col min="14095" max="14095" width="23.5703125" style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1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7" width="21" style="1" bestFit="1" customWidth="1"/>
    <col min="14348" max="14348" width="21" style="1" customWidth="1"/>
    <col min="14349" max="14349" width="22.28515625" style="1" bestFit="1" customWidth="1"/>
    <col min="14350" max="14350" width="16.7109375" style="1" customWidth="1"/>
    <col min="14351" max="14351" width="23.5703125" style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1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3" width="21" style="1" bestFit="1" customWidth="1"/>
    <col min="14604" max="14604" width="21" style="1" customWidth="1"/>
    <col min="14605" max="14605" width="22.28515625" style="1" bestFit="1" customWidth="1"/>
    <col min="14606" max="14606" width="16.7109375" style="1" customWidth="1"/>
    <col min="14607" max="14607" width="23.5703125" style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1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59" width="21" style="1" bestFit="1" customWidth="1"/>
    <col min="14860" max="14860" width="21" style="1" customWidth="1"/>
    <col min="14861" max="14861" width="22.28515625" style="1" bestFit="1" customWidth="1"/>
    <col min="14862" max="14862" width="16.7109375" style="1" customWidth="1"/>
    <col min="14863" max="14863" width="23.5703125" style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1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5" width="21" style="1" bestFit="1" customWidth="1"/>
    <col min="15116" max="15116" width="21" style="1" customWidth="1"/>
    <col min="15117" max="15117" width="22.28515625" style="1" bestFit="1" customWidth="1"/>
    <col min="15118" max="15118" width="16.7109375" style="1" customWidth="1"/>
    <col min="15119" max="15119" width="23.5703125" style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1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1" width="21" style="1" bestFit="1" customWidth="1"/>
    <col min="15372" max="15372" width="21" style="1" customWidth="1"/>
    <col min="15373" max="15373" width="22.28515625" style="1" bestFit="1" customWidth="1"/>
    <col min="15374" max="15374" width="16.7109375" style="1" customWidth="1"/>
    <col min="15375" max="15375" width="23.5703125" style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1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7" width="21" style="1" bestFit="1" customWidth="1"/>
    <col min="15628" max="15628" width="21" style="1" customWidth="1"/>
    <col min="15629" max="15629" width="22.28515625" style="1" bestFit="1" customWidth="1"/>
    <col min="15630" max="15630" width="16.7109375" style="1" customWidth="1"/>
    <col min="15631" max="15631" width="23.5703125" style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1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3" width="21" style="1" bestFit="1" customWidth="1"/>
    <col min="15884" max="15884" width="21" style="1" customWidth="1"/>
    <col min="15885" max="15885" width="22.28515625" style="1" bestFit="1" customWidth="1"/>
    <col min="15886" max="15886" width="16.7109375" style="1" customWidth="1"/>
    <col min="15887" max="15887" width="23.5703125" style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1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39" width="21" style="1" bestFit="1" customWidth="1"/>
    <col min="16140" max="16140" width="21" style="1" customWidth="1"/>
    <col min="16141" max="16141" width="22.28515625" style="1" bestFit="1" customWidth="1"/>
    <col min="16142" max="16142" width="16.7109375" style="1" customWidth="1"/>
    <col min="16143" max="16143" width="23.5703125" style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8"/>
      <c r="C9" s="9"/>
      <c r="D9" s="41" t="s">
        <v>121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1" spans="1:16" ht="15" customHeight="1" thickBot="1" x14ac:dyDescent="0.3">
      <c r="K11" s="42" t="s">
        <v>125</v>
      </c>
      <c r="L11" s="42"/>
      <c r="M11" s="42"/>
      <c r="N11" s="42"/>
    </row>
    <row r="12" spans="1:16" ht="14.45" customHeight="1" x14ac:dyDescent="0.25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63</v>
      </c>
      <c r="H12" s="47"/>
      <c r="I12" s="47"/>
      <c r="J12" s="47"/>
      <c r="K12" s="47"/>
      <c r="L12" s="47"/>
      <c r="M12" s="49" t="s">
        <v>123</v>
      </c>
      <c r="N12" s="50"/>
    </row>
    <row r="13" spans="1:16" s="8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8" customFormat="1" ht="33.75" customHeight="1" x14ac:dyDescent="0.25">
      <c r="A14" s="44"/>
      <c r="B14" s="46"/>
      <c r="C14" s="46"/>
      <c r="D14" s="46"/>
      <c r="E14" s="46"/>
      <c r="F14" s="46"/>
      <c r="G14" s="48" t="s">
        <v>64</v>
      </c>
      <c r="H14" s="48"/>
      <c r="I14" s="48" t="s">
        <v>65</v>
      </c>
      <c r="J14" s="55" t="s">
        <v>66</v>
      </c>
      <c r="K14" s="56"/>
      <c r="L14" s="57" t="s">
        <v>67</v>
      </c>
      <c r="M14" s="59" t="s">
        <v>68</v>
      </c>
      <c r="N14" s="36" t="s">
        <v>69</v>
      </c>
      <c r="P14" s="10"/>
    </row>
    <row r="15" spans="1:16" s="8" customFormat="1" ht="55.9" customHeight="1" x14ac:dyDescent="0.25">
      <c r="A15" s="44"/>
      <c r="B15" s="46"/>
      <c r="C15" s="46"/>
      <c r="D15" s="11" t="s">
        <v>70</v>
      </c>
      <c r="E15" s="11" t="s">
        <v>71</v>
      </c>
      <c r="F15" s="11" t="s">
        <v>72</v>
      </c>
      <c r="G15" s="12" t="s">
        <v>73</v>
      </c>
      <c r="H15" s="13" t="s">
        <v>74</v>
      </c>
      <c r="I15" s="48"/>
      <c r="J15" s="33" t="s">
        <v>73</v>
      </c>
      <c r="K15" s="33" t="s">
        <v>74</v>
      </c>
      <c r="L15" s="58"/>
      <c r="M15" s="60"/>
      <c r="N15" s="37"/>
      <c r="P15" s="10"/>
    </row>
    <row r="16" spans="1:16" x14ac:dyDescent="0.25">
      <c r="A16" s="14">
        <v>1</v>
      </c>
      <c r="B16" s="15" t="s">
        <v>4</v>
      </c>
      <c r="C16" s="16" t="s">
        <v>77</v>
      </c>
      <c r="D16" s="17" t="s">
        <v>2</v>
      </c>
      <c r="E16" s="18" t="s">
        <v>2</v>
      </c>
      <c r="F16" s="18" t="s">
        <v>2</v>
      </c>
      <c r="G16" s="19">
        <f>VLOOKUP(B16,[1]Brokers!$B$9:$Z$71,7,0)</f>
        <v>3742025</v>
      </c>
      <c r="H16" s="19">
        <f>VLOOKUP(B16,[1]Brokers!$B$9:$X$66,23,0)</f>
        <v>0</v>
      </c>
      <c r="I16" s="19">
        <f>VLOOKUP(B16,[2]Brokers!$B$9:$M$66,12,0)</f>
        <v>0</v>
      </c>
      <c r="J16" s="19">
        <f>VLOOKUP($B16,[2]Brokers!$B$9:$R$66,16,0)</f>
        <v>0</v>
      </c>
      <c r="K16" s="19">
        <v>15884647776</v>
      </c>
      <c r="L16" s="20">
        <f t="shared" ref="L16:L73" si="0">G16+H16+I16+J16+K16</f>
        <v>15888389801</v>
      </c>
      <c r="M16" s="35">
        <v>37510525451.904083</v>
      </c>
      <c r="N16" s="22">
        <f t="shared" ref="N16:N73" si="1">M16/$M$74</f>
        <v>0.23896838356790279</v>
      </c>
      <c r="O16" s="21"/>
    </row>
    <row r="17" spans="1:16" x14ac:dyDescent="0.25">
      <c r="A17" s="14">
        <v>2</v>
      </c>
      <c r="B17" s="15" t="s">
        <v>1</v>
      </c>
      <c r="C17" s="16" t="s">
        <v>75</v>
      </c>
      <c r="D17" s="17" t="s">
        <v>2</v>
      </c>
      <c r="E17" s="18" t="s">
        <v>2</v>
      </c>
      <c r="F17" s="18" t="s">
        <v>2</v>
      </c>
      <c r="G17" s="19">
        <f>VLOOKUP(B17,[1]Brokers!$B$9:$Z$71,7,0)</f>
        <v>586869920.14999998</v>
      </c>
      <c r="H17" s="19">
        <v>130975720</v>
      </c>
      <c r="I17" s="19">
        <f>VLOOKUP(B17,[2]Brokers!$B$9:$M$66,12,0)</f>
        <v>0</v>
      </c>
      <c r="J17" s="19">
        <f>VLOOKUP($B17,[2]Brokers!$B$9:$R$66,16,0)</f>
        <v>0</v>
      </c>
      <c r="K17" s="19">
        <v>11360420849</v>
      </c>
      <c r="L17" s="20">
        <f t="shared" si="0"/>
        <v>12078266489.15</v>
      </c>
      <c r="M17" s="35">
        <v>37483620530.045891</v>
      </c>
      <c r="N17" s="22">
        <f t="shared" si="1"/>
        <v>0.23879698032550575</v>
      </c>
      <c r="O17" s="21"/>
    </row>
    <row r="18" spans="1:16" s="8" customFormat="1" x14ac:dyDescent="0.25">
      <c r="A18" s="14">
        <v>3</v>
      </c>
      <c r="B18" s="15" t="s">
        <v>5</v>
      </c>
      <c r="C18" s="16" t="s">
        <v>78</v>
      </c>
      <c r="D18" s="17" t="s">
        <v>2</v>
      </c>
      <c r="E18" s="18"/>
      <c r="F18" s="18" t="s">
        <v>2</v>
      </c>
      <c r="G18" s="19">
        <f>VLOOKUP(B18,[1]Brokers!$B$9:$Z$71,7,0)</f>
        <v>9269466</v>
      </c>
      <c r="H18" s="19">
        <v>7856428300</v>
      </c>
      <c r="I18" s="19">
        <f>VLOOKUP(B18,[2]Brokers!$B$9:$M$66,12,0)</f>
        <v>0</v>
      </c>
      <c r="J18" s="19">
        <f>VLOOKUP($B18,[2]Brokers!$B$9:$R$66,16,0)</f>
        <v>0</v>
      </c>
      <c r="K18" s="19">
        <v>8611725535</v>
      </c>
      <c r="L18" s="20">
        <f t="shared" si="0"/>
        <v>16477423301</v>
      </c>
      <c r="M18" s="35">
        <v>29393451179.299999</v>
      </c>
      <c r="N18" s="22">
        <f t="shared" si="1"/>
        <v>0.18725692138878938</v>
      </c>
      <c r="O18" s="21"/>
      <c r="P18" s="10"/>
    </row>
    <row r="19" spans="1:16" x14ac:dyDescent="0.25">
      <c r="A19" s="14">
        <v>4</v>
      </c>
      <c r="B19" s="15" t="s">
        <v>11</v>
      </c>
      <c r="C19" s="34" t="s">
        <v>122</v>
      </c>
      <c r="D19" s="17" t="s">
        <v>2</v>
      </c>
      <c r="E19" s="18" t="s">
        <v>2</v>
      </c>
      <c r="F19" s="18" t="s">
        <v>2</v>
      </c>
      <c r="G19" s="19">
        <f>VLOOKUP(B19,[1]Brokers!$B$9:$Z$71,7,0)</f>
        <v>5449577</v>
      </c>
      <c r="H19" s="19">
        <v>7215098180</v>
      </c>
      <c r="I19" s="19">
        <f>VLOOKUP(B19,[2]Brokers!$B$9:$M$66,12,0)</f>
        <v>0</v>
      </c>
      <c r="J19" s="19">
        <f>VLOOKUP($B19,[2]Brokers!$B$9:$R$66,16,0)</f>
        <v>0</v>
      </c>
      <c r="K19" s="19">
        <v>2245920049</v>
      </c>
      <c r="L19" s="20">
        <f t="shared" si="0"/>
        <v>9466467806</v>
      </c>
      <c r="M19" s="35">
        <v>15800020029</v>
      </c>
      <c r="N19" s="22">
        <f t="shared" si="1"/>
        <v>0.10065722090488495</v>
      </c>
      <c r="O19" s="21"/>
    </row>
    <row r="20" spans="1:16" x14ac:dyDescent="0.25">
      <c r="A20" s="14">
        <v>5</v>
      </c>
      <c r="B20" s="15" t="s">
        <v>10</v>
      </c>
      <c r="C20" s="16" t="s">
        <v>124</v>
      </c>
      <c r="D20" s="17" t="s">
        <v>2</v>
      </c>
      <c r="E20" s="18" t="s">
        <v>2</v>
      </c>
      <c r="F20" s="18" t="s">
        <v>2</v>
      </c>
      <c r="G20" s="19">
        <f>VLOOKUP(B20,[1]Brokers!$B$9:$Z$71,7,0)</f>
        <v>252030498.84999999</v>
      </c>
      <c r="H20" s="19">
        <f>VLOOKUP(B20,[1]Brokers!$B$9:$X$66,23,0)</f>
        <v>0</v>
      </c>
      <c r="I20" s="19">
        <f>VLOOKUP(B20,[2]Brokers!$B$9:$M$66,12,0)</f>
        <v>0</v>
      </c>
      <c r="J20" s="19">
        <f>VLOOKUP($B20,[2]Brokers!$B$9:$R$66,16,0)</f>
        <v>0</v>
      </c>
      <c r="K20" s="19">
        <v>5119326049</v>
      </c>
      <c r="L20" s="20">
        <f t="shared" si="0"/>
        <v>5371356547.8500004</v>
      </c>
      <c r="M20" s="35">
        <v>13729434727.08</v>
      </c>
      <c r="N20" s="22">
        <f t="shared" si="1"/>
        <v>8.7466138757189685E-2</v>
      </c>
      <c r="O20" s="21"/>
    </row>
    <row r="21" spans="1:16" x14ac:dyDescent="0.25">
      <c r="A21" s="14">
        <v>6</v>
      </c>
      <c r="B21" s="15" t="s">
        <v>15</v>
      </c>
      <c r="C21" s="16" t="s">
        <v>85</v>
      </c>
      <c r="D21" s="17" t="s">
        <v>2</v>
      </c>
      <c r="E21" s="18" t="s">
        <v>2</v>
      </c>
      <c r="F21" s="18"/>
      <c r="G21" s="19">
        <f>VLOOKUP(B21,[1]Brokers!$B$9:$Z$71,7,0)</f>
        <v>113986281.7</v>
      </c>
      <c r="H21" s="19">
        <f>VLOOKUP(B21,[1]Brokers!$B$9:$X$66,23,0)</f>
        <v>0</v>
      </c>
      <c r="I21" s="19">
        <f>VLOOKUP(B21,[2]Brokers!$B$9:$M$66,12,0)</f>
        <v>0</v>
      </c>
      <c r="J21" s="19">
        <f>VLOOKUP($B21,[2]Brokers!$B$9:$R$66,16,0)</f>
        <v>0</v>
      </c>
      <c r="K21" s="19">
        <v>7122512118</v>
      </c>
      <c r="L21" s="20">
        <f t="shared" si="0"/>
        <v>7236498399.6999998</v>
      </c>
      <c r="M21" s="35">
        <v>8482697321.3000002</v>
      </c>
      <c r="N21" s="22">
        <f t="shared" si="1"/>
        <v>5.4040737706166735E-2</v>
      </c>
      <c r="O21" s="21"/>
    </row>
    <row r="22" spans="1:16" x14ac:dyDescent="0.25">
      <c r="A22" s="14">
        <v>7</v>
      </c>
      <c r="B22" s="15" t="s">
        <v>9</v>
      </c>
      <c r="C22" s="16" t="s">
        <v>82</v>
      </c>
      <c r="D22" s="17" t="s">
        <v>2</v>
      </c>
      <c r="E22" s="18" t="s">
        <v>2</v>
      </c>
      <c r="F22" s="18" t="s">
        <v>2</v>
      </c>
      <c r="G22" s="19">
        <f>VLOOKUP(B22,[1]Brokers!$B$9:$Z$71,7,0)</f>
        <v>149615789.94</v>
      </c>
      <c r="H22" s="19">
        <v>8506000</v>
      </c>
      <c r="I22" s="19">
        <f>VLOOKUP(B22,[2]Brokers!$B$9:$M$66,12,0)</f>
        <v>0</v>
      </c>
      <c r="J22" s="19">
        <f>VLOOKUP($B22,[2]Brokers!$B$9:$R$66,16,0)</f>
        <v>0</v>
      </c>
      <c r="K22" s="19">
        <v>1585777547</v>
      </c>
      <c r="L22" s="20">
        <f t="shared" si="0"/>
        <v>1743899336.9400001</v>
      </c>
      <c r="M22" s="35">
        <v>3661716499.9100246</v>
      </c>
      <c r="N22" s="22">
        <f t="shared" si="1"/>
        <v>2.3327705024803892E-2</v>
      </c>
      <c r="O22" s="21"/>
    </row>
    <row r="23" spans="1:16" x14ac:dyDescent="0.25">
      <c r="A23" s="14">
        <v>8</v>
      </c>
      <c r="B23" s="15" t="s">
        <v>3</v>
      </c>
      <c r="C23" s="16" t="s">
        <v>76</v>
      </c>
      <c r="D23" s="17" t="s">
        <v>2</v>
      </c>
      <c r="E23" s="18" t="s">
        <v>2</v>
      </c>
      <c r="F23" s="18"/>
      <c r="G23" s="19">
        <f>VLOOKUP(B23,[1]Brokers!$B$9:$Z$71,7,0)</f>
        <v>79523153.099999994</v>
      </c>
      <c r="H23" s="19">
        <f>VLOOKUP(B23,[1]Brokers!$B$9:$X$66,23,0)</f>
        <v>0</v>
      </c>
      <c r="I23" s="19">
        <f>VLOOKUP(B23,[2]Brokers!$B$9:$M$66,12,0)</f>
        <v>0</v>
      </c>
      <c r="J23" s="19">
        <f>VLOOKUP($B23,[2]Brokers!$B$9:$R$66,16,0)</f>
        <v>0</v>
      </c>
      <c r="K23" s="19">
        <v>1870675162</v>
      </c>
      <c r="L23" s="20">
        <f t="shared" si="0"/>
        <v>1950198315.0999999</v>
      </c>
      <c r="M23" s="35">
        <v>2870585381.8299999</v>
      </c>
      <c r="N23" s="22">
        <f t="shared" si="1"/>
        <v>1.8287644343162483E-2</v>
      </c>
      <c r="O23" s="21"/>
    </row>
    <row r="24" spans="1:16" x14ac:dyDescent="0.25">
      <c r="A24" s="14">
        <v>9</v>
      </c>
      <c r="B24" s="15" t="s">
        <v>6</v>
      </c>
      <c r="C24" s="16" t="s">
        <v>79</v>
      </c>
      <c r="D24" s="17" t="s">
        <v>2</v>
      </c>
      <c r="E24" s="18" t="s">
        <v>2</v>
      </c>
      <c r="F24" s="18" t="s">
        <v>2</v>
      </c>
      <c r="G24" s="19">
        <f>VLOOKUP(B24,[1]Brokers!$B$9:$Z$71,7,0)</f>
        <v>784295021.5</v>
      </c>
      <c r="H24" s="19">
        <f>VLOOKUP(B24,[1]Brokers!$B$9:$X$66,23,0)</f>
        <v>0</v>
      </c>
      <c r="I24" s="19">
        <f>VLOOKUP(B24,[2]Brokers!$B$9:$M$66,12,0)</f>
        <v>0</v>
      </c>
      <c r="J24" s="19">
        <f>VLOOKUP($B24,[2]Brokers!$B$9:$R$66,16,0)</f>
        <v>0</v>
      </c>
      <c r="K24" s="19">
        <v>546144951</v>
      </c>
      <c r="L24" s="20">
        <f t="shared" si="0"/>
        <v>1330439972.5</v>
      </c>
      <c r="M24" s="35">
        <v>1540372703.4000001</v>
      </c>
      <c r="N24" s="22">
        <f t="shared" si="1"/>
        <v>9.8132556286260539E-3</v>
      </c>
      <c r="O24" s="21"/>
    </row>
    <row r="25" spans="1:16" x14ac:dyDescent="0.25">
      <c r="A25" s="14">
        <v>10</v>
      </c>
      <c r="B25" s="15" t="s">
        <v>13</v>
      </c>
      <c r="C25" s="16" t="s">
        <v>13</v>
      </c>
      <c r="D25" s="17" t="s">
        <v>2</v>
      </c>
      <c r="E25" s="18" t="s">
        <v>2</v>
      </c>
      <c r="F25" s="18"/>
      <c r="G25" s="19">
        <f>VLOOKUP(B25,[1]Brokers!$B$9:$Z$71,7,0)</f>
        <v>166979520</v>
      </c>
      <c r="H25" s="19">
        <f>VLOOKUP(B25,[1]Brokers!$B$9:$X$66,23,0)</f>
        <v>0</v>
      </c>
      <c r="I25" s="19">
        <f>VLOOKUP(B25,[2]Brokers!$B$9:$M$66,12,0)</f>
        <v>0</v>
      </c>
      <c r="J25" s="19">
        <f>VLOOKUP($B25,[2]Brokers!$B$9:$R$66,16,0)</f>
        <v>0</v>
      </c>
      <c r="K25" s="19">
        <f>VLOOKUP(B25,[2]Brokers!$B$9:$S$66,18,0)</f>
        <v>0</v>
      </c>
      <c r="L25" s="20">
        <f t="shared" si="0"/>
        <v>166979520</v>
      </c>
      <c r="M25" s="35">
        <v>1371834465.4000001</v>
      </c>
      <c r="N25" s="22">
        <f t="shared" si="1"/>
        <v>8.739548720524128E-3</v>
      </c>
      <c r="O25" s="21"/>
      <c r="P25" s="1"/>
    </row>
    <row r="26" spans="1:16" x14ac:dyDescent="0.25">
      <c r="A26" s="14">
        <v>11</v>
      </c>
      <c r="B26" s="15" t="s">
        <v>17</v>
      </c>
      <c r="C26" s="16" t="s">
        <v>87</v>
      </c>
      <c r="D26" s="17" t="s">
        <v>2</v>
      </c>
      <c r="E26" s="18" t="s">
        <v>2</v>
      </c>
      <c r="F26" s="18" t="s">
        <v>2</v>
      </c>
      <c r="G26" s="19">
        <f>VLOOKUP(B26,[1]Brokers!$B$9:$Z$71,7,0)</f>
        <v>5739730</v>
      </c>
      <c r="H26" s="19">
        <f>VLOOKUP(B26,[1]Brokers!$B$9:$X$66,23,0)</f>
        <v>0</v>
      </c>
      <c r="I26" s="19">
        <f>VLOOKUP(B26,[2]Brokers!$B$9:$M$66,12,0)</f>
        <v>0</v>
      </c>
      <c r="J26" s="19">
        <f>VLOOKUP($B26,[2]Brokers!$B$9:$R$66,16,0)</f>
        <v>0</v>
      </c>
      <c r="K26" s="19">
        <v>125710348</v>
      </c>
      <c r="L26" s="20">
        <f t="shared" si="0"/>
        <v>131450078</v>
      </c>
      <c r="M26" s="35">
        <v>1066852357</v>
      </c>
      <c r="N26" s="22">
        <f t="shared" si="1"/>
        <v>6.7965985596439007E-3</v>
      </c>
      <c r="O26" s="21"/>
    </row>
    <row r="27" spans="1:16" x14ac:dyDescent="0.25">
      <c r="A27" s="14">
        <v>12</v>
      </c>
      <c r="B27" s="15" t="s">
        <v>8</v>
      </c>
      <c r="C27" s="16" t="s">
        <v>81</v>
      </c>
      <c r="D27" s="17" t="s">
        <v>2</v>
      </c>
      <c r="E27" s="18" t="s">
        <v>2</v>
      </c>
      <c r="F27" s="18"/>
      <c r="G27" s="19">
        <f>VLOOKUP(B27,[1]Brokers!$B$9:$Z$71,7,0)</f>
        <v>64128207.859999999</v>
      </c>
      <c r="H27" s="19">
        <f>VLOOKUP(B27,[1]Brokers!$B$9:$X$66,23,0)</f>
        <v>0</v>
      </c>
      <c r="I27" s="19">
        <f>VLOOKUP(B27,[2]Brokers!$B$9:$M$66,12,0)</f>
        <v>0</v>
      </c>
      <c r="J27" s="19">
        <f>VLOOKUP($B27,[2]Brokers!$B$9:$R$66,16,0)</f>
        <v>0</v>
      </c>
      <c r="K27" s="19">
        <v>504663600</v>
      </c>
      <c r="L27" s="20">
        <f t="shared" si="0"/>
        <v>568791807.86000001</v>
      </c>
      <c r="M27" s="35">
        <v>954504007.06000006</v>
      </c>
      <c r="N27" s="22">
        <f t="shared" si="1"/>
        <v>6.0808606898530085E-3</v>
      </c>
      <c r="O27" s="21"/>
    </row>
    <row r="28" spans="1:16" x14ac:dyDescent="0.25">
      <c r="A28" s="14">
        <v>13</v>
      </c>
      <c r="B28" s="15" t="s">
        <v>22</v>
      </c>
      <c r="C28" s="16" t="s">
        <v>92</v>
      </c>
      <c r="D28" s="17" t="s">
        <v>2</v>
      </c>
      <c r="E28" s="18" t="s">
        <v>2</v>
      </c>
      <c r="F28" s="18"/>
      <c r="G28" s="19">
        <f>VLOOKUP(B28,[1]Brokers!$B$9:$Z$71,7,0)</f>
        <v>12932263</v>
      </c>
      <c r="H28" s="19">
        <f>VLOOKUP(B28,[1]Brokers!$B$9:$X$66,23,0)</f>
        <v>0</v>
      </c>
      <c r="I28" s="19">
        <f>VLOOKUP(B28,[2]Brokers!$B$9:$M$66,12,0)</f>
        <v>0</v>
      </c>
      <c r="J28" s="19">
        <f>VLOOKUP($B28,[2]Brokers!$B$9:$R$66,16,0)</f>
        <v>0</v>
      </c>
      <c r="K28" s="19">
        <v>479748472</v>
      </c>
      <c r="L28" s="20">
        <f t="shared" si="0"/>
        <v>492680735</v>
      </c>
      <c r="M28" s="35">
        <v>734132448</v>
      </c>
      <c r="N28" s="22">
        <f t="shared" si="1"/>
        <v>4.676939134010509E-3</v>
      </c>
      <c r="O28" s="21"/>
    </row>
    <row r="29" spans="1:16" x14ac:dyDescent="0.25">
      <c r="A29" s="14">
        <v>14</v>
      </c>
      <c r="B29" s="15" t="s">
        <v>19</v>
      </c>
      <c r="C29" s="16" t="s">
        <v>89</v>
      </c>
      <c r="D29" s="17" t="s">
        <v>2</v>
      </c>
      <c r="E29" s="18"/>
      <c r="F29" s="18"/>
      <c r="G29" s="19">
        <f>VLOOKUP(B29,[1]Brokers!$B$9:$Z$71,7,0)</f>
        <v>17186238</v>
      </c>
      <c r="H29" s="19">
        <f>VLOOKUP(B29,[1]Brokers!$B$9:$X$66,23,0)</f>
        <v>0</v>
      </c>
      <c r="I29" s="19">
        <f>VLOOKUP(B29,[2]Brokers!$B$9:$M$66,12,0)</f>
        <v>0</v>
      </c>
      <c r="J29" s="19">
        <f>VLOOKUP($B29,[2]Brokers!$B$9:$R$66,16,0)</f>
        <v>0</v>
      </c>
      <c r="K29" s="19">
        <v>9914162</v>
      </c>
      <c r="L29" s="20">
        <f t="shared" si="0"/>
        <v>27100400</v>
      </c>
      <c r="M29" s="35">
        <v>461429578.40000004</v>
      </c>
      <c r="N29" s="22">
        <f t="shared" si="1"/>
        <v>2.939630387797449E-3</v>
      </c>
      <c r="O29" s="21"/>
    </row>
    <row r="30" spans="1:16" x14ac:dyDescent="0.25">
      <c r="A30" s="14">
        <v>15</v>
      </c>
      <c r="B30" s="15" t="s">
        <v>7</v>
      </c>
      <c r="C30" s="16" t="s">
        <v>80</v>
      </c>
      <c r="D30" s="17" t="s">
        <v>2</v>
      </c>
      <c r="E30" s="18" t="s">
        <v>2</v>
      </c>
      <c r="F30" s="18"/>
      <c r="G30" s="19">
        <f>VLOOKUP(B30,[1]Brokers!$B$9:$Z$71,7,0)</f>
        <v>62352259.399999999</v>
      </c>
      <c r="H30" s="19">
        <f>VLOOKUP(B30,[1]Brokers!$B$9:$X$66,23,0)</f>
        <v>0</v>
      </c>
      <c r="I30" s="19">
        <f>VLOOKUP(B30,[2]Brokers!$B$9:$M$66,12,0)</f>
        <v>0</v>
      </c>
      <c r="J30" s="19">
        <f>VLOOKUP($B30,[2]Brokers!$B$9:$R$66,16,0)</f>
        <v>0</v>
      </c>
      <c r="K30" s="19">
        <v>147776696</v>
      </c>
      <c r="L30" s="20">
        <f t="shared" si="0"/>
        <v>210128955.40000001</v>
      </c>
      <c r="M30" s="35">
        <v>378483284.67000002</v>
      </c>
      <c r="N30" s="22">
        <f t="shared" si="1"/>
        <v>2.4112042594825653E-3</v>
      </c>
      <c r="O30" s="21"/>
    </row>
    <row r="31" spans="1:16" x14ac:dyDescent="0.25">
      <c r="A31" s="14">
        <v>16</v>
      </c>
      <c r="B31" s="15" t="s">
        <v>21</v>
      </c>
      <c r="C31" s="16" t="s">
        <v>91</v>
      </c>
      <c r="D31" s="17" t="s">
        <v>2</v>
      </c>
      <c r="E31" s="17" t="s">
        <v>2</v>
      </c>
      <c r="F31" s="18" t="s">
        <v>2</v>
      </c>
      <c r="G31" s="19">
        <f>VLOOKUP(B31,[1]Brokers!$B$9:$Z$71,7,0)</f>
        <v>145417264</v>
      </c>
      <c r="H31" s="19">
        <f>VLOOKUP(B31,[1]Brokers!$B$9:$X$66,23,0)</f>
        <v>0</v>
      </c>
      <c r="I31" s="19">
        <f>VLOOKUP(B31,[2]Brokers!$B$9:$M$66,12,0)</f>
        <v>0</v>
      </c>
      <c r="J31" s="19">
        <f>VLOOKUP($B31,[2]Brokers!$B$9:$R$66,16,0)</f>
        <v>0</v>
      </c>
      <c r="K31" s="19">
        <v>55113096</v>
      </c>
      <c r="L31" s="20">
        <f t="shared" si="0"/>
        <v>200530360</v>
      </c>
      <c r="M31" s="35">
        <v>359465670.80000001</v>
      </c>
      <c r="N31" s="22">
        <f t="shared" si="1"/>
        <v>2.2900487067121964E-3</v>
      </c>
      <c r="O31" s="21"/>
    </row>
    <row r="32" spans="1:16" x14ac:dyDescent="0.25">
      <c r="A32" s="14">
        <v>17</v>
      </c>
      <c r="B32" s="15" t="s">
        <v>20</v>
      </c>
      <c r="C32" s="16" t="s">
        <v>90</v>
      </c>
      <c r="D32" s="17" t="s">
        <v>2</v>
      </c>
      <c r="E32" s="18"/>
      <c r="F32" s="18"/>
      <c r="G32" s="19">
        <f>VLOOKUP(B32,[1]Brokers!$B$9:$Z$71,7,0)</f>
        <v>56412613</v>
      </c>
      <c r="H32" s="19">
        <f>VLOOKUP(B32,[1]Brokers!$B$9:$X$66,23,0)</f>
        <v>0</v>
      </c>
      <c r="I32" s="19">
        <f>VLOOKUP(B32,[2]Brokers!$B$9:$M$66,12,0)</f>
        <v>0</v>
      </c>
      <c r="J32" s="19">
        <f>VLOOKUP($B32,[2]Brokers!$B$9:$R$66,16,0)</f>
        <v>0</v>
      </c>
      <c r="K32" s="19">
        <v>170358219</v>
      </c>
      <c r="L32" s="20">
        <f t="shared" si="0"/>
        <v>226770832</v>
      </c>
      <c r="M32" s="35">
        <v>343754763.39999998</v>
      </c>
      <c r="N32" s="22">
        <f t="shared" si="1"/>
        <v>2.1899591958207294E-3</v>
      </c>
      <c r="O32" s="21"/>
    </row>
    <row r="33" spans="1:16" x14ac:dyDescent="0.25">
      <c r="A33" s="14">
        <v>18</v>
      </c>
      <c r="B33" s="15" t="s">
        <v>32</v>
      </c>
      <c r="C33" s="16" t="s">
        <v>101</v>
      </c>
      <c r="D33" s="17" t="s">
        <v>2</v>
      </c>
      <c r="E33" s="18" t="s">
        <v>2</v>
      </c>
      <c r="F33" s="18"/>
      <c r="G33" s="19">
        <f>VLOOKUP(B33,[1]Brokers!$B$9:$Z$71,7,0)</f>
        <v>22759181</v>
      </c>
      <c r="H33" s="19">
        <f>VLOOKUP(B33,[1]Brokers!$B$9:$X$66,23,0)</f>
        <v>0</v>
      </c>
      <c r="I33" s="19">
        <f>VLOOKUP(B33,[2]Brokers!$B$9:$M$66,12,0)</f>
        <v>0</v>
      </c>
      <c r="J33" s="19">
        <f>VLOOKUP($B33,[2]Brokers!$B$9:$R$66,16,0)</f>
        <v>0</v>
      </c>
      <c r="K33" s="19">
        <f>VLOOKUP(B33,[2]Brokers!$B$9:$S$66,18,0)</f>
        <v>0</v>
      </c>
      <c r="L33" s="20">
        <f t="shared" si="0"/>
        <v>22759181</v>
      </c>
      <c r="M33" s="35">
        <v>110705407.2</v>
      </c>
      <c r="N33" s="22">
        <f t="shared" si="1"/>
        <v>7.0527117101388333E-4</v>
      </c>
      <c r="O33" s="21"/>
    </row>
    <row r="34" spans="1:16" x14ac:dyDescent="0.25">
      <c r="A34" s="14">
        <v>19</v>
      </c>
      <c r="B34" s="15" t="s">
        <v>49</v>
      </c>
      <c r="C34" s="16" t="s">
        <v>114</v>
      </c>
      <c r="D34" s="17" t="s">
        <v>2</v>
      </c>
      <c r="E34" s="18"/>
      <c r="F34" s="18"/>
      <c r="G34" s="19">
        <f>VLOOKUP(B34,[1]Brokers!$B$9:$Z$71,7,0)</f>
        <v>8950</v>
      </c>
      <c r="H34" s="19">
        <f>VLOOKUP(B34,[1]Brokers!$B$9:$X$66,23,0)</f>
        <v>0</v>
      </c>
      <c r="I34" s="19">
        <f>VLOOKUP(B34,[2]Brokers!$B$9:$M$66,12,0)</f>
        <v>0</v>
      </c>
      <c r="J34" s="19">
        <f>VLOOKUP($B34,[2]Brokers!$B$9:$R$66,16,0)</f>
        <v>0</v>
      </c>
      <c r="K34" s="19">
        <v>94786496</v>
      </c>
      <c r="L34" s="20">
        <f t="shared" si="0"/>
        <v>94795446</v>
      </c>
      <c r="M34" s="35">
        <v>94795446</v>
      </c>
      <c r="N34" s="22">
        <f t="shared" si="1"/>
        <v>6.0391354765915476E-4</v>
      </c>
      <c r="O34" s="21"/>
    </row>
    <row r="35" spans="1:16" x14ac:dyDescent="0.25">
      <c r="A35" s="14">
        <v>20</v>
      </c>
      <c r="B35" s="15" t="s">
        <v>18</v>
      </c>
      <c r="C35" s="16" t="s">
        <v>88</v>
      </c>
      <c r="D35" s="17" t="s">
        <v>2</v>
      </c>
      <c r="E35" s="18" t="s">
        <v>2</v>
      </c>
      <c r="F35" s="18" t="s">
        <v>2</v>
      </c>
      <c r="G35" s="19">
        <f>VLOOKUP(B35,[1]Brokers!$B$9:$Z$71,7,0)</f>
        <v>19655285</v>
      </c>
      <c r="H35" s="19">
        <f>VLOOKUP(B35,[1]Brokers!$B$9:$X$66,23,0)</f>
        <v>0</v>
      </c>
      <c r="I35" s="19">
        <f>VLOOKUP(B35,[2]Brokers!$B$9:$M$66,12,0)</f>
        <v>0</v>
      </c>
      <c r="J35" s="19">
        <f>VLOOKUP($B35,[2]Brokers!$B$9:$R$66,16,0)</f>
        <v>0</v>
      </c>
      <c r="K35" s="19">
        <v>56484761</v>
      </c>
      <c r="L35" s="20">
        <f t="shared" si="0"/>
        <v>76140046</v>
      </c>
      <c r="M35" s="35">
        <v>89757866</v>
      </c>
      <c r="N35" s="22">
        <f t="shared" si="1"/>
        <v>5.7182062613403417E-4</v>
      </c>
      <c r="O35" s="21"/>
    </row>
    <row r="36" spans="1:16" x14ac:dyDescent="0.25">
      <c r="A36" s="14">
        <v>21</v>
      </c>
      <c r="B36" s="15" t="s">
        <v>29</v>
      </c>
      <c r="C36" s="16" t="s">
        <v>98</v>
      </c>
      <c r="D36" s="17" t="s">
        <v>2</v>
      </c>
      <c r="E36" s="18"/>
      <c r="F36" s="18"/>
      <c r="G36" s="19">
        <f>VLOOKUP(B36,[1]Brokers!$B$9:$Z$71,7,0)</f>
        <v>44041202.5</v>
      </c>
      <c r="H36" s="19">
        <f>VLOOKUP(B36,[1]Brokers!$B$9:$X$66,23,0)</f>
        <v>0</v>
      </c>
      <c r="I36" s="19">
        <f>VLOOKUP(B36,[2]Brokers!$B$9:$M$66,12,0)</f>
        <v>0</v>
      </c>
      <c r="J36" s="19">
        <f>VLOOKUP($B36,[2]Brokers!$B$9:$R$66,16,0)</f>
        <v>0</v>
      </c>
      <c r="K36" s="19">
        <f>VLOOKUP(B36,[2]Brokers!$B$9:$S$66,18,0)</f>
        <v>0</v>
      </c>
      <c r="L36" s="20">
        <f t="shared" si="0"/>
        <v>44041202.5</v>
      </c>
      <c r="M36" s="35">
        <v>85077650.560000002</v>
      </c>
      <c r="N36" s="22">
        <f t="shared" si="1"/>
        <v>5.4200436776462324E-4</v>
      </c>
      <c r="O36" s="21"/>
    </row>
    <row r="37" spans="1:16" x14ac:dyDescent="0.25">
      <c r="A37" s="14">
        <v>22</v>
      </c>
      <c r="B37" s="15" t="s">
        <v>26</v>
      </c>
      <c r="C37" s="16" t="s">
        <v>95</v>
      </c>
      <c r="D37" s="17" t="s">
        <v>2</v>
      </c>
      <c r="E37" s="18"/>
      <c r="F37" s="18"/>
      <c r="G37" s="19">
        <f>VLOOKUP(B37,[1]Brokers!$B$9:$Z$71,7,0)</f>
        <v>6351949</v>
      </c>
      <c r="H37" s="19">
        <f>VLOOKUP(B37,[1]Brokers!$B$9:$X$66,23,0)</f>
        <v>0</v>
      </c>
      <c r="I37" s="19">
        <f>VLOOKUP(B37,[2]Brokers!$B$9:$M$66,12,0)</f>
        <v>0</v>
      </c>
      <c r="J37" s="19">
        <f>VLOOKUP($B37,[2]Brokers!$B$9:$R$66,16,0)</f>
        <v>0</v>
      </c>
      <c r="K37" s="19">
        <f>VLOOKUP(B37,[2]Brokers!$B$9:$S$66,18,0)</f>
        <v>0</v>
      </c>
      <c r="L37" s="20">
        <f t="shared" si="0"/>
        <v>6351949</v>
      </c>
      <c r="M37" s="35">
        <v>60462256.600000001</v>
      </c>
      <c r="N37" s="22">
        <f t="shared" si="1"/>
        <v>3.8518702557487994E-4</v>
      </c>
      <c r="O37" s="21"/>
    </row>
    <row r="38" spans="1:16" x14ac:dyDescent="0.25">
      <c r="A38" s="14">
        <v>23</v>
      </c>
      <c r="B38" s="15" t="s">
        <v>24</v>
      </c>
      <c r="C38" s="16" t="s">
        <v>93</v>
      </c>
      <c r="D38" s="17" t="s">
        <v>2</v>
      </c>
      <c r="E38" s="18"/>
      <c r="F38" s="18"/>
      <c r="G38" s="19">
        <f>VLOOKUP(B38,[1]Brokers!$B$9:$Z$71,7,0)</f>
        <v>21679680</v>
      </c>
      <c r="H38" s="19">
        <f>VLOOKUP(B38,[1]Brokers!$B$9:$X$66,23,0)</f>
        <v>0</v>
      </c>
      <c r="I38" s="19">
        <f>VLOOKUP(B38,[2]Brokers!$B$9:$M$66,12,0)</f>
        <v>0</v>
      </c>
      <c r="J38" s="19">
        <f>VLOOKUP($B38,[2]Brokers!$B$9:$R$66,16,0)</f>
        <v>0</v>
      </c>
      <c r="K38" s="19">
        <f>VLOOKUP(B38,[2]Brokers!$B$9:$S$66,18,0)</f>
        <v>0</v>
      </c>
      <c r="L38" s="20">
        <f t="shared" si="0"/>
        <v>21679680</v>
      </c>
      <c r="M38" s="35">
        <v>55057550.370000005</v>
      </c>
      <c r="N38" s="22">
        <f t="shared" si="1"/>
        <v>3.507552522024034E-4</v>
      </c>
      <c r="O38" s="21"/>
    </row>
    <row r="39" spans="1:16" x14ac:dyDescent="0.25">
      <c r="A39" s="14">
        <v>24</v>
      </c>
      <c r="B39" s="15" t="s">
        <v>36</v>
      </c>
      <c r="C39" s="16" t="s">
        <v>105</v>
      </c>
      <c r="D39" s="17" t="s">
        <v>2</v>
      </c>
      <c r="E39" s="18"/>
      <c r="F39" s="18"/>
      <c r="G39" s="19">
        <f>VLOOKUP(B39,[1]Brokers!$B$9:$Z$71,7,0)</f>
        <v>20674070</v>
      </c>
      <c r="H39" s="19">
        <f>VLOOKUP(B39,[1]Brokers!$B$9:$X$66,23,0)</f>
        <v>0</v>
      </c>
      <c r="I39" s="19">
        <f>VLOOKUP(B39,[2]Brokers!$B$9:$M$66,12,0)</f>
        <v>0</v>
      </c>
      <c r="J39" s="19">
        <f>VLOOKUP($B39,[2]Brokers!$B$9:$R$66,16,0)</f>
        <v>0</v>
      </c>
      <c r="K39" s="19">
        <v>14130058</v>
      </c>
      <c r="L39" s="20">
        <f t="shared" si="0"/>
        <v>34804128</v>
      </c>
      <c r="M39" s="35">
        <v>47461531.909999996</v>
      </c>
      <c r="N39" s="22">
        <f t="shared" si="1"/>
        <v>3.0236328138702234E-4</v>
      </c>
      <c r="O39" s="21"/>
    </row>
    <row r="40" spans="1:16" x14ac:dyDescent="0.25">
      <c r="A40" s="14">
        <v>25</v>
      </c>
      <c r="B40" s="15" t="s">
        <v>12</v>
      </c>
      <c r="C40" s="16" t="s">
        <v>83</v>
      </c>
      <c r="D40" s="17" t="s">
        <v>2</v>
      </c>
      <c r="E40" s="18" t="s">
        <v>2</v>
      </c>
      <c r="F40" s="18"/>
      <c r="G40" s="19">
        <f>VLOOKUP(B40,[1]Brokers!$B$9:$Z$71,7,0)</f>
        <v>0</v>
      </c>
      <c r="H40" s="19">
        <f>VLOOKUP(B40,[1]Brokers!$B$9:$X$66,23,0)</f>
        <v>0</v>
      </c>
      <c r="I40" s="19">
        <f>VLOOKUP(B40,[2]Brokers!$B$9:$M$66,12,0)</f>
        <v>0</v>
      </c>
      <c r="J40" s="19">
        <f>VLOOKUP($B40,[2]Brokers!$B$9:$R$66,16,0)</f>
        <v>0</v>
      </c>
      <c r="K40" s="19">
        <v>41454483</v>
      </c>
      <c r="L40" s="20">
        <f t="shared" si="0"/>
        <v>41454483</v>
      </c>
      <c r="M40" s="35">
        <v>42241788</v>
      </c>
      <c r="N40" s="22">
        <f t="shared" si="1"/>
        <v>2.691098478564668E-4</v>
      </c>
      <c r="O40" s="21"/>
    </row>
    <row r="41" spans="1:16" x14ac:dyDescent="0.25">
      <c r="A41" s="14">
        <v>26</v>
      </c>
      <c r="B41" s="15" t="s">
        <v>34</v>
      </c>
      <c r="C41" s="16" t="s">
        <v>103</v>
      </c>
      <c r="D41" s="17" t="s">
        <v>2</v>
      </c>
      <c r="E41" s="18"/>
      <c r="F41" s="18"/>
      <c r="G41" s="19">
        <f>VLOOKUP(B41,[1]Brokers!$B$9:$Z$71,7,0)</f>
        <v>1206910</v>
      </c>
      <c r="H41" s="19">
        <f>VLOOKUP(B41,[1]Brokers!$B$9:$X$66,23,0)</f>
        <v>0</v>
      </c>
      <c r="I41" s="19">
        <f>VLOOKUP(B41,[2]Brokers!$B$9:$M$66,12,0)</f>
        <v>0</v>
      </c>
      <c r="J41" s="19">
        <f>VLOOKUP($B41,[2]Brokers!$B$9:$R$66,16,0)</f>
        <v>0</v>
      </c>
      <c r="K41" s="19">
        <v>30000000</v>
      </c>
      <c r="L41" s="20">
        <f t="shared" si="0"/>
        <v>31206910</v>
      </c>
      <c r="M41" s="35">
        <v>40678012.799999997</v>
      </c>
      <c r="N41" s="22">
        <f t="shared" si="1"/>
        <v>2.5914750189341907E-4</v>
      </c>
      <c r="O41" s="21"/>
    </row>
    <row r="42" spans="1:16" x14ac:dyDescent="0.25">
      <c r="A42" s="14">
        <v>27</v>
      </c>
      <c r="B42" s="15" t="s">
        <v>28</v>
      </c>
      <c r="C42" s="16" t="s">
        <v>97</v>
      </c>
      <c r="D42" s="17" t="s">
        <v>2</v>
      </c>
      <c r="E42" s="18"/>
      <c r="F42" s="18"/>
      <c r="G42" s="19">
        <f>VLOOKUP(B42,[1]Brokers!$B$9:$Z$71,7,0)</f>
        <v>19157422.5</v>
      </c>
      <c r="H42" s="19">
        <f>VLOOKUP(B42,[1]Brokers!$B$9:$X$66,23,0)</f>
        <v>0</v>
      </c>
      <c r="I42" s="19">
        <f>VLOOKUP(B42,[2]Brokers!$B$9:$M$66,12,0)</f>
        <v>0</v>
      </c>
      <c r="J42" s="19">
        <f>VLOOKUP($B42,[2]Brokers!$B$9:$R$66,16,0)</f>
        <v>0</v>
      </c>
      <c r="K42" s="19">
        <f>VLOOKUP(B42,[2]Brokers!$B$9:$S$66,18,0)</f>
        <v>0</v>
      </c>
      <c r="L42" s="20">
        <f t="shared" si="0"/>
        <v>19157422.5</v>
      </c>
      <c r="M42" s="35">
        <v>37211335.5</v>
      </c>
      <c r="N42" s="22">
        <f t="shared" si="1"/>
        <v>2.3706233351062085E-4</v>
      </c>
      <c r="O42" s="21"/>
    </row>
    <row r="43" spans="1:16" x14ac:dyDescent="0.25">
      <c r="A43" s="14">
        <v>28</v>
      </c>
      <c r="B43" s="15" t="s">
        <v>30</v>
      </c>
      <c r="C43" s="16" t="s">
        <v>99</v>
      </c>
      <c r="D43" s="17" t="s">
        <v>2</v>
      </c>
      <c r="E43" s="18"/>
      <c r="F43" s="18"/>
      <c r="G43" s="19">
        <f>VLOOKUP(B43,[1]Brokers!$B$9:$Z$71,7,0)</f>
        <v>496154</v>
      </c>
      <c r="H43" s="19">
        <f>VLOOKUP(B43,[1]Brokers!$B$9:$X$66,23,0)</f>
        <v>0</v>
      </c>
      <c r="I43" s="19">
        <f>VLOOKUP(B43,[2]Brokers!$B$9:$M$66,12,0)</f>
        <v>0</v>
      </c>
      <c r="J43" s="19">
        <f>VLOOKUP($B43,[2]Brokers!$B$9:$R$66,16,0)</f>
        <v>0</v>
      </c>
      <c r="K43" s="19">
        <v>29466542</v>
      </c>
      <c r="L43" s="20">
        <f t="shared" si="0"/>
        <v>29962696</v>
      </c>
      <c r="M43" s="35">
        <v>34783138</v>
      </c>
      <c r="N43" s="22">
        <f t="shared" si="1"/>
        <v>2.2159301057877778E-4</v>
      </c>
      <c r="O43" s="21"/>
    </row>
    <row r="44" spans="1:16" x14ac:dyDescent="0.25">
      <c r="A44" s="14">
        <v>29</v>
      </c>
      <c r="B44" s="15" t="s">
        <v>23</v>
      </c>
      <c r="C44" s="16" t="s">
        <v>127</v>
      </c>
      <c r="D44" s="17" t="s">
        <v>2</v>
      </c>
      <c r="E44" s="18"/>
      <c r="F44" s="18"/>
      <c r="G44" s="19">
        <f>VLOOKUP(B44,[1]Brokers!$B$9:$Z$71,7,0)</f>
        <v>11400814</v>
      </c>
      <c r="H44" s="19">
        <f>VLOOKUP(B44,[1]Brokers!$B$9:$X$66,23,0)</f>
        <v>0</v>
      </c>
      <c r="I44" s="19">
        <f>VLOOKUP(B44,[2]Brokers!$B$9:$M$66,12,0)</f>
        <v>0</v>
      </c>
      <c r="J44" s="19">
        <f>VLOOKUP($B44,[2]Brokers!$B$9:$R$66,16,0)</f>
        <v>0</v>
      </c>
      <c r="K44" s="19">
        <v>8834300</v>
      </c>
      <c r="L44" s="20">
        <f t="shared" si="0"/>
        <v>20235114</v>
      </c>
      <c r="M44" s="35">
        <v>28304314.899999999</v>
      </c>
      <c r="N44" s="22">
        <f t="shared" si="1"/>
        <v>1.8031835859837479E-4</v>
      </c>
      <c r="O44" s="21"/>
    </row>
    <row r="45" spans="1:16" x14ac:dyDescent="0.25">
      <c r="A45" s="14">
        <v>30</v>
      </c>
      <c r="B45" s="15" t="s">
        <v>16</v>
      </c>
      <c r="C45" s="16" t="s">
        <v>86</v>
      </c>
      <c r="D45" s="17" t="s">
        <v>2</v>
      </c>
      <c r="E45" s="18" t="s">
        <v>2</v>
      </c>
      <c r="F45" s="18"/>
      <c r="G45" s="19">
        <f>VLOOKUP(B45,[1]Brokers!$B$9:$Z$71,7,0)</f>
        <v>189262</v>
      </c>
      <c r="H45" s="19">
        <f>VLOOKUP(B45,[1]Brokers!$B$9:$X$66,23,0)</f>
        <v>0</v>
      </c>
      <c r="I45" s="19">
        <f>VLOOKUP(B45,[2]Brokers!$B$9:$M$66,12,0)</f>
        <v>0</v>
      </c>
      <c r="J45" s="19">
        <f>VLOOKUP($B45,[2]Brokers!$B$9:$R$66,16,0)</f>
        <v>0</v>
      </c>
      <c r="K45" s="19">
        <f>VLOOKUP(B45,[2]Brokers!$B$9:$S$66,18,0)</f>
        <v>0</v>
      </c>
      <c r="L45" s="20">
        <f t="shared" si="0"/>
        <v>189262</v>
      </c>
      <c r="M45" s="35">
        <v>23135397</v>
      </c>
      <c r="N45" s="22">
        <f t="shared" si="1"/>
        <v>1.4738872243686649E-4</v>
      </c>
      <c r="O45" s="21"/>
    </row>
    <row r="46" spans="1:16" x14ac:dyDescent="0.25">
      <c r="A46" s="14">
        <v>31</v>
      </c>
      <c r="B46" s="15" t="s">
        <v>38</v>
      </c>
      <c r="C46" s="16" t="s">
        <v>107</v>
      </c>
      <c r="D46" s="17" t="s">
        <v>2</v>
      </c>
      <c r="E46" s="18"/>
      <c r="F46" s="18"/>
      <c r="G46" s="19">
        <f>VLOOKUP(B46,[1]Brokers!$B$9:$Z$71,7,0)</f>
        <v>489380</v>
      </c>
      <c r="H46" s="19">
        <f>VLOOKUP(B46,[1]Brokers!$B$9:$X$66,23,0)</f>
        <v>0</v>
      </c>
      <c r="I46" s="19">
        <f>VLOOKUP(B46,[2]Brokers!$B$9:$M$66,12,0)</f>
        <v>0</v>
      </c>
      <c r="J46" s="19">
        <f>VLOOKUP($B46,[2]Brokers!$B$9:$R$66,16,0)</f>
        <v>0</v>
      </c>
      <c r="K46" s="19">
        <v>14576595</v>
      </c>
      <c r="L46" s="20">
        <f t="shared" si="0"/>
        <v>15065975</v>
      </c>
      <c r="M46" s="35">
        <v>21637028</v>
      </c>
      <c r="N46" s="22">
        <f t="shared" si="1"/>
        <v>1.3784305989003381E-4</v>
      </c>
      <c r="O46" s="21"/>
    </row>
    <row r="47" spans="1:16" s="24" customFormat="1" x14ac:dyDescent="0.25">
      <c r="A47" s="14">
        <v>32</v>
      </c>
      <c r="B47" s="15" t="s">
        <v>42</v>
      </c>
      <c r="C47" s="16" t="s">
        <v>109</v>
      </c>
      <c r="D47" s="17" t="s">
        <v>2</v>
      </c>
      <c r="E47" s="18"/>
      <c r="F47" s="18"/>
      <c r="G47" s="19">
        <f>VLOOKUP(B47,[1]Brokers!$B$9:$Z$71,7,0)</f>
        <v>0</v>
      </c>
      <c r="H47" s="19">
        <f>VLOOKUP(B47,[1]Brokers!$B$9:$X$66,23,0)</f>
        <v>0</v>
      </c>
      <c r="I47" s="19">
        <f>VLOOKUP(B47,[2]Brokers!$B$9:$M$66,12,0)</f>
        <v>0</v>
      </c>
      <c r="J47" s="19">
        <f>VLOOKUP($B47,[2]Brokers!$B$9:$R$66,16,0)</f>
        <v>0</v>
      </c>
      <c r="K47" s="19">
        <v>14134880</v>
      </c>
      <c r="L47" s="20">
        <f t="shared" si="0"/>
        <v>14134880</v>
      </c>
      <c r="M47" s="35">
        <v>14134880</v>
      </c>
      <c r="N47" s="22">
        <f t="shared" si="1"/>
        <v>9.0049109812051872E-5</v>
      </c>
      <c r="O47" s="21"/>
      <c r="P47" s="23"/>
    </row>
    <row r="48" spans="1:16" x14ac:dyDescent="0.25">
      <c r="A48" s="14">
        <v>33</v>
      </c>
      <c r="B48" s="15" t="s">
        <v>14</v>
      </c>
      <c r="C48" s="16" t="s">
        <v>84</v>
      </c>
      <c r="D48" s="17" t="s">
        <v>2</v>
      </c>
      <c r="E48" s="18"/>
      <c r="F48" s="18"/>
      <c r="G48" s="19">
        <f>VLOOKUP(B48,[1]Brokers!$B$9:$Z$71,7,0)</f>
        <v>0</v>
      </c>
      <c r="H48" s="19">
        <f>VLOOKUP(B48,[1]Brokers!$B$9:$X$66,23,0)</f>
        <v>0</v>
      </c>
      <c r="I48" s="19">
        <f>VLOOKUP(B48,[2]Brokers!$B$9:$M$66,12,0)</f>
        <v>0</v>
      </c>
      <c r="J48" s="19">
        <f>VLOOKUP($B48,[2]Brokers!$B$9:$R$66,16,0)</f>
        <v>0</v>
      </c>
      <c r="K48" s="19">
        <v>9952020</v>
      </c>
      <c r="L48" s="20">
        <f t="shared" si="0"/>
        <v>9952020</v>
      </c>
      <c r="M48" s="35">
        <v>9952020</v>
      </c>
      <c r="N48" s="22">
        <f t="shared" si="1"/>
        <v>6.340135479266443E-5</v>
      </c>
      <c r="O48" s="21"/>
    </row>
    <row r="49" spans="1:15" x14ac:dyDescent="0.25">
      <c r="A49" s="14">
        <v>34</v>
      </c>
      <c r="B49" s="15" t="s">
        <v>39</v>
      </c>
      <c r="C49" s="16" t="s">
        <v>39</v>
      </c>
      <c r="D49" s="17" t="s">
        <v>2</v>
      </c>
      <c r="E49" s="18" t="s">
        <v>2</v>
      </c>
      <c r="F49" s="18"/>
      <c r="G49" s="19">
        <f>VLOOKUP(B49,[1]Brokers!$B$9:$Z$71,7,0)</f>
        <v>1234000</v>
      </c>
      <c r="H49" s="19">
        <f>VLOOKUP(B49,[1]Brokers!$B$9:$X$66,23,0)</f>
        <v>0</v>
      </c>
      <c r="I49" s="19">
        <f>VLOOKUP(B49,[2]Brokers!$B$9:$M$66,12,0)</f>
        <v>0</v>
      </c>
      <c r="J49" s="19">
        <f>VLOOKUP($B49,[2]Brokers!$B$9:$R$66,16,0)</f>
        <v>0</v>
      </c>
      <c r="K49" s="19">
        <v>5103600</v>
      </c>
      <c r="L49" s="20">
        <f t="shared" si="0"/>
        <v>6337600</v>
      </c>
      <c r="M49" s="35">
        <v>9762000</v>
      </c>
      <c r="N49" s="22">
        <f t="shared" si="1"/>
        <v>6.2190793978105958E-5</v>
      </c>
      <c r="O49" s="21"/>
    </row>
    <row r="50" spans="1:15" x14ac:dyDescent="0.25">
      <c r="A50" s="14">
        <v>35</v>
      </c>
      <c r="B50" s="15" t="s">
        <v>35</v>
      </c>
      <c r="C50" s="16" t="s">
        <v>104</v>
      </c>
      <c r="D50" s="17" t="s">
        <v>2</v>
      </c>
      <c r="E50" s="18"/>
      <c r="F50" s="18"/>
      <c r="G50" s="19">
        <f>VLOOKUP(B50,[1]Brokers!$B$9:$Z$71,7,0)</f>
        <v>3140840</v>
      </c>
      <c r="H50" s="19">
        <f>VLOOKUP(B50,[1]Brokers!$B$9:$X$66,23,0)</f>
        <v>0</v>
      </c>
      <c r="I50" s="19">
        <f>VLOOKUP(B50,[2]Brokers!$B$9:$M$66,12,0)</f>
        <v>0</v>
      </c>
      <c r="J50" s="19">
        <f>VLOOKUP($B50,[2]Brokers!$B$9:$R$66,16,0)</f>
        <v>0</v>
      </c>
      <c r="K50" s="19">
        <f>VLOOKUP(B50,[2]Brokers!$B$9:$S$66,18,0)</f>
        <v>0</v>
      </c>
      <c r="L50" s="20">
        <f t="shared" si="0"/>
        <v>3140840</v>
      </c>
      <c r="M50" s="35">
        <v>6324125</v>
      </c>
      <c r="N50" s="22">
        <f t="shared" si="1"/>
        <v>4.0289116468632387E-5</v>
      </c>
      <c r="O50" s="21"/>
    </row>
    <row r="51" spans="1:15" x14ac:dyDescent="0.25">
      <c r="A51" s="14">
        <v>36</v>
      </c>
      <c r="B51" s="15" t="s">
        <v>37</v>
      </c>
      <c r="C51" s="16" t="s">
        <v>106</v>
      </c>
      <c r="D51" s="17" t="s">
        <v>2</v>
      </c>
      <c r="E51" s="18"/>
      <c r="F51" s="18"/>
      <c r="G51" s="19">
        <f>VLOOKUP(B51,[1]Brokers!$B$9:$Z$71,7,0)</f>
        <v>3326200</v>
      </c>
      <c r="H51" s="19">
        <f>VLOOKUP(B51,[1]Brokers!$B$9:$X$66,23,0)</f>
        <v>0</v>
      </c>
      <c r="I51" s="19">
        <f>VLOOKUP(B51,[2]Brokers!$B$9:$M$66,12,0)</f>
        <v>0</v>
      </c>
      <c r="J51" s="19">
        <f>VLOOKUP($B51,[2]Brokers!$B$9:$R$66,16,0)</f>
        <v>0</v>
      </c>
      <c r="K51" s="19">
        <f>VLOOKUP(B51,[2]Brokers!$B$9:$S$66,18,0)</f>
        <v>0</v>
      </c>
      <c r="L51" s="20">
        <f t="shared" si="0"/>
        <v>3326200</v>
      </c>
      <c r="M51" s="35">
        <v>6242200</v>
      </c>
      <c r="N51" s="22">
        <f t="shared" si="1"/>
        <v>3.9767196698436084E-5</v>
      </c>
      <c r="O51" s="21"/>
    </row>
    <row r="52" spans="1:15" x14ac:dyDescent="0.25">
      <c r="A52" s="14">
        <v>37</v>
      </c>
      <c r="B52" s="15" t="s">
        <v>44</v>
      </c>
      <c r="C52" s="16" t="s">
        <v>111</v>
      </c>
      <c r="D52" s="17" t="s">
        <v>2</v>
      </c>
      <c r="E52" s="18"/>
      <c r="F52" s="18"/>
      <c r="G52" s="19">
        <f>VLOOKUP(B52,[1]Brokers!$B$9:$Z$71,7,0)</f>
        <v>2283585</v>
      </c>
      <c r="H52" s="19">
        <f>VLOOKUP(B52,[1]Brokers!$B$9:$X$66,23,0)</f>
        <v>0</v>
      </c>
      <c r="I52" s="19">
        <f>VLOOKUP(B52,[2]Brokers!$B$9:$M$66,12,0)</f>
        <v>0</v>
      </c>
      <c r="J52" s="19">
        <f>VLOOKUP($B52,[2]Brokers!$B$9:$R$66,16,0)</f>
        <v>0</v>
      </c>
      <c r="K52" s="19">
        <v>0</v>
      </c>
      <c r="L52" s="20">
        <f t="shared" si="0"/>
        <v>2283585</v>
      </c>
      <c r="M52" s="35">
        <v>3032009</v>
      </c>
      <c r="N52" s="22">
        <f t="shared" si="1"/>
        <v>1.9316026127715947E-5</v>
      </c>
      <c r="O52" s="21"/>
    </row>
    <row r="53" spans="1:15" x14ac:dyDescent="0.25">
      <c r="A53" s="14">
        <v>38</v>
      </c>
      <c r="B53" s="15" t="s">
        <v>25</v>
      </c>
      <c r="C53" s="16" t="s">
        <v>94</v>
      </c>
      <c r="D53" s="17" t="s">
        <v>2</v>
      </c>
      <c r="E53" s="18"/>
      <c r="F53" s="18"/>
      <c r="G53" s="19">
        <f>VLOOKUP(B53,[1]Brokers!$B$9:$Z$71,7,0)</f>
        <v>1973294.5</v>
      </c>
      <c r="H53" s="19">
        <f>VLOOKUP(B53,[1]Brokers!$B$9:$X$66,23,0)</f>
        <v>0</v>
      </c>
      <c r="I53" s="19">
        <f>VLOOKUP(B53,[2]Brokers!$B$9:$M$66,12,0)</f>
        <v>0</v>
      </c>
      <c r="J53" s="19">
        <f>VLOOKUP($B53,[2]Brokers!$B$9:$R$66,16,0)</f>
        <v>0</v>
      </c>
      <c r="K53" s="19">
        <f>VLOOKUP(B53,[2]Brokers!$B$9:$S$66,18,0)</f>
        <v>0</v>
      </c>
      <c r="L53" s="20">
        <f t="shared" si="0"/>
        <v>1973294.5</v>
      </c>
      <c r="M53" s="35">
        <v>2463841.5</v>
      </c>
      <c r="N53" s="22">
        <f t="shared" si="1"/>
        <v>1.569640023777992E-5</v>
      </c>
      <c r="O53" s="21"/>
    </row>
    <row r="54" spans="1:15" x14ac:dyDescent="0.25">
      <c r="A54" s="14">
        <v>39</v>
      </c>
      <c r="B54" s="15" t="s">
        <v>40</v>
      </c>
      <c r="C54" s="16" t="s">
        <v>108</v>
      </c>
      <c r="D54" s="17" t="s">
        <v>2</v>
      </c>
      <c r="E54" s="18"/>
      <c r="F54" s="18"/>
      <c r="G54" s="19">
        <f>VLOOKUP(B54,[1]Brokers!$B$9:$Z$71,7,0)</f>
        <v>587382.30000000005</v>
      </c>
      <c r="H54" s="19">
        <f>VLOOKUP(B54,[1]Brokers!$B$9:$X$66,23,0)</f>
        <v>0</v>
      </c>
      <c r="I54" s="19">
        <f>VLOOKUP(B54,[2]Brokers!$B$9:$M$66,12,0)</f>
        <v>0</v>
      </c>
      <c r="J54" s="19">
        <f>VLOOKUP($B54,[2]Brokers!$B$9:$R$66,16,0)</f>
        <v>0</v>
      </c>
      <c r="K54" s="19">
        <f>VLOOKUP(B54,[2]Brokers!$B$9:$S$66,18,0)</f>
        <v>0</v>
      </c>
      <c r="L54" s="20">
        <f t="shared" si="0"/>
        <v>587382.30000000005</v>
      </c>
      <c r="M54" s="35">
        <v>1313796.8</v>
      </c>
      <c r="N54" s="22">
        <f t="shared" si="1"/>
        <v>8.36980804321808E-6</v>
      </c>
      <c r="O54" s="21"/>
    </row>
    <row r="55" spans="1:15" x14ac:dyDescent="0.25">
      <c r="A55" s="14">
        <v>40</v>
      </c>
      <c r="B55" s="15" t="s">
        <v>31</v>
      </c>
      <c r="C55" s="16" t="s">
        <v>100</v>
      </c>
      <c r="D55" s="17" t="s">
        <v>2</v>
      </c>
      <c r="E55" s="18" t="s">
        <v>2</v>
      </c>
      <c r="F55" s="18" t="s">
        <v>2</v>
      </c>
      <c r="G55" s="19">
        <f>VLOOKUP(B55,[1]Brokers!$B$9:$Z$71,7,0)</f>
        <v>0</v>
      </c>
      <c r="H55" s="19">
        <f>VLOOKUP(B55,[1]Brokers!$B$9:$X$66,23,0)</f>
        <v>0</v>
      </c>
      <c r="I55" s="19">
        <f>VLOOKUP(B55,[2]Brokers!$B$9:$M$66,12,0)</f>
        <v>0</v>
      </c>
      <c r="J55" s="19">
        <f>VLOOKUP($B55,[2]Brokers!$B$9:$R$66,16,0)</f>
        <v>0</v>
      </c>
      <c r="K55" s="19">
        <f>VLOOKUP(B55,[2]Brokers!$B$9:$S$66,18,0)</f>
        <v>0</v>
      </c>
      <c r="L55" s="20">
        <f t="shared" si="0"/>
        <v>0</v>
      </c>
      <c r="M55" s="35">
        <v>1156040</v>
      </c>
      <c r="N55" s="22">
        <f t="shared" si="1"/>
        <v>7.3647864649098153E-6</v>
      </c>
      <c r="O55" s="21"/>
    </row>
    <row r="56" spans="1:15" x14ac:dyDescent="0.25">
      <c r="A56" s="14">
        <v>41</v>
      </c>
      <c r="B56" s="15" t="s">
        <v>27</v>
      </c>
      <c r="C56" s="16" t="s">
        <v>96</v>
      </c>
      <c r="D56" s="17" t="s">
        <v>2</v>
      </c>
      <c r="E56" s="18" t="s">
        <v>2</v>
      </c>
      <c r="F56" s="18"/>
      <c r="G56" s="19">
        <f>VLOOKUP(B56,[1]Brokers!$B$9:$Z$71,7,0)</f>
        <v>0</v>
      </c>
      <c r="H56" s="19">
        <f>VLOOKUP(B56,[1]Brokers!$B$9:$X$66,23,0)</f>
        <v>0</v>
      </c>
      <c r="I56" s="19">
        <f>VLOOKUP(B56,[2]Brokers!$B$9:$M$66,12,0)</f>
        <v>0</v>
      </c>
      <c r="J56" s="19">
        <f>VLOOKUP($B56,[2]Brokers!$B$9:$R$66,16,0)</f>
        <v>0</v>
      </c>
      <c r="K56" s="19">
        <f>VLOOKUP(B56,[2]Brokers!$B$9:$S$66,18,0)</f>
        <v>0</v>
      </c>
      <c r="L56" s="20">
        <f t="shared" si="0"/>
        <v>0</v>
      </c>
      <c r="M56" s="35">
        <v>0</v>
      </c>
      <c r="N56" s="22">
        <f t="shared" si="1"/>
        <v>0</v>
      </c>
      <c r="O56" s="21"/>
    </row>
    <row r="57" spans="1:15" x14ac:dyDescent="0.25">
      <c r="A57" s="14">
        <v>42</v>
      </c>
      <c r="B57" s="15" t="s">
        <v>33</v>
      </c>
      <c r="C57" s="16" t="s">
        <v>102</v>
      </c>
      <c r="D57" s="17" t="s">
        <v>2</v>
      </c>
      <c r="E57" s="18" t="s">
        <v>2</v>
      </c>
      <c r="F57" s="18" t="s">
        <v>2</v>
      </c>
      <c r="G57" s="19">
        <f>VLOOKUP(B57,[1]Brokers!$B$9:$Z$71,7,0)</f>
        <v>0</v>
      </c>
      <c r="H57" s="19">
        <f>VLOOKUP(B57,[1]Brokers!$B$9:$X$66,23,0)</f>
        <v>0</v>
      </c>
      <c r="I57" s="19">
        <f>VLOOKUP(B57,[2]Brokers!$B$9:$M$66,12,0)</f>
        <v>0</v>
      </c>
      <c r="J57" s="19">
        <f>VLOOKUP($B57,[2]Brokers!$B$9:$R$66,16,0)</f>
        <v>0</v>
      </c>
      <c r="K57" s="19">
        <f>VLOOKUP(B57,[2]Brokers!$B$9:$S$66,18,0)</f>
        <v>0</v>
      </c>
      <c r="L57" s="20">
        <f t="shared" si="0"/>
        <v>0</v>
      </c>
      <c r="M57" s="35">
        <v>0</v>
      </c>
      <c r="N57" s="22">
        <f t="shared" si="1"/>
        <v>0</v>
      </c>
      <c r="O57" s="21"/>
    </row>
    <row r="58" spans="1:15" x14ac:dyDescent="0.25">
      <c r="A58" s="14">
        <v>43</v>
      </c>
      <c r="B58" s="15" t="s">
        <v>41</v>
      </c>
      <c r="C58" s="16" t="s">
        <v>41</v>
      </c>
      <c r="D58" s="17" t="s">
        <v>2</v>
      </c>
      <c r="E58" s="18"/>
      <c r="F58" s="18"/>
      <c r="G58" s="19">
        <f>VLOOKUP(B58,[1]Brokers!$B$9:$Z$71,7,0)</f>
        <v>0</v>
      </c>
      <c r="H58" s="19">
        <f>VLOOKUP(B58,[1]Brokers!$B$9:$X$66,23,0)</f>
        <v>0</v>
      </c>
      <c r="I58" s="19">
        <f>VLOOKUP(B58,[2]Brokers!$B$9:$M$66,12,0)</f>
        <v>0</v>
      </c>
      <c r="J58" s="19">
        <f>VLOOKUP($B58,[2]Brokers!$B$9:$R$66,16,0)</f>
        <v>0</v>
      </c>
      <c r="K58" s="19">
        <f>VLOOKUP(B58,[2]Brokers!$B$9:$S$66,18,0)</f>
        <v>0</v>
      </c>
      <c r="L58" s="20">
        <f t="shared" si="0"/>
        <v>0</v>
      </c>
      <c r="M58" s="35">
        <v>0</v>
      </c>
      <c r="N58" s="22">
        <f t="shared" si="1"/>
        <v>0</v>
      </c>
      <c r="O58" s="21"/>
    </row>
    <row r="59" spans="1:15" x14ac:dyDescent="0.25">
      <c r="A59" s="14">
        <v>44</v>
      </c>
      <c r="B59" s="15" t="s">
        <v>43</v>
      </c>
      <c r="C59" s="16" t="s">
        <v>110</v>
      </c>
      <c r="D59" s="17" t="s">
        <v>2</v>
      </c>
      <c r="E59" s="18" t="s">
        <v>2</v>
      </c>
      <c r="F59" s="18" t="s">
        <v>2</v>
      </c>
      <c r="G59" s="19">
        <f>VLOOKUP(B59,[1]Brokers!$B$9:$Z$71,7,0)</f>
        <v>0</v>
      </c>
      <c r="H59" s="19">
        <f>VLOOKUP(B59,[1]Brokers!$B$9:$X$66,23,0)</f>
        <v>0</v>
      </c>
      <c r="I59" s="19">
        <f>VLOOKUP(B59,[2]Brokers!$B$9:$M$66,12,0)</f>
        <v>0</v>
      </c>
      <c r="J59" s="19">
        <f>VLOOKUP($B59,[2]Brokers!$B$9:$R$66,16,0)</f>
        <v>0</v>
      </c>
      <c r="K59" s="19">
        <f>VLOOKUP(B59,[2]Brokers!$B$9:$S$66,18,0)</f>
        <v>0</v>
      </c>
      <c r="L59" s="20">
        <f t="shared" si="0"/>
        <v>0</v>
      </c>
      <c r="M59" s="35">
        <v>0</v>
      </c>
      <c r="N59" s="22">
        <f t="shared" si="1"/>
        <v>0</v>
      </c>
      <c r="O59" s="21"/>
    </row>
    <row r="60" spans="1:15" x14ac:dyDescent="0.25">
      <c r="A60" s="14">
        <v>45</v>
      </c>
      <c r="B60" s="15" t="s">
        <v>45</v>
      </c>
      <c r="C60" s="16" t="s">
        <v>112</v>
      </c>
      <c r="D60" s="17" t="s">
        <v>2</v>
      </c>
      <c r="E60" s="18"/>
      <c r="F60" s="18"/>
      <c r="G60" s="19">
        <f>VLOOKUP(B60,[1]Brokers!$B$9:$Z$71,7,0)</f>
        <v>0</v>
      </c>
      <c r="H60" s="19">
        <f>VLOOKUP(B60,[1]Brokers!$B$9:$X$66,23,0)</f>
        <v>0</v>
      </c>
      <c r="I60" s="19">
        <f>VLOOKUP(B60,[2]Brokers!$B$9:$M$66,12,0)</f>
        <v>0</v>
      </c>
      <c r="J60" s="19">
        <f>VLOOKUP($B60,[2]Brokers!$B$9:$R$66,16,0)</f>
        <v>0</v>
      </c>
      <c r="K60" s="19">
        <f>VLOOKUP(B60,[2]Brokers!$B$9:$S$66,18,0)</f>
        <v>0</v>
      </c>
      <c r="L60" s="20">
        <f t="shared" si="0"/>
        <v>0</v>
      </c>
      <c r="M60" s="35">
        <v>0</v>
      </c>
      <c r="N60" s="22">
        <f t="shared" si="1"/>
        <v>0</v>
      </c>
      <c r="O60" s="21"/>
    </row>
    <row r="61" spans="1:15" x14ac:dyDescent="0.25">
      <c r="A61" s="14">
        <v>46</v>
      </c>
      <c r="B61" s="15" t="s">
        <v>46</v>
      </c>
      <c r="C61" s="16" t="s">
        <v>113</v>
      </c>
      <c r="D61" s="17" t="s">
        <v>2</v>
      </c>
      <c r="E61" s="18" t="s">
        <v>2</v>
      </c>
      <c r="F61" s="18"/>
      <c r="G61" s="19">
        <f>VLOOKUP(B61,[1]Brokers!$B$9:$Z$71,7,0)</f>
        <v>0</v>
      </c>
      <c r="H61" s="19">
        <f>VLOOKUP(B61,[1]Brokers!$B$9:$X$66,23,0)</f>
        <v>0</v>
      </c>
      <c r="I61" s="19">
        <f>VLOOKUP(B61,[2]Brokers!$B$9:$M$66,12,0)</f>
        <v>0</v>
      </c>
      <c r="J61" s="19">
        <f>VLOOKUP($B61,[2]Brokers!$B$9:$R$66,16,0)</f>
        <v>0</v>
      </c>
      <c r="K61" s="19">
        <f>VLOOKUP(B61,[2]Brokers!$B$9:$S$66,18,0)</f>
        <v>0</v>
      </c>
      <c r="L61" s="20">
        <f t="shared" si="0"/>
        <v>0</v>
      </c>
      <c r="M61" s="35">
        <v>0</v>
      </c>
      <c r="N61" s="22">
        <f t="shared" si="1"/>
        <v>0</v>
      </c>
      <c r="O61" s="21"/>
    </row>
    <row r="62" spans="1:15" x14ac:dyDescent="0.25">
      <c r="A62" s="14">
        <v>47</v>
      </c>
      <c r="B62" s="15" t="s">
        <v>47</v>
      </c>
      <c r="C62" s="16" t="s">
        <v>47</v>
      </c>
      <c r="D62" s="17" t="s">
        <v>2</v>
      </c>
      <c r="E62" s="18"/>
      <c r="F62" s="18"/>
      <c r="G62" s="19">
        <f>VLOOKUP(B62,[1]Brokers!$B$9:$Z$71,7,0)</f>
        <v>0</v>
      </c>
      <c r="H62" s="19">
        <f>VLOOKUP(B62,[1]Brokers!$B$9:$X$66,23,0)</f>
        <v>0</v>
      </c>
      <c r="I62" s="19">
        <f>VLOOKUP(B62,[2]Brokers!$B$9:$M$66,12,0)</f>
        <v>0</v>
      </c>
      <c r="J62" s="19">
        <f>VLOOKUP($B62,[2]Brokers!$B$9:$R$66,16,0)</f>
        <v>0</v>
      </c>
      <c r="K62" s="19">
        <f>VLOOKUP(B62,[2]Brokers!$B$9:$S$66,18,0)</f>
        <v>0</v>
      </c>
      <c r="L62" s="20">
        <f t="shared" si="0"/>
        <v>0</v>
      </c>
      <c r="M62" s="35">
        <v>0</v>
      </c>
      <c r="N62" s="22">
        <f t="shared" si="1"/>
        <v>0</v>
      </c>
      <c r="O62" s="21"/>
    </row>
    <row r="63" spans="1:15" x14ac:dyDescent="0.25">
      <c r="A63" s="14">
        <v>48</v>
      </c>
      <c r="B63" s="15" t="s">
        <v>48</v>
      </c>
      <c r="C63" s="16" t="s">
        <v>48</v>
      </c>
      <c r="D63" s="17" t="s">
        <v>2</v>
      </c>
      <c r="E63" s="17" t="s">
        <v>2</v>
      </c>
      <c r="F63" s="18"/>
      <c r="G63" s="19">
        <f>VLOOKUP(B63,[1]Brokers!$B$9:$Z$71,7,0)</f>
        <v>0</v>
      </c>
      <c r="H63" s="19">
        <f>VLOOKUP(B63,[1]Brokers!$B$9:$X$66,23,0)</f>
        <v>0</v>
      </c>
      <c r="I63" s="19">
        <f>VLOOKUP(B63,[2]Brokers!$B$9:$M$66,12,0)</f>
        <v>0</v>
      </c>
      <c r="J63" s="19">
        <f>VLOOKUP($B63,[2]Brokers!$B$9:$R$66,16,0)</f>
        <v>0</v>
      </c>
      <c r="K63" s="19">
        <f>VLOOKUP(B63,[2]Brokers!$B$9:$S$66,18,0)</f>
        <v>0</v>
      </c>
      <c r="L63" s="20">
        <f t="shared" si="0"/>
        <v>0</v>
      </c>
      <c r="M63" s="35">
        <v>0</v>
      </c>
      <c r="N63" s="22">
        <f t="shared" si="1"/>
        <v>0</v>
      </c>
      <c r="O63" s="21"/>
    </row>
    <row r="64" spans="1:15" x14ac:dyDescent="0.25">
      <c r="A64" s="14">
        <v>49</v>
      </c>
      <c r="B64" s="15" t="s">
        <v>50</v>
      </c>
      <c r="C64" s="16" t="s">
        <v>50</v>
      </c>
      <c r="D64" s="17" t="s">
        <v>2</v>
      </c>
      <c r="E64" s="18"/>
      <c r="F64" s="18"/>
      <c r="G64" s="19">
        <f>VLOOKUP(B64,[1]Brokers!$B$9:$Z$71,7,0)</f>
        <v>0</v>
      </c>
      <c r="H64" s="19">
        <f>VLOOKUP(B64,[1]Brokers!$B$9:$X$66,23,0)</f>
        <v>0</v>
      </c>
      <c r="I64" s="19">
        <f>VLOOKUP(B64,[2]Brokers!$B$9:$M$66,12,0)</f>
        <v>0</v>
      </c>
      <c r="J64" s="19">
        <f>VLOOKUP($B64,[2]Brokers!$B$9:$R$66,16,0)</f>
        <v>0</v>
      </c>
      <c r="K64" s="19">
        <f>VLOOKUP(B64,[2]Brokers!$B$9:$S$66,18,0)</f>
        <v>0</v>
      </c>
      <c r="L64" s="20">
        <f t="shared" si="0"/>
        <v>0</v>
      </c>
      <c r="M64" s="35">
        <v>0</v>
      </c>
      <c r="N64" s="22">
        <f t="shared" si="1"/>
        <v>0</v>
      </c>
      <c r="O64" s="21"/>
    </row>
    <row r="65" spans="1:16" x14ac:dyDescent="0.25">
      <c r="A65" s="14">
        <v>50</v>
      </c>
      <c r="B65" s="15" t="s">
        <v>51</v>
      </c>
      <c r="C65" s="16" t="s">
        <v>115</v>
      </c>
      <c r="D65" s="17" t="s">
        <v>2</v>
      </c>
      <c r="E65" s="18"/>
      <c r="F65" s="18"/>
      <c r="G65" s="19">
        <f>VLOOKUP(B65,[1]Brokers!$B$9:$Z$71,7,0)</f>
        <v>0</v>
      </c>
      <c r="H65" s="19">
        <f>VLOOKUP(B65,[1]Brokers!$B$9:$X$66,23,0)</f>
        <v>0</v>
      </c>
      <c r="I65" s="19">
        <f>VLOOKUP(B65,[2]Brokers!$B$9:$M$66,12,0)</f>
        <v>0</v>
      </c>
      <c r="J65" s="19">
        <f>VLOOKUP($B65,[2]Brokers!$B$9:$R$66,16,0)</f>
        <v>0</v>
      </c>
      <c r="K65" s="19">
        <f>VLOOKUP(B65,[2]Brokers!$B$9:$S$66,18,0)</f>
        <v>0</v>
      </c>
      <c r="L65" s="20">
        <f t="shared" si="0"/>
        <v>0</v>
      </c>
      <c r="M65" s="35">
        <v>0</v>
      </c>
      <c r="N65" s="22">
        <f t="shared" si="1"/>
        <v>0</v>
      </c>
      <c r="O65" s="21"/>
    </row>
    <row r="66" spans="1:16" x14ac:dyDescent="0.25">
      <c r="A66" s="14">
        <v>51</v>
      </c>
      <c r="B66" s="15" t="s">
        <v>52</v>
      </c>
      <c r="C66" s="16" t="s">
        <v>52</v>
      </c>
      <c r="D66" s="17" t="s">
        <v>2</v>
      </c>
      <c r="E66" s="18"/>
      <c r="F66" s="18"/>
      <c r="G66" s="19">
        <f>VLOOKUP(B66,[1]Brokers!$B$9:$Z$71,7,0)</f>
        <v>0</v>
      </c>
      <c r="H66" s="19">
        <f>VLOOKUP(B66,[1]Brokers!$B$9:$X$66,23,0)</f>
        <v>0</v>
      </c>
      <c r="I66" s="19">
        <f>VLOOKUP(B66,[2]Brokers!$B$9:$M$66,12,0)</f>
        <v>0</v>
      </c>
      <c r="J66" s="19">
        <f>VLOOKUP($B66,[2]Brokers!$B$9:$R$66,16,0)</f>
        <v>0</v>
      </c>
      <c r="K66" s="19">
        <f>VLOOKUP(B66,[2]Brokers!$B$9:$S$66,18,0)</f>
        <v>0</v>
      </c>
      <c r="L66" s="20">
        <f t="shared" si="0"/>
        <v>0</v>
      </c>
      <c r="M66" s="35">
        <v>0</v>
      </c>
      <c r="N66" s="22">
        <f t="shared" si="1"/>
        <v>0</v>
      </c>
      <c r="O66" s="21"/>
    </row>
    <row r="67" spans="1:16" x14ac:dyDescent="0.25">
      <c r="A67" s="14">
        <v>52</v>
      </c>
      <c r="B67" s="15" t="s">
        <v>53</v>
      </c>
      <c r="C67" s="16" t="s">
        <v>116</v>
      </c>
      <c r="D67" s="17" t="s">
        <v>2</v>
      </c>
      <c r="E67" s="18"/>
      <c r="F67" s="18"/>
      <c r="G67" s="19">
        <f>VLOOKUP(B67,[1]Brokers!$B$9:$Z$71,7,0)</f>
        <v>0</v>
      </c>
      <c r="H67" s="19">
        <f>VLOOKUP(B67,[1]Brokers!$B$9:$X$66,23,0)</f>
        <v>0</v>
      </c>
      <c r="I67" s="19">
        <f>VLOOKUP(B67,[2]Brokers!$B$9:$M$66,12,0)</f>
        <v>0</v>
      </c>
      <c r="J67" s="19">
        <f>VLOOKUP($B67,[2]Brokers!$B$9:$R$66,16,0)</f>
        <v>0</v>
      </c>
      <c r="K67" s="19">
        <f>VLOOKUP(B67,[2]Brokers!$B$9:$S$66,18,0)</f>
        <v>0</v>
      </c>
      <c r="L67" s="20">
        <f t="shared" si="0"/>
        <v>0</v>
      </c>
      <c r="M67" s="35">
        <v>0</v>
      </c>
      <c r="N67" s="22">
        <f t="shared" si="1"/>
        <v>0</v>
      </c>
      <c r="O67" s="21"/>
    </row>
    <row r="68" spans="1:16" x14ac:dyDescent="0.25">
      <c r="A68" s="14">
        <v>53</v>
      </c>
      <c r="B68" s="15" t="s">
        <v>54</v>
      </c>
      <c r="C68" s="16" t="s">
        <v>54</v>
      </c>
      <c r="D68" s="17" t="s">
        <v>2</v>
      </c>
      <c r="E68" s="18"/>
      <c r="F68" s="18"/>
      <c r="G68" s="19">
        <f>VLOOKUP(B68,[1]Brokers!$B$9:$Z$71,7,0)</f>
        <v>0</v>
      </c>
      <c r="H68" s="19">
        <f>VLOOKUP(B68,[1]Brokers!$B$9:$X$66,23,0)</f>
        <v>0</v>
      </c>
      <c r="I68" s="19">
        <f>VLOOKUP(B68,[2]Brokers!$B$9:$M$66,12,0)</f>
        <v>0</v>
      </c>
      <c r="J68" s="19">
        <f>VLOOKUP($B68,[2]Brokers!$B$9:$R$66,16,0)</f>
        <v>0</v>
      </c>
      <c r="K68" s="19">
        <f>VLOOKUP(B68,[2]Brokers!$B$9:$S$66,18,0)</f>
        <v>0</v>
      </c>
      <c r="L68" s="20">
        <f t="shared" si="0"/>
        <v>0</v>
      </c>
      <c r="M68" s="35">
        <v>0</v>
      </c>
      <c r="N68" s="22">
        <f t="shared" si="1"/>
        <v>0</v>
      </c>
      <c r="O68" s="21"/>
    </row>
    <row r="69" spans="1:16" x14ac:dyDescent="0.25">
      <c r="A69" s="14">
        <v>54</v>
      </c>
      <c r="B69" s="15" t="s">
        <v>55</v>
      </c>
      <c r="C69" s="16" t="s">
        <v>117</v>
      </c>
      <c r="D69" s="17" t="s">
        <v>2</v>
      </c>
      <c r="E69" s="18"/>
      <c r="F69" s="18"/>
      <c r="G69" s="19">
        <f>VLOOKUP(B69,[1]Brokers!$B$9:$Z$71,7,0)</f>
        <v>0</v>
      </c>
      <c r="H69" s="19">
        <f>VLOOKUP(B69,[1]Brokers!$B$9:$X$66,23,0)</f>
        <v>0</v>
      </c>
      <c r="I69" s="19">
        <f>VLOOKUP(B69,[2]Brokers!$B$9:$M$66,12,0)</f>
        <v>0</v>
      </c>
      <c r="J69" s="19">
        <f>VLOOKUP($B69,[2]Brokers!$B$9:$R$66,16,0)</f>
        <v>0</v>
      </c>
      <c r="K69" s="19">
        <f>VLOOKUP(B69,[2]Brokers!$B$9:$S$66,18,0)</f>
        <v>0</v>
      </c>
      <c r="L69" s="20">
        <f t="shared" si="0"/>
        <v>0</v>
      </c>
      <c r="M69" s="35">
        <v>0</v>
      </c>
      <c r="N69" s="22">
        <f t="shared" si="1"/>
        <v>0</v>
      </c>
      <c r="O69" s="21"/>
    </row>
    <row r="70" spans="1:16" x14ac:dyDescent="0.25">
      <c r="A70" s="14">
        <v>55</v>
      </c>
      <c r="B70" s="15" t="s">
        <v>56</v>
      </c>
      <c r="C70" s="16" t="s">
        <v>118</v>
      </c>
      <c r="D70" s="17" t="s">
        <v>2</v>
      </c>
      <c r="E70" s="18"/>
      <c r="F70" s="18"/>
      <c r="G70" s="19">
        <f>VLOOKUP(B70,[1]Brokers!$B$9:$Z$71,7,0)</f>
        <v>0</v>
      </c>
      <c r="H70" s="19">
        <f>VLOOKUP(B70,[1]Brokers!$B$9:$X$66,23,0)</f>
        <v>0</v>
      </c>
      <c r="I70" s="19">
        <f>VLOOKUP(B70,[2]Brokers!$B$9:$M$66,12,0)</f>
        <v>0</v>
      </c>
      <c r="J70" s="19">
        <f>VLOOKUP($B70,[2]Brokers!$B$9:$R$66,16,0)</f>
        <v>0</v>
      </c>
      <c r="K70" s="19">
        <f>VLOOKUP(B70,[2]Brokers!$B$9:$S$66,18,0)</f>
        <v>0</v>
      </c>
      <c r="L70" s="20">
        <f t="shared" si="0"/>
        <v>0</v>
      </c>
      <c r="M70" s="35">
        <v>0</v>
      </c>
      <c r="N70" s="22">
        <f t="shared" si="1"/>
        <v>0</v>
      </c>
      <c r="O70" s="21"/>
    </row>
    <row r="71" spans="1:16" x14ac:dyDescent="0.25">
      <c r="A71" s="14">
        <v>56</v>
      </c>
      <c r="B71" s="15" t="s">
        <v>57</v>
      </c>
      <c r="C71" s="16" t="s">
        <v>119</v>
      </c>
      <c r="D71" s="17" t="s">
        <v>2</v>
      </c>
      <c r="E71" s="18"/>
      <c r="F71" s="18"/>
      <c r="G71" s="19">
        <f>VLOOKUP(B71,[1]Brokers!$B$9:$Z$71,7,0)</f>
        <v>0</v>
      </c>
      <c r="H71" s="19">
        <f>VLOOKUP(B71,[1]Brokers!$B$9:$X$66,23,0)</f>
        <v>0</v>
      </c>
      <c r="I71" s="19">
        <f>VLOOKUP(B71,[2]Brokers!$B$9:$M$66,12,0)</f>
        <v>0</v>
      </c>
      <c r="J71" s="19">
        <f>VLOOKUP($B71,[2]Brokers!$B$9:$R$66,16,0)</f>
        <v>0</v>
      </c>
      <c r="K71" s="19">
        <f>VLOOKUP(B71,[2]Brokers!$B$9:$S$66,18,0)</f>
        <v>0</v>
      </c>
      <c r="L71" s="20">
        <f t="shared" si="0"/>
        <v>0</v>
      </c>
      <c r="M71" s="35">
        <v>0</v>
      </c>
      <c r="N71" s="22">
        <f t="shared" si="1"/>
        <v>0</v>
      </c>
      <c r="O71" s="21"/>
      <c r="P71" s="25"/>
    </row>
    <row r="72" spans="1:16" x14ac:dyDescent="0.25">
      <c r="A72" s="14">
        <v>57</v>
      </c>
      <c r="B72" s="15" t="s">
        <v>58</v>
      </c>
      <c r="C72" s="16" t="s">
        <v>120</v>
      </c>
      <c r="D72" s="17" t="s">
        <v>2</v>
      </c>
      <c r="E72" s="18" t="s">
        <v>2</v>
      </c>
      <c r="F72" s="18"/>
      <c r="G72" s="19">
        <f>VLOOKUP(B72,[1]Brokers!$B$9:$Z$71,7,0)</f>
        <v>0</v>
      </c>
      <c r="H72" s="19">
        <f>VLOOKUP(B72,[1]Brokers!$B$9:$X$66,23,0)</f>
        <v>0</v>
      </c>
      <c r="I72" s="19">
        <f>VLOOKUP(B72,[2]Brokers!$B$9:$M$66,12,0)</f>
        <v>0</v>
      </c>
      <c r="J72" s="19">
        <f>VLOOKUP($B72,[2]Brokers!$B$9:$R$66,16,0)</f>
        <v>0</v>
      </c>
      <c r="K72" s="19">
        <f>VLOOKUP(B72,[2]Brokers!$B$9:$S$66,18,0)</f>
        <v>0</v>
      </c>
      <c r="L72" s="20">
        <f t="shared" si="0"/>
        <v>0</v>
      </c>
      <c r="M72" s="35">
        <v>0</v>
      </c>
      <c r="N72" s="22">
        <f t="shared" si="1"/>
        <v>0</v>
      </c>
      <c r="O72" s="21"/>
      <c r="P72" s="25"/>
    </row>
    <row r="73" spans="1:16" x14ac:dyDescent="0.25">
      <c r="A73" s="14">
        <v>58</v>
      </c>
      <c r="B73" s="15" t="s">
        <v>59</v>
      </c>
      <c r="C73" s="16" t="s">
        <v>128</v>
      </c>
      <c r="D73" s="17" t="s">
        <v>2</v>
      </c>
      <c r="E73" s="18"/>
      <c r="F73" s="18" t="s">
        <v>2</v>
      </c>
      <c r="G73" s="19">
        <f>VLOOKUP(B73,[1]Brokers!$B$9:$Z$71,7,0)</f>
        <v>0</v>
      </c>
      <c r="H73" s="19">
        <f>VLOOKUP(B73,[1]Brokers!$B$9:$X$66,23,0)</f>
        <v>0</v>
      </c>
      <c r="I73" s="19">
        <f>VLOOKUP(B73,[2]Brokers!$B$9:$M$66,12,0)</f>
        <v>0</v>
      </c>
      <c r="J73" s="19">
        <f>VLOOKUP($B73,[2]Brokers!$B$9:$R$66,16,0)</f>
        <v>0</v>
      </c>
      <c r="K73" s="19">
        <f>VLOOKUP(B73,[2]Brokers!$B$9:$S$66,18,0)</f>
        <v>0</v>
      </c>
      <c r="L73" s="20">
        <f t="shared" si="0"/>
        <v>0</v>
      </c>
      <c r="M73" s="35">
        <v>0</v>
      </c>
      <c r="N73" s="22">
        <f t="shared" si="1"/>
        <v>0</v>
      </c>
      <c r="O73" s="21"/>
      <c r="P73" s="25"/>
    </row>
    <row r="74" spans="1:16" ht="16.5" customHeight="1" thickBot="1" x14ac:dyDescent="0.3">
      <c r="A74" s="38" t="s">
        <v>129</v>
      </c>
      <c r="B74" s="39"/>
      <c r="C74" s="40"/>
      <c r="D74" s="26">
        <f>COUNTA(D16:D73)</f>
        <v>58</v>
      </c>
      <c r="E74" s="26">
        <f>COUNTA(E16:E73)</f>
        <v>26</v>
      </c>
      <c r="F74" s="26">
        <f>COUNTA(F16:F73)</f>
        <v>14</v>
      </c>
      <c r="G74" s="27">
        <f>SUM(G16:G73)</f>
        <v>2696585390.3000002</v>
      </c>
      <c r="H74" s="27">
        <f>SUM(H16:H73)</f>
        <v>15211008200</v>
      </c>
      <c r="I74" s="27">
        <f t="shared" ref="I74:K74" si="2">SUM(I16:I73)</f>
        <v>0</v>
      </c>
      <c r="J74" s="27">
        <f t="shared" si="2"/>
        <v>0</v>
      </c>
      <c r="K74" s="27">
        <f t="shared" si="2"/>
        <v>56159358364</v>
      </c>
      <c r="L74" s="27">
        <f>SUM(L16:L73)</f>
        <v>74066951954.300003</v>
      </c>
      <c r="M74" s="27">
        <f>SUM(M16:M73)</f>
        <v>156968570033.63995</v>
      </c>
      <c r="N74" s="28">
        <f>SUM(N16:N73)</f>
        <v>1</v>
      </c>
      <c r="O74" s="29"/>
      <c r="P74" s="25"/>
    </row>
    <row r="75" spans="1:16" x14ac:dyDescent="0.25">
      <c r="K75" s="30"/>
      <c r="L75" s="31"/>
      <c r="N75" s="30"/>
      <c r="O75" s="29"/>
      <c r="P75" s="25"/>
    </row>
    <row r="76" spans="1:16" ht="27.6" customHeight="1" x14ac:dyDescent="0.25">
      <c r="B76" s="53" t="s">
        <v>126</v>
      </c>
      <c r="C76" s="53"/>
      <c r="D76" s="53"/>
      <c r="E76" s="53"/>
      <c r="F76" s="53"/>
      <c r="H76" s="32"/>
      <c r="K76" s="30"/>
      <c r="L76" s="30"/>
      <c r="O76" s="29"/>
      <c r="P76" s="25"/>
    </row>
    <row r="77" spans="1:16" ht="27.6" customHeight="1" x14ac:dyDescent="0.25">
      <c r="C77" s="54"/>
      <c r="D77" s="54"/>
      <c r="E77" s="54"/>
      <c r="F77" s="54"/>
      <c r="O77" s="29"/>
      <c r="P77" s="25"/>
    </row>
    <row r="78" spans="1:16" x14ac:dyDescent="0.25">
      <c r="O78" s="29"/>
      <c r="P78" s="25"/>
    </row>
    <row r="79" spans="1:16" x14ac:dyDescent="0.25">
      <c r="O79" s="29"/>
      <c r="P79" s="25"/>
    </row>
  </sheetData>
  <mergeCells count="17">
    <mergeCell ref="B76:F76"/>
    <mergeCell ref="C77:F77"/>
    <mergeCell ref="J14:K14"/>
    <mergeCell ref="L14:L15"/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49" fitToHeight="2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Шинэтуяа. Э</cp:lastModifiedBy>
  <cp:lastPrinted>2017-03-13T01:20:24Z</cp:lastPrinted>
  <dcterms:created xsi:type="dcterms:W3CDTF">2017-03-10T10:08:21Z</dcterms:created>
  <dcterms:modified xsi:type="dcterms:W3CDTF">2017-04-07T07:20:22Z</dcterms:modified>
</cp:coreProperties>
</file>