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180" windowWidth="10890" windowHeight="99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7" i="1"/>
  <c r="M26" i="1"/>
  <c r="M28" i="1"/>
  <c r="M29" i="1"/>
  <c r="M30" i="1"/>
  <c r="M31" i="1"/>
  <c r="M32" i="1"/>
  <c r="M33" i="1"/>
  <c r="M34" i="1"/>
  <c r="M36" i="1"/>
  <c r="M35" i="1"/>
  <c r="M37" i="1"/>
  <c r="M38" i="1"/>
  <c r="M41" i="1"/>
  <c r="M39" i="1"/>
  <c r="M40" i="1"/>
  <c r="M42" i="1"/>
  <c r="M43" i="1"/>
  <c r="M44" i="1"/>
  <c r="M45" i="1"/>
  <c r="M46" i="1"/>
  <c r="M47" i="1"/>
  <c r="M48" i="1"/>
  <c r="M50" i="1"/>
  <c r="M49" i="1"/>
  <c r="M52" i="1"/>
  <c r="M51" i="1"/>
  <c r="M53" i="1"/>
  <c r="M54" i="1"/>
  <c r="M55" i="1"/>
  <c r="M57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K17" i="1" l="1"/>
  <c r="K18" i="1"/>
  <c r="K19" i="1"/>
  <c r="K20" i="1"/>
  <c r="K21" i="1"/>
  <c r="K22" i="1"/>
  <c r="K23" i="1"/>
  <c r="K24" i="1"/>
  <c r="K25" i="1"/>
  <c r="K27" i="1"/>
  <c r="K26" i="1"/>
  <c r="K28" i="1"/>
  <c r="K29" i="1"/>
  <c r="K30" i="1"/>
  <c r="K31" i="1"/>
  <c r="K32" i="1"/>
  <c r="K33" i="1"/>
  <c r="K34" i="1"/>
  <c r="K36" i="1"/>
  <c r="K35" i="1"/>
  <c r="K37" i="1"/>
  <c r="K38" i="1"/>
  <c r="K41" i="1"/>
  <c r="K39" i="1"/>
  <c r="K40" i="1"/>
  <c r="K42" i="1"/>
  <c r="K43" i="1"/>
  <c r="K44" i="1"/>
  <c r="K45" i="1"/>
  <c r="K46" i="1"/>
  <c r="K47" i="1"/>
  <c r="K48" i="1"/>
  <c r="K50" i="1"/>
  <c r="K49" i="1"/>
  <c r="K52" i="1"/>
  <c r="K51" i="1"/>
  <c r="K53" i="1"/>
  <c r="K54" i="1"/>
  <c r="K55" i="1"/>
  <c r="K57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J17" i="1"/>
  <c r="J21" i="1"/>
  <c r="J23" i="1"/>
  <c r="J25" i="1"/>
  <c r="J30" i="1"/>
  <c r="J31" i="1"/>
  <c r="J34" i="1"/>
  <c r="J36" i="1"/>
  <c r="J41" i="1"/>
  <c r="J39" i="1"/>
  <c r="J40" i="1"/>
  <c r="J42" i="1"/>
  <c r="J43" i="1"/>
  <c r="J45" i="1"/>
  <c r="J47" i="1"/>
  <c r="J50" i="1"/>
  <c r="J52" i="1"/>
  <c r="J55" i="1"/>
  <c r="J58" i="1"/>
  <c r="J63" i="1"/>
  <c r="J64" i="1"/>
  <c r="J65" i="1"/>
  <c r="J66" i="1"/>
  <c r="J67" i="1"/>
  <c r="J68" i="1"/>
  <c r="J69" i="1"/>
  <c r="J71" i="1"/>
  <c r="J16" i="1"/>
  <c r="I17" i="1"/>
  <c r="I18" i="1"/>
  <c r="I19" i="1"/>
  <c r="I20" i="1"/>
  <c r="I21" i="1"/>
  <c r="I22" i="1"/>
  <c r="I23" i="1"/>
  <c r="I24" i="1"/>
  <c r="I25" i="1"/>
  <c r="I27" i="1"/>
  <c r="I26" i="1"/>
  <c r="I28" i="1"/>
  <c r="I29" i="1"/>
  <c r="I30" i="1"/>
  <c r="I31" i="1"/>
  <c r="I32" i="1"/>
  <c r="I33" i="1"/>
  <c r="I34" i="1"/>
  <c r="I36" i="1"/>
  <c r="I35" i="1"/>
  <c r="I37" i="1"/>
  <c r="I38" i="1"/>
  <c r="I41" i="1"/>
  <c r="I39" i="1"/>
  <c r="I40" i="1"/>
  <c r="I42" i="1"/>
  <c r="I43" i="1"/>
  <c r="I44" i="1"/>
  <c r="I45" i="1"/>
  <c r="I46" i="1"/>
  <c r="I47" i="1"/>
  <c r="I48" i="1"/>
  <c r="I50" i="1"/>
  <c r="I49" i="1"/>
  <c r="I52" i="1"/>
  <c r="I51" i="1"/>
  <c r="I53" i="1"/>
  <c r="I54" i="1"/>
  <c r="I55" i="1"/>
  <c r="I57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6" i="1"/>
  <c r="H17" i="1"/>
  <c r="H21" i="1"/>
  <c r="H25" i="1"/>
  <c r="H26" i="1"/>
  <c r="H29" i="1"/>
  <c r="H34" i="1"/>
  <c r="H37" i="1"/>
  <c r="H41" i="1"/>
  <c r="H43" i="1"/>
  <c r="H45" i="1"/>
  <c r="H47" i="1"/>
  <c r="H50" i="1"/>
  <c r="H53" i="1"/>
  <c r="H56" i="1"/>
  <c r="H58" i="1"/>
  <c r="H59" i="1"/>
  <c r="H61" i="1"/>
  <c r="H62" i="1"/>
  <c r="H65" i="1"/>
  <c r="H71" i="1"/>
  <c r="H73" i="1"/>
  <c r="G17" i="1"/>
  <c r="G21" i="1"/>
  <c r="G25" i="1"/>
  <c r="G26" i="1"/>
  <c r="G29" i="1"/>
  <c r="G34" i="1"/>
  <c r="G37" i="1"/>
  <c r="G43" i="1"/>
  <c r="G45" i="1"/>
  <c r="G47" i="1"/>
  <c r="G50" i="1"/>
  <c r="G53" i="1"/>
  <c r="G56" i="1"/>
  <c r="G59" i="1"/>
  <c r="G61" i="1"/>
  <c r="G62" i="1"/>
  <c r="G65" i="1"/>
  <c r="G71" i="1"/>
  <c r="G73" i="1"/>
  <c r="G40" i="1" l="1"/>
  <c r="G33" i="1"/>
  <c r="H40" i="1"/>
  <c r="H33" i="1"/>
  <c r="G72" i="1"/>
  <c r="G68" i="1"/>
  <c r="G64" i="1"/>
  <c r="G60" i="1"/>
  <c r="G57" i="1"/>
  <c r="G51" i="1"/>
  <c r="G48" i="1"/>
  <c r="G44" i="1"/>
  <c r="G39" i="1"/>
  <c r="G35" i="1"/>
  <c r="G32" i="1"/>
  <c r="G28" i="1"/>
  <c r="G24" i="1"/>
  <c r="G20" i="1"/>
  <c r="H72" i="1"/>
  <c r="H68" i="1"/>
  <c r="H64" i="1"/>
  <c r="H60" i="1"/>
  <c r="H57" i="1"/>
  <c r="H51" i="1"/>
  <c r="H48" i="1"/>
  <c r="H44" i="1"/>
  <c r="H39" i="1"/>
  <c r="H35" i="1"/>
  <c r="H32" i="1"/>
  <c r="H28" i="1"/>
  <c r="H24" i="1"/>
  <c r="H20" i="1"/>
  <c r="J70" i="1"/>
  <c r="J62" i="1"/>
  <c r="J56" i="1"/>
  <c r="J49" i="1"/>
  <c r="J46" i="1"/>
  <c r="J38" i="1"/>
  <c r="J33" i="1"/>
  <c r="J29" i="1"/>
  <c r="J24" i="1"/>
  <c r="J18" i="1"/>
  <c r="J57" i="1"/>
  <c r="J20" i="1"/>
  <c r="J72" i="1"/>
  <c r="J28" i="1"/>
  <c r="J19" i="1"/>
  <c r="J53" i="1"/>
  <c r="J35" i="1"/>
  <c r="G69" i="1"/>
  <c r="H69" i="1"/>
  <c r="G67" i="1"/>
  <c r="G63" i="1"/>
  <c r="G55" i="1"/>
  <c r="G52" i="1"/>
  <c r="G41" i="1"/>
  <c r="G36" i="1"/>
  <c r="G31" i="1"/>
  <c r="G23" i="1"/>
  <c r="G19" i="1"/>
  <c r="H67" i="1"/>
  <c r="H63" i="1"/>
  <c r="H55" i="1"/>
  <c r="H52" i="1"/>
  <c r="H36" i="1"/>
  <c r="H31" i="1"/>
  <c r="H23" i="1"/>
  <c r="H19" i="1"/>
  <c r="J61" i="1"/>
  <c r="J37" i="1"/>
  <c r="J32" i="1"/>
  <c r="J26" i="1"/>
  <c r="J51" i="1"/>
  <c r="J60" i="1"/>
  <c r="G16" i="1"/>
  <c r="G70" i="1"/>
  <c r="G66" i="1"/>
  <c r="G58" i="1"/>
  <c r="G54" i="1"/>
  <c r="G49" i="1"/>
  <c r="G46" i="1"/>
  <c r="G42" i="1"/>
  <c r="G38" i="1"/>
  <c r="G30" i="1"/>
  <c r="G27" i="1"/>
  <c r="G22" i="1"/>
  <c r="G18" i="1"/>
  <c r="H16" i="1"/>
  <c r="L16" i="1" s="1"/>
  <c r="H70" i="1"/>
  <c r="H66" i="1"/>
  <c r="H54" i="1"/>
  <c r="H49" i="1"/>
  <c r="H46" i="1"/>
  <c r="H42" i="1"/>
  <c r="H38" i="1"/>
  <c r="H30" i="1"/>
  <c r="H27" i="1"/>
  <c r="H22" i="1"/>
  <c r="H18" i="1"/>
  <c r="J73" i="1"/>
  <c r="J59" i="1"/>
  <c r="J54" i="1"/>
  <c r="J48" i="1"/>
  <c r="J44" i="1"/>
  <c r="J27" i="1"/>
  <c r="J22" i="1"/>
  <c r="D74" i="1" l="1"/>
  <c r="E74" i="1"/>
  <c r="F74" i="1"/>
  <c r="M74" i="1" l="1"/>
  <c r="H74" i="1"/>
  <c r="K74" i="1"/>
  <c r="G74" i="1"/>
  <c r="J74" i="1"/>
  <c r="I74" i="1" l="1"/>
  <c r="L17" i="1"/>
  <c r="N17" i="1" l="1"/>
  <c r="L72" i="1" l="1"/>
  <c r="L68" i="1"/>
  <c r="L62" i="1"/>
  <c r="L53" i="1"/>
  <c r="L55" i="1"/>
  <c r="L49" i="1"/>
  <c r="L41" i="1"/>
  <c r="L40" i="1"/>
  <c r="L33" i="1"/>
  <c r="L34" i="1"/>
  <c r="L30" i="1"/>
  <c r="L24" i="1"/>
  <c r="L20" i="1"/>
  <c r="L70" i="1"/>
  <c r="L66" i="1"/>
  <c r="L63" i="1"/>
  <c r="L56" i="1"/>
  <c r="L51" i="1"/>
  <c r="L39" i="1"/>
  <c r="L26" i="1"/>
  <c r="L27" i="1"/>
  <c r="L18" i="1"/>
  <c r="L71" i="1"/>
  <c r="L57" i="1"/>
  <c r="L45" i="1"/>
  <c r="L47" i="1"/>
  <c r="L35" i="1"/>
  <c r="L22" i="1"/>
  <c r="L65" i="1"/>
  <c r="L67" i="1"/>
  <c r="L61" i="1"/>
  <c r="L59" i="1"/>
  <c r="L54" i="1"/>
  <c r="L48" i="1"/>
  <c r="L50" i="1"/>
  <c r="L43" i="1"/>
  <c r="L38" i="1"/>
  <c r="L36" i="1"/>
  <c r="L29" i="1"/>
  <c r="L28" i="1"/>
  <c r="L23" i="1"/>
  <c r="L19" i="1"/>
  <c r="L73" i="1"/>
  <c r="L64" i="1"/>
  <c r="L69" i="1"/>
  <c r="L60" i="1"/>
  <c r="L58" i="1"/>
  <c r="L42" i="1"/>
  <c r="L52" i="1"/>
  <c r="L44" i="1"/>
  <c r="L46" i="1"/>
  <c r="L37" i="1"/>
  <c r="L32" i="1"/>
  <c r="L31" i="1"/>
  <c r="L25" i="1"/>
  <c r="L21" i="1"/>
  <c r="L74" i="1" l="1"/>
  <c r="N61" i="1"/>
  <c r="N35" i="1" l="1"/>
  <c r="N19" i="1"/>
  <c r="N46" i="1"/>
  <c r="N64" i="1"/>
  <c r="N27" i="1"/>
  <c r="N34" i="1"/>
  <c r="N50" i="1"/>
  <c r="N70" i="1"/>
  <c r="N43" i="1"/>
  <c r="N73" i="1"/>
  <c r="N62" i="1"/>
  <c r="N32" i="1"/>
  <c r="N56" i="1"/>
  <c r="N71" i="1"/>
  <c r="N30" i="1"/>
  <c r="N68" i="1"/>
  <c r="N36" i="1"/>
  <c r="N47" i="1"/>
  <c r="N20" i="1"/>
  <c r="N66" i="1"/>
  <c r="N42" i="1"/>
  <c r="N40" i="1"/>
  <c r="N38" i="1"/>
  <c r="N25" i="1"/>
  <c r="N69" i="1"/>
  <c r="N41" i="1"/>
  <c r="N39" i="1"/>
  <c r="N16" i="1"/>
  <c r="N45" i="1"/>
  <c r="N51" i="1"/>
  <c r="N28" i="1"/>
  <c r="N21" i="1"/>
  <c r="N26" i="1"/>
  <c r="N58" i="1"/>
  <c r="N67" i="1"/>
  <c r="N29" i="1"/>
  <c r="N59" i="1"/>
  <c r="N54" i="1"/>
  <c r="N53" i="1"/>
  <c r="N49" i="1"/>
  <c r="N37" i="1"/>
  <c r="N63" i="1"/>
  <c r="N48" i="1"/>
  <c r="N65" i="1"/>
  <c r="N33" i="1"/>
  <c r="N23" i="1"/>
  <c r="N18" i="1"/>
  <c r="N57" i="1"/>
  <c r="N22" i="1"/>
  <c r="N55" i="1"/>
  <c r="N24" i="1"/>
  <c r="N44" i="1"/>
  <c r="N72" i="1"/>
  <c r="N60" i="1"/>
  <c r="N31" i="1"/>
  <c r="N52" i="1"/>
  <c r="N74" i="1" l="1"/>
</calcChain>
</file>

<file path=xl/sharedStrings.xml><?xml version="1.0" encoding="utf-8"?>
<sst xmlns="http://schemas.openxmlformats.org/spreadsheetml/2006/main" count="224" uniqueCount="138">
  <si>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</si>
  <si>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</si>
  <si>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</si>
  <si>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</si>
  <si>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</si>
  <si>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</si>
  <si>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</si>
  <si>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</si>
  <si>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</si>
  <si>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</si>
  <si>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</si>
  <si>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</si>
  <si>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</si>
  <si>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</si>
  <si>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</si>
  <si>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</si>
  <si>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</si>
  <si>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</si>
  <si>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</si>
  <si>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</si>
  <si>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</si>
  <si>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</si>
  <si>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</si>
  <si>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</si>
  <si>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</si>
  <si>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</si>
  <si>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</si>
  <si>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</si>
  <si>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</si>
  <si>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</si>
  <si>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</si>
  <si>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</si>
  <si>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</si>
  <si>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</si>
  <si>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</si>
  <si>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</si>
  <si>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</si>
  <si>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</si>
  <si>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</si>
  <si>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</si>
  <si>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</si>
  <si>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</si>
  <si>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</si>
  <si>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</si>
  <si>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</si>
  <si>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</si>
  <si>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</si>
  <si>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</si>
  <si>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</si>
  <si>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</si>
  <si>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</si>
  <si>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</si>
  <si>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</si>
  <si>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</si>
  <si>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</si>
  <si>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</si>
  <si>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</si>
  <si>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</si>
  <si>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</si>
  <si>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</si>
  <si>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</si>
  <si>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</si>
  <si>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</si>
  <si>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</si>
  <si>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</si>
  <si>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</si>
  <si>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</si>
  <si>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</si>
  <si>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</si>
  <si>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</si>
  <si>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</si>
  <si>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</si>
  <si>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</si>
  <si>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</si>
  <si>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</si>
  <si>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</si>
  <si>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</si>
  <si>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</si>
  <si>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</si>
  <si>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</si>
  <si>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</si>
  <si>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</si>
  <si>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</si>
  <si>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</si>
  <si>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</si>
  <si>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</si>
  <si>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</si>
  <si>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</si>
  <si>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</si>
  <si>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</si>
  <si>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</si>
  <si>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</si>
  <si>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</si>
  <si>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</si>
  <si>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</si>
  <si>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</si>
  <si>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</si>
  <si>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</si>
  <si>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</si>
  <si>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</si>
  <si>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</si>
  <si>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</si>
  <si>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</si>
  <si>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</si>
  <si>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</si>
  <si>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</si>
  <si>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</si>
  <si>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</si>
  <si>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</si>
  <si>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</si>
  <si>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</si>
  <si>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</si>
  <si>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</si>
  <si>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</si>
  <si>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</si>
  <si>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</si>
  <si>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</si>
  <si>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</si>
  <si>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</si>
  <si>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</si>
  <si>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</si>
  <si>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</si>
  <si>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</si>
  <si>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</si>
  <si>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</si>
  <si>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</si>
  <si>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</si>
  <si>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</si>
  <si>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</si>
  <si>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</si>
  <si>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</si>
  <si>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</si>
  <si>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 АНХДАГЧ</t>
  </si>
  <si>
    <t>ЗГҮЦ</t>
  </si>
  <si>
    <t>КОМПАНИЙН БОНД ХОЁРДОГЧ</t>
  </si>
  <si>
    <t>Хувьцааны арилжаа /анхдагч/</t>
  </si>
  <si>
    <t xml:space="preserve">2017 оны 11 дүгээр сарын 30-ны байдлаар </t>
  </si>
  <si>
    <t>11-р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</si>
</sst>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3" borderId="14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764250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4648982.5999999996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998411746.17999995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14713179.119999999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471990278.94999999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6322788.5999999996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944153930.15999997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38645438.600000001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467028319.42000002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4699204.4800000004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68222499.799999997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2982680259.0599999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35704693.920000002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812357216.50999999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49216448.299999997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99258207.859999999</v>
          </cell>
        </row>
        <row r="67">
          <cell r="B67" t="str">
            <v>нийт</v>
          </cell>
          <cell r="D67">
            <v>8696615</v>
          </cell>
          <cell r="E67">
            <v>2968516008.7399998</v>
          </cell>
          <cell r="F67">
            <v>8696615</v>
          </cell>
          <cell r="G67">
            <v>2968516008.7399998</v>
          </cell>
          <cell r="H67">
            <v>5937032017.4799995</v>
          </cell>
          <cell r="I67">
            <v>13387980</v>
          </cell>
          <cell r="J67">
            <v>1338798000</v>
          </cell>
          <cell r="K67">
            <v>13387980</v>
          </cell>
          <cell r="L67">
            <v>1338798000</v>
          </cell>
          <cell r="M67">
            <v>2677596000</v>
          </cell>
          <cell r="N67">
            <v>1959</v>
          </cell>
          <cell r="O67">
            <v>195900000</v>
          </cell>
          <cell r="P67">
            <v>1959</v>
          </cell>
          <cell r="Q67">
            <v>195900000</v>
          </cell>
          <cell r="R67">
            <v>391800000</v>
          </cell>
          <cell r="S67">
            <v>0</v>
          </cell>
          <cell r="T67">
            <v>0</v>
          </cell>
          <cell r="U67">
            <v>150842</v>
          </cell>
          <cell r="V67">
            <v>14929255280</v>
          </cell>
          <cell r="W67">
            <v>150842</v>
          </cell>
          <cell r="X67">
            <v>14929255280</v>
          </cell>
          <cell r="Y67">
            <v>29858510560</v>
          </cell>
          <cell r="Z67">
            <v>57862772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/>
          <cell r="L10"/>
          <cell r="M10">
            <v>1878200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/>
          <cell r="L11"/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/>
          <cell r="L12"/>
          <cell r="M12">
            <v>18471600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/>
          <cell r="L13"/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/>
          <cell r="L16"/>
          <cell r="M16">
            <v>57416100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/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/>
          <cell r="L19"/>
          <cell r="M19">
            <v>12580600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/>
          <cell r="L20"/>
          <cell r="M20">
            <v>168000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/>
          <cell r="L21"/>
          <cell r="M21">
            <v>5709100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/>
          <cell r="L22"/>
          <cell r="M22">
            <v>28234000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/>
          <cell r="L23"/>
          <cell r="M23">
            <v>4812300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/>
          <cell r="L26"/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/>
          <cell r="L28"/>
          <cell r="M28">
            <v>3189200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/>
          <cell r="L29"/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/>
          <cell r="L33"/>
          <cell r="M33">
            <v>2400400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/>
          <cell r="L34"/>
          <cell r="M34">
            <v>139330000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/>
          <cell r="L35"/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/>
          <cell r="L36"/>
          <cell r="M36">
            <v>1685200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/>
          <cell r="L37"/>
          <cell r="M37">
            <v>67769500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/>
          <cell r="L38"/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/>
          <cell r="L42"/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/>
          <cell r="L43"/>
          <cell r="M43">
            <v>8363900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/>
          <cell r="L44"/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/>
          <cell r="L45"/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/>
          <cell r="L46"/>
          <cell r="M46">
            <v>56308000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/>
          <cell r="L47"/>
          <cell r="M47">
            <v>1000000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/>
          <cell r="L48"/>
          <cell r="M48">
            <v>1100000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/>
          <cell r="L49"/>
          <cell r="M49">
            <v>100000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/>
          <cell r="L51"/>
          <cell r="M51">
            <v>165678300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/>
          <cell r="L52"/>
          <cell r="M52">
            <v>4330500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/>
          <cell r="L54"/>
          <cell r="M54">
            <v>2000000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/>
          <cell r="L55"/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/>
          <cell r="L58"/>
          <cell r="M58">
            <v>1455600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/>
          <cell r="L59"/>
          <cell r="M59">
            <v>6235600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/>
          <cell r="L60"/>
          <cell r="M60">
            <v>93868700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/>
          <cell r="L61"/>
          <cell r="M61">
            <v>2400000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/>
          <cell r="L62"/>
          <cell r="M62">
            <v>980000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/>
          <cell r="L63"/>
          <cell r="M63">
            <v>2039300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/>
          <cell r="L64"/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/>
          <cell r="L66"/>
          <cell r="M66">
            <v>10660500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4648982.5999999996</v>
          </cell>
          <cell r="AB11">
            <v>981462739.62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323101605.18000001</v>
          </cell>
          <cell r="AB12">
            <v>30101911343.159996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19645008.600000001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998411746.17999995</v>
          </cell>
          <cell r="AB16">
            <v>243370025074.40585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799959920.60000014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20668567.399999999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14713179.119999999</v>
          </cell>
          <cell r="AB21">
            <v>454719636.12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471990278.94999999</v>
          </cell>
          <cell r="AB22">
            <v>2835613835.3699999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214753307.80000001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6322788.5999999996</v>
          </cell>
          <cell r="AB33">
            <v>29163425.399999999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613791594.99000001</v>
          </cell>
          <cell r="AB34">
            <v>7402913483.5900002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2282951930.1599998</v>
          </cell>
          <cell r="AB37">
            <v>85914098614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38645438.600000001</v>
          </cell>
          <cell r="AB43">
            <v>199602480.40000001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2798310604.3200002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467028319.42000002</v>
          </cell>
          <cell r="AB46">
            <v>8943066206.2599983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4699204.4800000004</v>
          </cell>
          <cell r="AB47">
            <v>49453542.480000004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38373670.100000001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68222499.799999997</v>
          </cell>
          <cell r="AB49">
            <v>2125409799.74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267301556454.32999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2982680259.0599999</v>
          </cell>
          <cell r="AB57">
            <v>13067855219.210024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35704693.920000002</v>
          </cell>
          <cell r="AB58">
            <v>408839902.48000002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812357216.50999999</v>
          </cell>
          <cell r="AB60">
            <v>16283005312.333069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49216448.299999997</v>
          </cell>
          <cell r="AB63">
            <v>345483148.19999999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99258207.859999999</v>
          </cell>
          <cell r="AB66">
            <v>963843705.25999999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26" sqref="H26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3.85546875" style="1" customWidth="1"/>
    <col min="14" max="14" width="16.7109375" style="1" customWidth="1"/>
    <col min="15" max="15" width="24.4257812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9"/>
      <c r="M9" s="9"/>
      <c r="N9" s="9"/>
    </row>
    <row r="11" spans="1:16" ht="15" customHeight="1" thickBot="1" x14ac:dyDescent="0.3">
      <c r="K11" s="45" t="s">
        <v>136</v>
      </c>
      <c r="L11" s="45"/>
      <c r="M11" s="45"/>
      <c r="N11" s="45"/>
    </row>
    <row r="12" spans="1:16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137</v>
      </c>
      <c r="H12" s="50"/>
      <c r="I12" s="50"/>
      <c r="J12" s="50"/>
      <c r="K12" s="50"/>
      <c r="L12" s="50"/>
      <c r="M12" s="52" t="s">
        <v>5</v>
      </c>
      <c r="N12" s="53"/>
    </row>
    <row r="13" spans="1:16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55"/>
      <c r="P13" s="10"/>
    </row>
    <row r="14" spans="1:16" s="8" customFormat="1" ht="33.75" customHeight="1" x14ac:dyDescent="0.25">
      <c r="A14" s="47"/>
      <c r="B14" s="49"/>
      <c r="C14" s="49"/>
      <c r="D14" s="49"/>
      <c r="E14" s="49"/>
      <c r="F14" s="49"/>
      <c r="G14" s="51" t="s">
        <v>6</v>
      </c>
      <c r="H14" s="51"/>
      <c r="I14" s="35" t="s">
        <v>135</v>
      </c>
      <c r="J14" s="35" t="s">
        <v>134</v>
      </c>
      <c r="K14" s="35" t="s">
        <v>132</v>
      </c>
      <c r="L14" s="35" t="s">
        <v>7</v>
      </c>
      <c r="M14" s="37" t="s">
        <v>8</v>
      </c>
      <c r="N14" s="39" t="s">
        <v>9</v>
      </c>
      <c r="P14" s="10"/>
    </row>
    <row r="15" spans="1:16" s="8" customFormat="1" ht="55.9" customHeight="1" x14ac:dyDescent="0.25">
      <c r="A15" s="47"/>
      <c r="B15" s="49"/>
      <c r="C15" s="49"/>
      <c r="D15" s="11" t="s">
        <v>10</v>
      </c>
      <c r="E15" s="11" t="s">
        <v>11</v>
      </c>
      <c r="F15" s="11" t="s">
        <v>12</v>
      </c>
      <c r="G15" s="12" t="s">
        <v>13</v>
      </c>
      <c r="H15" s="13" t="s">
        <v>133</v>
      </c>
      <c r="I15" s="36"/>
      <c r="J15" s="36"/>
      <c r="K15" s="36"/>
      <c r="L15" s="36"/>
      <c r="M15" s="38"/>
      <c r="N15" s="40"/>
      <c r="P15" s="10"/>
    </row>
    <row r="16" spans="1:16" x14ac:dyDescent="0.25">
      <c r="A16" s="14">
        <v>1</v>
      </c>
      <c r="B16" s="15" t="s">
        <v>17</v>
      </c>
      <c r="C16" s="16" t="s">
        <v>18</v>
      </c>
      <c r="D16" s="17" t="s">
        <v>16</v>
      </c>
      <c r="E16" s="18"/>
      <c r="F16" s="18" t="s">
        <v>16</v>
      </c>
      <c r="G16" s="19">
        <f>VLOOKUP(B16,[1]Brokers!$B$9:$Z$71,7,0)</f>
        <v>409524264.02999997</v>
      </c>
      <c r="H16" s="19">
        <f>VLOOKUP(B16,[1]Brokers!$B$9:$AA$66,24,0)</f>
        <v>15977164560</v>
      </c>
      <c r="I16" s="19">
        <f>VLOOKUP(B16,[2]Brokers!$B$9:$M$66,12,0)</f>
        <v>165678300</v>
      </c>
      <c r="J16" s="19">
        <f>VLOOKUP(B16,[1]Brokers!$B$9:$R$66,17,0)</f>
        <v>193100000</v>
      </c>
      <c r="K16" s="19">
        <f>VLOOKUP(B16,[1]Brokers!$B$9:$T$66,19,0)</f>
        <v>0</v>
      </c>
      <c r="L16" s="20">
        <f>K16+J16+I16+H16+G16</f>
        <v>16745467124.030001</v>
      </c>
      <c r="M16" s="21">
        <f>VLOOKUP(B16,[3]Sheet11!$B$9:$AB$66,27,0)</f>
        <v>267301556454.32999</v>
      </c>
      <c r="N16" s="22">
        <f>M16/$M$74</f>
        <v>0.27832158242471039</v>
      </c>
      <c r="O16" s="19"/>
    </row>
    <row r="17" spans="1:16" x14ac:dyDescent="0.25">
      <c r="A17" s="14">
        <v>2</v>
      </c>
      <c r="B17" s="15" t="s">
        <v>14</v>
      </c>
      <c r="C17" s="16" t="s">
        <v>15</v>
      </c>
      <c r="D17" s="17" t="s">
        <v>16</v>
      </c>
      <c r="E17" s="18" t="s">
        <v>16</v>
      </c>
      <c r="F17" s="18" t="s">
        <v>16</v>
      </c>
      <c r="G17" s="19">
        <f>VLOOKUP(B17,[1]Brokers!$B$9:$Z$71,7,0)</f>
        <v>928993206.17999995</v>
      </c>
      <c r="H17" s="19">
        <f>VLOOKUP(B17,[1]Brokers!$B$9:$AA$66,24,0)</f>
        <v>12002440</v>
      </c>
      <c r="I17" s="19">
        <f>VLOOKUP(B17,[2]Brokers!$B$9:$M$66,12,0)</f>
        <v>57416100</v>
      </c>
      <c r="J17" s="19">
        <f>VLOOKUP(B17,[1]Brokers!$B$9:$R$66,17,0)</f>
        <v>0</v>
      </c>
      <c r="K17" s="19">
        <f>VLOOKUP(B17,[1]Brokers!$B$9:$T$66,19,0)</f>
        <v>0</v>
      </c>
      <c r="L17" s="20">
        <f>K17+J17+I17+H17+G17</f>
        <v>998411746.17999995</v>
      </c>
      <c r="M17" s="21">
        <f>VLOOKUP(B17,[3]Sheet11!$B$9:$AB$66,27,0)</f>
        <v>243370025074.40585</v>
      </c>
      <c r="N17" s="22">
        <f>M17/$M$74</f>
        <v>0.25340342717017816</v>
      </c>
      <c r="O17" s="19"/>
    </row>
    <row r="18" spans="1:16" x14ac:dyDescent="0.25">
      <c r="A18" s="14">
        <v>3</v>
      </c>
      <c r="B18" s="15" t="s">
        <v>23</v>
      </c>
      <c r="C18" s="16" t="s">
        <v>24</v>
      </c>
      <c r="D18" s="17" t="s">
        <v>16</v>
      </c>
      <c r="E18" s="18" t="s">
        <v>16</v>
      </c>
      <c r="F18" s="18" t="s">
        <v>16</v>
      </c>
      <c r="G18" s="19">
        <f>VLOOKUP(B18,[1]Brokers!$B$9:$Z$71,7,0)</f>
        <v>7555625</v>
      </c>
      <c r="H18" s="19">
        <f>VLOOKUP(B18,[1]Brokers!$B$9:$AA$66,24,0)</f>
        <v>13747445120</v>
      </c>
      <c r="I18" s="19">
        <f>VLOOKUP(B18,[2]Brokers!$B$9:$M$66,12,0)</f>
        <v>4812300</v>
      </c>
      <c r="J18" s="19">
        <f>VLOOKUP(B18,[1]Brokers!$B$9:$R$66,17,0)</f>
        <v>14500000</v>
      </c>
      <c r="K18" s="19">
        <f>VLOOKUP(B18,[1]Brokers!$B$9:$T$66,19,0)</f>
        <v>0</v>
      </c>
      <c r="L18" s="20">
        <f t="shared" ref="L18:L73" si="0">K18+J18+I18+H18+G18</f>
        <v>13774313045</v>
      </c>
      <c r="M18" s="21">
        <f>VLOOKUP(B18,[3]Sheet11!$B$9:$AB$66,27,0)</f>
        <v>208238599773</v>
      </c>
      <c r="N18" s="22">
        <f>M18/$M$74</f>
        <v>0.21682364060842885</v>
      </c>
      <c r="O18" s="19"/>
    </row>
    <row r="19" spans="1:16" x14ac:dyDescent="0.25">
      <c r="A19" s="14">
        <v>4</v>
      </c>
      <c r="B19" s="15" t="s">
        <v>21</v>
      </c>
      <c r="C19" s="16" t="s">
        <v>22</v>
      </c>
      <c r="D19" s="17" t="s">
        <v>16</v>
      </c>
      <c r="E19" s="18" t="s">
        <v>16</v>
      </c>
      <c r="F19" s="18" t="s">
        <v>16</v>
      </c>
      <c r="G19" s="19">
        <f>VLOOKUP(B19,[1]Brokers!$B$9:$Z$71,7,0)</f>
        <v>826645990.15999997</v>
      </c>
      <c r="H19" s="19">
        <f>VLOOKUP(B19,[1]Brokers!$B$9:$AA$66,24,0)</f>
        <v>5138440</v>
      </c>
      <c r="I19" s="19">
        <f>VLOOKUP(B19,[2]Brokers!$B$9:$M$66,12,0)</f>
        <v>67769500</v>
      </c>
      <c r="J19" s="19">
        <f>VLOOKUP(B19,[1]Brokers!$B$9:$R$66,17,0)</f>
        <v>44600000</v>
      </c>
      <c r="K19" s="19">
        <f>VLOOKUP(B19,[1]Brokers!$B$9:$T$66,19,0)</f>
        <v>0</v>
      </c>
      <c r="L19" s="20">
        <f t="shared" si="0"/>
        <v>944153930.15999997</v>
      </c>
      <c r="M19" s="21">
        <f>VLOOKUP(B19,[3]Sheet11!$B$9:$AB$66,27,0)</f>
        <v>85914098614</v>
      </c>
      <c r="N19" s="22">
        <f>M19/$M$74</f>
        <v>8.9456074240729516E-2</v>
      </c>
      <c r="O19" s="19"/>
    </row>
    <row r="20" spans="1:16" s="8" customFormat="1" x14ac:dyDescent="0.25">
      <c r="A20" s="14">
        <v>5</v>
      </c>
      <c r="B20" s="15" t="s">
        <v>19</v>
      </c>
      <c r="C20" s="16" t="s">
        <v>20</v>
      </c>
      <c r="D20" s="17" t="s">
        <v>16</v>
      </c>
      <c r="E20" s="18" t="s">
        <v>16</v>
      </c>
      <c r="F20" s="18" t="s">
        <v>16</v>
      </c>
      <c r="G20" s="19">
        <f>VLOOKUP(B20,[1]Brokers!$B$9:$Z$71,7,0)</f>
        <v>11102770</v>
      </c>
      <c r="H20" s="19">
        <f>VLOOKUP(B20,[1]Brokers!$B$9:$AA$66,24,0)</f>
        <v>0</v>
      </c>
      <c r="I20" s="19">
        <f>VLOOKUP(B20,[2]Brokers!$B$9:$M$66,12,0)</f>
        <v>2400000</v>
      </c>
      <c r="J20" s="19">
        <f>VLOOKUP(B20,[1]Brokers!$B$9:$R$66,17,0)</f>
        <v>0</v>
      </c>
      <c r="K20" s="19">
        <f>VLOOKUP(B20,[1]Brokers!$B$9:$T$66,19,0)</f>
        <v>0</v>
      </c>
      <c r="L20" s="20">
        <f t="shared" si="0"/>
        <v>13502770</v>
      </c>
      <c r="M20" s="21">
        <f>VLOOKUP(B20,[3]Sheet11!$B$9:$AB$66,27,0)</f>
        <v>61272646979.781013</v>
      </c>
      <c r="N20" s="22">
        <f>M20/$M$74</f>
        <v>6.3798730890207114E-2</v>
      </c>
      <c r="O20" s="19"/>
      <c r="P20" s="10"/>
    </row>
    <row r="21" spans="1:16" x14ac:dyDescent="0.25">
      <c r="A21" s="14">
        <v>6</v>
      </c>
      <c r="B21" s="15" t="s">
        <v>25</v>
      </c>
      <c r="C21" s="16" t="s">
        <v>26</v>
      </c>
      <c r="D21" s="17" t="s">
        <v>16</v>
      </c>
      <c r="E21" s="18" t="s">
        <v>16</v>
      </c>
      <c r="F21" s="18"/>
      <c r="G21" s="19">
        <f>VLOOKUP(B21,[1]Brokers!$B$9:$Z$71,7,0)</f>
        <v>292505005.18000001</v>
      </c>
      <c r="H21" s="19">
        <f>VLOOKUP(B21,[1]Brokers!$B$9:$AA$66,24,0)</f>
        <v>12125000</v>
      </c>
      <c r="I21" s="19">
        <f>VLOOKUP(B21,[2]Brokers!$B$9:$M$66,12,0)</f>
        <v>18471600</v>
      </c>
      <c r="J21" s="19">
        <f>VLOOKUP(B21,[1]Brokers!$B$9:$R$66,17,0)</f>
        <v>0</v>
      </c>
      <c r="K21" s="19">
        <f>VLOOKUP(B21,[1]Brokers!$B$9:$T$66,19,0)</f>
        <v>0</v>
      </c>
      <c r="L21" s="20">
        <f t="shared" si="0"/>
        <v>323101605.18000001</v>
      </c>
      <c r="M21" s="21">
        <f>VLOOKUP(B21,[3]Sheet11!$B$9:$AB$66,27,0)</f>
        <v>30101911343.159996</v>
      </c>
      <c r="N21" s="22">
        <f>M21/$M$74</f>
        <v>3.1342921119383985E-2</v>
      </c>
      <c r="O21" s="19"/>
    </row>
    <row r="22" spans="1:16" x14ac:dyDescent="0.25">
      <c r="A22" s="14">
        <v>7</v>
      </c>
      <c r="B22" s="15" t="s">
        <v>27</v>
      </c>
      <c r="C22" s="16" t="s">
        <v>28</v>
      </c>
      <c r="D22" s="17" t="s">
        <v>16</v>
      </c>
      <c r="E22" s="18" t="s">
        <v>16</v>
      </c>
      <c r="F22" s="18"/>
      <c r="G22" s="19">
        <f>VLOOKUP(B22,[1]Brokers!$B$9:$Z$71,7,0)</f>
        <v>718488516.50999999</v>
      </c>
      <c r="H22" s="19">
        <f>VLOOKUP(B22,[1]Brokers!$B$9:$AA$66,24,0)</f>
        <v>0</v>
      </c>
      <c r="I22" s="19">
        <f>VLOOKUP(B22,[2]Brokers!$B$9:$M$66,12,0)</f>
        <v>93868700</v>
      </c>
      <c r="J22" s="19">
        <f>VLOOKUP(B22,[1]Brokers!$B$9:$R$66,17,0)</f>
        <v>0</v>
      </c>
      <c r="K22" s="19">
        <f>VLOOKUP(B22,[1]Brokers!$B$9:$T$66,19,0)</f>
        <v>0</v>
      </c>
      <c r="L22" s="20">
        <f t="shared" si="0"/>
        <v>812357216.50999999</v>
      </c>
      <c r="M22" s="21">
        <f>VLOOKUP(B22,[3]Sheet11!$B$9:$AB$66,27,0)</f>
        <v>16283005312.333069</v>
      </c>
      <c r="N22" s="22">
        <f>M22/$M$74</f>
        <v>1.6954303840474676E-2</v>
      </c>
      <c r="O22" s="19"/>
    </row>
    <row r="23" spans="1:16" x14ac:dyDescent="0.25">
      <c r="A23" s="14">
        <v>8</v>
      </c>
      <c r="B23" s="15" t="s">
        <v>29</v>
      </c>
      <c r="C23" s="16" t="s">
        <v>30</v>
      </c>
      <c r="D23" s="17" t="s">
        <v>16</v>
      </c>
      <c r="E23" s="18" t="s">
        <v>16</v>
      </c>
      <c r="F23" s="18" t="s">
        <v>16</v>
      </c>
      <c r="G23" s="19">
        <f>VLOOKUP(B23,[1]Brokers!$B$9:$Z$71,7,0)</f>
        <v>986308759.05999994</v>
      </c>
      <c r="H23" s="19">
        <f>VLOOKUP(B23,[1]Brokers!$B$9:$AA$66,24,0)</f>
        <v>18940100</v>
      </c>
      <c r="I23" s="19">
        <f>VLOOKUP(B23,[2]Brokers!$B$9:$M$66,12,0)</f>
        <v>1977431400</v>
      </c>
      <c r="J23" s="19">
        <f>VLOOKUP(B23,[1]Brokers!$B$9:$R$66,17,0)</f>
        <v>0</v>
      </c>
      <c r="K23" s="19">
        <f>VLOOKUP(B23,[1]Brokers!$B$9:$T$66,19,0)</f>
        <v>0</v>
      </c>
      <c r="L23" s="20">
        <f t="shared" si="0"/>
        <v>2982680259.0599999</v>
      </c>
      <c r="M23" s="21">
        <f>VLOOKUP(B23,[3]Sheet11!$B$9:$AB$66,27,0)</f>
        <v>13067855219.210024</v>
      </c>
      <c r="N23" s="22">
        <f>M23/$M$74</f>
        <v>1.3606602938464215E-2</v>
      </c>
      <c r="O23" s="19"/>
    </row>
    <row r="24" spans="1:16" x14ac:dyDescent="0.25">
      <c r="A24" s="14">
        <v>9</v>
      </c>
      <c r="B24" s="15" t="s">
        <v>31</v>
      </c>
      <c r="C24" s="16" t="s">
        <v>32</v>
      </c>
      <c r="D24" s="17" t="s">
        <v>16</v>
      </c>
      <c r="E24" s="18" t="s">
        <v>16</v>
      </c>
      <c r="F24" s="18" t="s">
        <v>16</v>
      </c>
      <c r="G24" s="19">
        <f>VLOOKUP(B24,[1]Brokers!$B$9:$Z$71,7,0)</f>
        <v>356818919.42000002</v>
      </c>
      <c r="H24" s="19">
        <f>VLOOKUP(B24,[1]Brokers!$B$9:$AA$66,24,0)</f>
        <v>53901400</v>
      </c>
      <c r="I24" s="19">
        <f>VLOOKUP(B24,[2]Brokers!$B$9:$M$66,12,0)</f>
        <v>56308000</v>
      </c>
      <c r="J24" s="19">
        <f>VLOOKUP(B24,[1]Brokers!$B$9:$R$66,17,0)</f>
        <v>0</v>
      </c>
      <c r="K24" s="19">
        <f>VLOOKUP(B24,[1]Brokers!$B$9:$T$66,19,0)</f>
        <v>0</v>
      </c>
      <c r="L24" s="20">
        <f t="shared" si="0"/>
        <v>467028319.42000002</v>
      </c>
      <c r="M24" s="21">
        <f>VLOOKUP(B24,[3]Sheet11!$B$9:$AB$66,27,0)</f>
        <v>8943066206.2599983</v>
      </c>
      <c r="N24" s="22">
        <f>M24/$M$74</f>
        <v>9.3117614849373403E-3</v>
      </c>
      <c r="O24" s="19"/>
    </row>
    <row r="25" spans="1:16" x14ac:dyDescent="0.25">
      <c r="A25" s="14">
        <v>10</v>
      </c>
      <c r="B25" s="15" t="s">
        <v>33</v>
      </c>
      <c r="C25" s="16" t="s">
        <v>34</v>
      </c>
      <c r="D25" s="17" t="s">
        <v>16</v>
      </c>
      <c r="E25" s="18" t="s">
        <v>16</v>
      </c>
      <c r="F25" s="18"/>
      <c r="G25" s="19">
        <f>VLOOKUP(B25,[1]Brokers!$B$9:$Z$71,7,0)</f>
        <v>303068094.99000001</v>
      </c>
      <c r="H25" s="19">
        <f>VLOOKUP(B25,[1]Brokers!$B$9:$AA$66,24,0)</f>
        <v>31793500</v>
      </c>
      <c r="I25" s="19">
        <f>VLOOKUP(B25,[2]Brokers!$B$9:$M$66,12,0)</f>
        <v>139330000</v>
      </c>
      <c r="J25" s="19">
        <f>VLOOKUP(B25,[1]Brokers!$B$9:$R$66,17,0)</f>
        <v>139600000</v>
      </c>
      <c r="K25" s="19">
        <f>VLOOKUP(B25,[1]Brokers!$B$9:$T$66,19,0)</f>
        <v>0</v>
      </c>
      <c r="L25" s="20">
        <f t="shared" si="0"/>
        <v>613791594.99000001</v>
      </c>
      <c r="M25" s="21">
        <f>VLOOKUP(B25,[3]Sheet11!$B$9:$AB$66,27,0)</f>
        <v>7402913483.5900002</v>
      </c>
      <c r="N25" s="22">
        <f>M25/$M$74</f>
        <v>7.7081129741121569E-3</v>
      </c>
      <c r="O25" s="19"/>
      <c r="P25" s="1"/>
    </row>
    <row r="26" spans="1:16" x14ac:dyDescent="0.25">
      <c r="A26" s="14">
        <v>11</v>
      </c>
      <c r="B26" s="15" t="s">
        <v>43</v>
      </c>
      <c r="C26" s="16" t="s">
        <v>44</v>
      </c>
      <c r="D26" s="17" t="s">
        <v>16</v>
      </c>
      <c r="E26" s="17" t="s">
        <v>16</v>
      </c>
      <c r="F26" s="18" t="s">
        <v>16</v>
      </c>
      <c r="G26" s="19">
        <f>VLOOKUP(B26,[1]Brokers!$B$9:$Z$71,7,0)</f>
        <v>443756278.95000005</v>
      </c>
      <c r="H26" s="19">
        <f>VLOOKUP(B26,[1]Brokers!$B$9:$AA$66,24,0)</f>
        <v>0</v>
      </c>
      <c r="I26" s="19">
        <f>VLOOKUP(B26,[2]Brokers!$B$9:$M$66,12,0)</f>
        <v>28234000</v>
      </c>
      <c r="J26" s="19">
        <f>VLOOKUP(B26,[1]Brokers!$B$9:$R$66,17,0)</f>
        <v>0</v>
      </c>
      <c r="K26" s="19">
        <f>VLOOKUP(B26,[1]Brokers!$B$9:$T$66,19,0)</f>
        <v>0</v>
      </c>
      <c r="L26" s="20">
        <f>K26+J26+I26+H26+G26</f>
        <v>471990278.95000005</v>
      </c>
      <c r="M26" s="21">
        <f>VLOOKUP(B26,[3]Sheet11!$B$9:$AB$66,27,0)</f>
        <v>2835613835.3699999</v>
      </c>
      <c r="N26" s="22">
        <f>M26/$M$74</f>
        <v>2.9525175246797415E-3</v>
      </c>
      <c r="O26" s="19"/>
    </row>
    <row r="27" spans="1:16" x14ac:dyDescent="0.25">
      <c r="A27" s="14">
        <v>12</v>
      </c>
      <c r="B27" s="15" t="s">
        <v>35</v>
      </c>
      <c r="C27" s="16" t="s">
        <v>36</v>
      </c>
      <c r="D27" s="17" t="s">
        <v>16</v>
      </c>
      <c r="E27" s="18" t="s">
        <v>16</v>
      </c>
      <c r="F27" s="18"/>
      <c r="G27" s="19">
        <f>VLOOKUP(B27,[1]Brokers!$B$9:$Z$71,7,0)</f>
        <v>12423498</v>
      </c>
      <c r="H27" s="19">
        <f>VLOOKUP(B27,[1]Brokers!$B$9:$AA$66,24,0)</f>
        <v>0</v>
      </c>
      <c r="I27" s="19">
        <f>VLOOKUP(B27,[2]Brokers!$B$9:$M$66,12,0)</f>
        <v>0</v>
      </c>
      <c r="J27" s="19">
        <f>VLOOKUP(B27,[1]Brokers!$B$9:$R$66,17,0)</f>
        <v>0</v>
      </c>
      <c r="K27" s="19">
        <f>VLOOKUP(B27,[1]Brokers!$B$9:$T$66,19,0)</f>
        <v>0</v>
      </c>
      <c r="L27" s="20">
        <f t="shared" si="0"/>
        <v>12423498</v>
      </c>
      <c r="M27" s="21">
        <f>VLOOKUP(B27,[3]Sheet11!$B$9:$AB$66,27,0)</f>
        <v>2798310604.3200002</v>
      </c>
      <c r="N27" s="22">
        <f>M27/$M$74</f>
        <v>2.9136763954580925E-3</v>
      </c>
      <c r="O27" s="19"/>
    </row>
    <row r="28" spans="1:16" x14ac:dyDescent="0.25">
      <c r="A28" s="14">
        <v>13</v>
      </c>
      <c r="B28" s="15" t="s">
        <v>37</v>
      </c>
      <c r="C28" s="16" t="s">
        <v>38</v>
      </c>
      <c r="D28" s="17" t="s">
        <v>16</v>
      </c>
      <c r="E28" s="18" t="s">
        <v>16</v>
      </c>
      <c r="F28" s="18"/>
      <c r="G28" s="19">
        <f>VLOOKUP(B28,[1]Brokers!$B$9:$Z$71,7,0)</f>
        <v>68122499.799999997</v>
      </c>
      <c r="H28" s="19">
        <f>VLOOKUP(B28,[1]Brokers!$B$9:$AA$66,24,0)</f>
        <v>0</v>
      </c>
      <c r="I28" s="19">
        <f>VLOOKUP(B28,[2]Brokers!$B$9:$M$66,12,0)</f>
        <v>100000</v>
      </c>
      <c r="J28" s="19">
        <f>VLOOKUP(B28,[1]Brokers!$B$9:$R$66,17,0)</f>
        <v>0</v>
      </c>
      <c r="K28" s="19">
        <f>VLOOKUP(B28,[1]Brokers!$B$9:$T$66,19,0)</f>
        <v>0</v>
      </c>
      <c r="L28" s="20">
        <f t="shared" si="0"/>
        <v>68222499.799999997</v>
      </c>
      <c r="M28" s="21">
        <f>VLOOKUP(B28,[3]Sheet11!$B$9:$AB$66,27,0)</f>
        <v>2125409799.74</v>
      </c>
      <c r="N28" s="22">
        <f>M28/$M$74</f>
        <v>2.2130339479175193E-3</v>
      </c>
      <c r="O28" s="19"/>
    </row>
    <row r="29" spans="1:16" x14ac:dyDescent="0.25">
      <c r="A29" s="14">
        <v>14</v>
      </c>
      <c r="B29" s="15" t="s">
        <v>45</v>
      </c>
      <c r="C29" s="16" t="s">
        <v>46</v>
      </c>
      <c r="D29" s="17" t="s">
        <v>16</v>
      </c>
      <c r="E29" s="18" t="s">
        <v>16</v>
      </c>
      <c r="F29" s="18"/>
      <c r="G29" s="19">
        <f>VLOOKUP(B29,[1]Brokers!$B$9:$Z$71,7,0)</f>
        <v>28437800</v>
      </c>
      <c r="H29" s="19">
        <f>VLOOKUP(B29,[1]Brokers!$B$9:$AA$66,24,0)</f>
        <v>0</v>
      </c>
      <c r="I29" s="19">
        <f>VLOOKUP(B29,[2]Brokers!$B$9:$M$66,12,0)</f>
        <v>0</v>
      </c>
      <c r="J29" s="19">
        <f>VLOOKUP(B29,[1]Brokers!$B$9:$R$66,17,0)</f>
        <v>0</v>
      </c>
      <c r="K29" s="19">
        <f>VLOOKUP(B29,[1]Brokers!$B$9:$T$66,19,0)</f>
        <v>0</v>
      </c>
      <c r="L29" s="20">
        <f>K29+J29+I29+H29+G29</f>
        <v>28437800</v>
      </c>
      <c r="M29" s="21">
        <f>VLOOKUP(B29,[3]Sheet11!$B$9:$AB$66,27,0)</f>
        <v>1879066255.5999999</v>
      </c>
      <c r="N29" s="22">
        <f>M29/$M$74</f>
        <v>1.9565344125814033E-3</v>
      </c>
      <c r="O29" s="19"/>
    </row>
    <row r="30" spans="1:16" x14ac:dyDescent="0.25">
      <c r="A30" s="14">
        <v>15</v>
      </c>
      <c r="B30" s="15" t="s">
        <v>39</v>
      </c>
      <c r="C30" s="16" t="s">
        <v>40</v>
      </c>
      <c r="D30" s="17" t="s">
        <v>16</v>
      </c>
      <c r="E30" s="18" t="s">
        <v>16</v>
      </c>
      <c r="F30" s="18" t="s">
        <v>16</v>
      </c>
      <c r="G30" s="19">
        <f>VLOOKUP(B30,[1]Brokers!$B$9:$Z$71,7,0)</f>
        <v>14462299</v>
      </c>
      <c r="H30" s="19">
        <f>VLOOKUP(B30,[1]Brokers!$B$9:$AA$66,24,0)</f>
        <v>0</v>
      </c>
      <c r="I30" s="19">
        <f>VLOOKUP(B30,[2]Brokers!$B$9:$M$66,12,0)</f>
        <v>4330500</v>
      </c>
      <c r="J30" s="19">
        <f>VLOOKUP(B30,[1]Brokers!$B$9:$R$66,17,0)</f>
        <v>0</v>
      </c>
      <c r="K30" s="19">
        <f>VLOOKUP(B30,[1]Brokers!$B$9:$T$66,19,0)</f>
        <v>0</v>
      </c>
      <c r="L30" s="20">
        <f t="shared" si="0"/>
        <v>18792799</v>
      </c>
      <c r="M30" s="21">
        <f>VLOOKUP(B30,[3]Sheet11!$B$9:$AB$66,27,0)</f>
        <v>1208114613</v>
      </c>
      <c r="N30" s="22">
        <f>M30/$M$74</f>
        <v>1.2579214850102298E-3</v>
      </c>
      <c r="O30" s="19"/>
    </row>
    <row r="31" spans="1:16" x14ac:dyDescent="0.25">
      <c r="A31" s="14">
        <v>16</v>
      </c>
      <c r="B31" s="15" t="s">
        <v>41</v>
      </c>
      <c r="C31" s="16" t="s">
        <v>42</v>
      </c>
      <c r="D31" s="17" t="s">
        <v>16</v>
      </c>
      <c r="E31" s="18"/>
      <c r="F31" s="18"/>
      <c r="G31" s="19">
        <f>VLOOKUP(B31,[1]Brokers!$B$9:$Z$71,7,0)</f>
        <v>4648982.5999999996</v>
      </c>
      <c r="H31" s="19">
        <f>VLOOKUP(B31,[1]Brokers!$B$9:$AA$66,24,0)</f>
        <v>0</v>
      </c>
      <c r="I31" s="19">
        <f>VLOOKUP(B31,[2]Brokers!$B$9:$M$66,12,0)</f>
        <v>0</v>
      </c>
      <c r="J31" s="19">
        <f>VLOOKUP(B31,[1]Brokers!$B$9:$R$66,17,0)</f>
        <v>0</v>
      </c>
      <c r="K31" s="19">
        <f>VLOOKUP(B31,[1]Brokers!$B$9:$T$66,19,0)</f>
        <v>0</v>
      </c>
      <c r="L31" s="20">
        <f t="shared" si="0"/>
        <v>4648982.5999999996</v>
      </c>
      <c r="M31" s="21">
        <f>VLOOKUP(B31,[3]Sheet11!$B$9:$AB$66,27,0)</f>
        <v>981462739.62</v>
      </c>
      <c r="N31" s="22">
        <f>M31/$M$74</f>
        <v>1.0219254478175896E-3</v>
      </c>
      <c r="O31" s="19"/>
    </row>
    <row r="32" spans="1:16" x14ac:dyDescent="0.25">
      <c r="A32" s="14">
        <v>17</v>
      </c>
      <c r="B32" s="15" t="s">
        <v>49</v>
      </c>
      <c r="C32" s="16" t="s">
        <v>50</v>
      </c>
      <c r="D32" s="17" t="s">
        <v>16</v>
      </c>
      <c r="E32" s="18"/>
      <c r="F32" s="18"/>
      <c r="G32" s="19">
        <f>VLOOKUP(B32,[1]Brokers!$B$9:$Z$71,7,0)</f>
        <v>88597707.859999999</v>
      </c>
      <c r="H32" s="19">
        <f>VLOOKUP(B32,[1]Brokers!$B$9:$AA$66,24,0)</f>
        <v>0</v>
      </c>
      <c r="I32" s="19">
        <f>VLOOKUP(B32,[2]Brokers!$B$9:$M$66,12,0)</f>
        <v>10660500</v>
      </c>
      <c r="J32" s="19">
        <f>VLOOKUP(B32,[1]Brokers!$B$9:$R$66,17,0)</f>
        <v>0</v>
      </c>
      <c r="K32" s="19">
        <f>VLOOKUP(B32,[1]Brokers!$B$9:$T$66,19,0)</f>
        <v>0</v>
      </c>
      <c r="L32" s="20">
        <f>K32+J32+I32+H32+G32</f>
        <v>99258207.859999999</v>
      </c>
      <c r="M32" s="21">
        <f>VLOOKUP(B32,[3]Sheet11!$B$9:$AB$66,27,0)</f>
        <v>963843705.25999999</v>
      </c>
      <c r="N32" s="22">
        <f>M32/$M$74</f>
        <v>1.0035800345363603E-3</v>
      </c>
      <c r="O32" s="19"/>
    </row>
    <row r="33" spans="1:15" x14ac:dyDescent="0.25">
      <c r="A33" s="14">
        <v>18</v>
      </c>
      <c r="B33" s="15" t="s">
        <v>53</v>
      </c>
      <c r="C33" s="16" t="s">
        <v>54</v>
      </c>
      <c r="D33" s="17" t="s">
        <v>16</v>
      </c>
      <c r="E33" s="18" t="s">
        <v>16</v>
      </c>
      <c r="F33" s="18"/>
      <c r="G33" s="19">
        <f>VLOOKUP(B33,[1]Brokers!$B$9:$Z$71,7,0)</f>
        <v>100473220.22999999</v>
      </c>
      <c r="H33" s="19">
        <f>VLOOKUP(B33,[1]Brokers!$B$9:$AA$66,24,0)</f>
        <v>0</v>
      </c>
      <c r="I33" s="19">
        <f>VLOOKUP(B33,[2]Brokers!$B$9:$M$66,12,0)</f>
        <v>12580600</v>
      </c>
      <c r="J33" s="19">
        <f>VLOOKUP(B33,[1]Brokers!$B$9:$R$66,17,0)</f>
        <v>0</v>
      </c>
      <c r="K33" s="19">
        <f>VLOOKUP(B33,[1]Brokers!$B$9:$T$66,19,0)</f>
        <v>0</v>
      </c>
      <c r="L33" s="20">
        <f>K33+J33+I33+H33+G33</f>
        <v>113053820.22999999</v>
      </c>
      <c r="M33" s="21">
        <f>VLOOKUP(B33,[3]Sheet11!$B$9:$AB$66,27,0)</f>
        <v>799959920.60000014</v>
      </c>
      <c r="N33" s="22">
        <f>M33/$M$74</f>
        <v>8.3293982246518676E-4</v>
      </c>
      <c r="O33" s="19"/>
    </row>
    <row r="34" spans="1:15" x14ac:dyDescent="0.25">
      <c r="A34" s="14">
        <v>19</v>
      </c>
      <c r="B34" s="15" t="s">
        <v>47</v>
      </c>
      <c r="C34" s="16" t="s">
        <v>48</v>
      </c>
      <c r="D34" s="17" t="s">
        <v>16</v>
      </c>
      <c r="E34" s="18"/>
      <c r="F34" s="18"/>
      <c r="G34" s="19">
        <f>VLOOKUP(B34,[1]Brokers!$B$9:$Z$71,7,0)</f>
        <v>15708238</v>
      </c>
      <c r="H34" s="19">
        <f>VLOOKUP(B34,[1]Brokers!$B$9:$AA$66,24,0)</f>
        <v>0</v>
      </c>
      <c r="I34" s="19">
        <f>VLOOKUP(B34,[2]Brokers!$B$9:$M$66,12,0)</f>
        <v>0</v>
      </c>
      <c r="J34" s="19">
        <f>VLOOKUP(B34,[1]Brokers!$B$9:$R$66,17,0)</f>
        <v>0</v>
      </c>
      <c r="K34" s="19">
        <f>VLOOKUP(B34,[1]Brokers!$B$9:$T$66,19,0)</f>
        <v>0</v>
      </c>
      <c r="L34" s="20">
        <f t="shared" si="0"/>
        <v>15708238</v>
      </c>
      <c r="M34" s="21">
        <f>VLOOKUP(B34,[3]Sheet11!$B$9:$AB$66,27,0)</f>
        <v>594695582.4000001</v>
      </c>
      <c r="N34" s="22">
        <f>M34/$M$74</f>
        <v>6.192130631414121E-4</v>
      </c>
      <c r="O34" s="19"/>
    </row>
    <row r="35" spans="1:15" x14ac:dyDescent="0.25">
      <c r="A35" s="14">
        <v>20</v>
      </c>
      <c r="B35" s="15" t="s">
        <v>63</v>
      </c>
      <c r="C35" s="16" t="s">
        <v>64</v>
      </c>
      <c r="D35" s="17" t="s">
        <v>16</v>
      </c>
      <c r="E35" s="18" t="s">
        <v>16</v>
      </c>
      <c r="F35" s="18" t="s">
        <v>16</v>
      </c>
      <c r="G35" s="19">
        <f>VLOOKUP(B35,[1]Brokers!$B$9:$Z$71,7,0)</f>
        <v>71185585</v>
      </c>
      <c r="H35" s="19">
        <f>VLOOKUP(B35,[1]Brokers!$B$9:$AA$66,24,0)</f>
        <v>0</v>
      </c>
      <c r="I35" s="19">
        <f>VLOOKUP(B35,[2]Brokers!$B$9:$M$66,12,0)</f>
        <v>0</v>
      </c>
      <c r="J35" s="19">
        <f>VLOOKUP(B35,[1]Brokers!$B$9:$R$66,17,0)</f>
        <v>0</v>
      </c>
      <c r="K35" s="19">
        <f>VLOOKUP(B35,[1]Brokers!$B$9:$T$66,19,0)</f>
        <v>0</v>
      </c>
      <c r="L35" s="20">
        <f>K35+J35+I35+H35+G35</f>
        <v>71185585</v>
      </c>
      <c r="M35" s="21">
        <f>VLOOKUP(B35,[3]Sheet11!$B$9:$AB$66,27,0)</f>
        <v>483899784.66000003</v>
      </c>
      <c r="N35" s="22">
        <f>M35/$M$74</f>
        <v>5.038494933887847E-4</v>
      </c>
      <c r="O35" s="19"/>
    </row>
    <row r="36" spans="1:15" x14ac:dyDescent="0.25">
      <c r="A36" s="14">
        <v>21</v>
      </c>
      <c r="B36" s="15" t="s">
        <v>51</v>
      </c>
      <c r="C36" s="16" t="s">
        <v>52</v>
      </c>
      <c r="D36" s="17" t="s">
        <v>16</v>
      </c>
      <c r="E36" s="18"/>
      <c r="F36" s="18"/>
      <c r="G36" s="19">
        <f>VLOOKUP(B36,[1]Brokers!$B$9:$Z$71,7,0)</f>
        <v>9004079.1199999992</v>
      </c>
      <c r="H36" s="19">
        <f>VLOOKUP(B36,[1]Brokers!$B$9:$AA$66,24,0)</f>
        <v>0</v>
      </c>
      <c r="I36" s="19">
        <f>VLOOKUP(B36,[2]Brokers!$B$9:$M$66,12,0)</f>
        <v>5709100</v>
      </c>
      <c r="J36" s="19">
        <f>VLOOKUP(B36,[1]Brokers!$B$9:$R$66,17,0)</f>
        <v>0</v>
      </c>
      <c r="K36" s="19">
        <f>VLOOKUP(B36,[1]Brokers!$B$9:$T$66,19,0)</f>
        <v>0</v>
      </c>
      <c r="L36" s="20">
        <f>K36+J36+I36+H36+G36</f>
        <v>14713179.119999999</v>
      </c>
      <c r="M36" s="21">
        <f>VLOOKUP(B36,[3]Sheet11!$B$9:$AB$66,27,0)</f>
        <v>454719636.12</v>
      </c>
      <c r="N36" s="22">
        <f>M36/$M$74</f>
        <v>4.7346633653489448E-4</v>
      </c>
      <c r="O36" s="19"/>
    </row>
    <row r="37" spans="1:15" x14ac:dyDescent="0.25">
      <c r="A37" s="14">
        <v>22</v>
      </c>
      <c r="B37" s="15" t="s">
        <v>57</v>
      </c>
      <c r="C37" s="16" t="s">
        <v>58</v>
      </c>
      <c r="D37" s="17" t="s">
        <v>16</v>
      </c>
      <c r="E37" s="18"/>
      <c r="F37" s="18"/>
      <c r="G37" s="19">
        <f>VLOOKUP(B37,[1]Brokers!$B$9:$Z$71,7,0)</f>
        <v>34249093.920000002</v>
      </c>
      <c r="H37" s="19">
        <f>VLOOKUP(B37,[1]Brokers!$B$9:$AA$66,24,0)</f>
        <v>0</v>
      </c>
      <c r="I37" s="19">
        <f>VLOOKUP(B37,[2]Brokers!$B$9:$M$66,12,0)</f>
        <v>1455600</v>
      </c>
      <c r="J37" s="19">
        <f>VLOOKUP(B37,[1]Brokers!$B$9:$R$66,17,0)</f>
        <v>0</v>
      </c>
      <c r="K37" s="19">
        <f>VLOOKUP(B37,[1]Brokers!$B$9:$T$66,19,0)</f>
        <v>0</v>
      </c>
      <c r="L37" s="20">
        <f>K37+J37+I37+H37+G37</f>
        <v>35704693.920000002</v>
      </c>
      <c r="M37" s="21">
        <f>VLOOKUP(B37,[3]Sheet11!$B$9:$AB$66,27,0)</f>
        <v>408839902.48000002</v>
      </c>
      <c r="N37" s="22">
        <f>M37/$M$74</f>
        <v>4.2569512174179722E-4</v>
      </c>
      <c r="O37" s="19"/>
    </row>
    <row r="38" spans="1:15" x14ac:dyDescent="0.25">
      <c r="A38" s="14">
        <v>23</v>
      </c>
      <c r="B38" s="15" t="s">
        <v>59</v>
      </c>
      <c r="C38" s="16" t="s">
        <v>60</v>
      </c>
      <c r="D38" s="17" t="s">
        <v>16</v>
      </c>
      <c r="E38" s="18" t="s">
        <v>16</v>
      </c>
      <c r="F38" s="18"/>
      <c r="G38" s="19">
        <f>VLOOKUP(B38,[1]Brokers!$B$9:$Z$71,7,0)</f>
        <v>14286848</v>
      </c>
      <c r="H38" s="19">
        <f>VLOOKUP(B38,[1]Brokers!$B$9:$AA$66,24,0)</f>
        <v>0</v>
      </c>
      <c r="I38" s="19">
        <f>VLOOKUP(B38,[2]Brokers!$B$9:$M$66,12,0)</f>
        <v>0</v>
      </c>
      <c r="J38" s="19">
        <f>VLOOKUP(B38,[1]Brokers!$B$9:$R$66,17,0)</f>
        <v>0</v>
      </c>
      <c r="K38" s="19">
        <f>VLOOKUP(B38,[1]Brokers!$B$9:$T$66,19,0)</f>
        <v>0</v>
      </c>
      <c r="L38" s="20">
        <f>K38+J38+I38+H38+G38</f>
        <v>14286848</v>
      </c>
      <c r="M38" s="21">
        <f>VLOOKUP(B38,[3]Sheet11!$B$9:$AB$66,27,0)</f>
        <v>354308889</v>
      </c>
      <c r="N38" s="22">
        <f>M38/$M$74</f>
        <v>3.6891596128984551E-4</v>
      </c>
      <c r="O38" s="19"/>
    </row>
    <row r="39" spans="1:15" x14ac:dyDescent="0.25">
      <c r="A39" s="14">
        <v>24</v>
      </c>
      <c r="B39" s="15" t="s">
        <v>55</v>
      </c>
      <c r="C39" s="16" t="s">
        <v>56</v>
      </c>
      <c r="D39" s="17" t="s">
        <v>16</v>
      </c>
      <c r="E39" s="18"/>
      <c r="F39" s="18"/>
      <c r="G39" s="19">
        <f>VLOOKUP(B39,[1]Brokers!$B$9:$Z$71,7,0)</f>
        <v>47177148.299999997</v>
      </c>
      <c r="H39" s="19">
        <f>VLOOKUP(B39,[1]Brokers!$B$9:$AA$66,24,0)</f>
        <v>0</v>
      </c>
      <c r="I39" s="19">
        <f>VLOOKUP(B39,[2]Brokers!$B$9:$M$66,12,0)</f>
        <v>2039300</v>
      </c>
      <c r="J39" s="19">
        <f>VLOOKUP(B39,[1]Brokers!$B$9:$R$66,17,0)</f>
        <v>0</v>
      </c>
      <c r="K39" s="19">
        <f>VLOOKUP(B39,[1]Brokers!$B$9:$T$66,19,0)</f>
        <v>0</v>
      </c>
      <c r="L39" s="20">
        <f>K39+J39+I39+H39+G39</f>
        <v>49216448.299999997</v>
      </c>
      <c r="M39" s="21">
        <f>VLOOKUP(B39,[3]Sheet11!$B$9:$AB$66,27,0)</f>
        <v>345483148.19999999</v>
      </c>
      <c r="N39" s="22">
        <f>M39/$M$74</f>
        <v>3.5972636217897756E-4</v>
      </c>
      <c r="O39" s="19"/>
    </row>
    <row r="40" spans="1:15" x14ac:dyDescent="0.25">
      <c r="A40" s="14">
        <v>25</v>
      </c>
      <c r="B40" s="15" t="s">
        <v>61</v>
      </c>
      <c r="C40" s="16" t="s">
        <v>62</v>
      </c>
      <c r="D40" s="17" t="s">
        <v>16</v>
      </c>
      <c r="E40" s="18"/>
      <c r="F40" s="18"/>
      <c r="G40" s="19">
        <f>VLOOKUP(B40,[1]Brokers!$B$9:$Z$71,7,0)</f>
        <v>18406882</v>
      </c>
      <c r="H40" s="19">
        <f>VLOOKUP(B40,[1]Brokers!$B$9:$AA$66,24,0)</f>
        <v>0</v>
      </c>
      <c r="I40" s="19">
        <f>VLOOKUP(B40,[2]Brokers!$B$9:$M$66,12,0)</f>
        <v>6235600</v>
      </c>
      <c r="J40" s="19">
        <f>VLOOKUP(B40,[1]Brokers!$B$9:$R$66,17,0)</f>
        <v>0</v>
      </c>
      <c r="K40" s="19">
        <f>VLOOKUP(B40,[1]Brokers!$B$9:$T$66,19,0)</f>
        <v>0</v>
      </c>
      <c r="L40" s="20">
        <f>K40+J40+I40+H40+G40</f>
        <v>24642482</v>
      </c>
      <c r="M40" s="21">
        <f>VLOOKUP(B40,[3]Sheet11!$B$9:$AB$66,27,0)</f>
        <v>320518594</v>
      </c>
      <c r="N40" s="22">
        <f>M40/$M$74</f>
        <v>3.3373259573168577E-4</v>
      </c>
      <c r="O40" s="19"/>
    </row>
    <row r="41" spans="1:15" x14ac:dyDescent="0.25">
      <c r="A41" s="14">
        <v>26</v>
      </c>
      <c r="B41" s="15" t="s">
        <v>67</v>
      </c>
      <c r="C41" s="16" t="s">
        <v>68</v>
      </c>
      <c r="D41" s="17" t="s">
        <v>16</v>
      </c>
      <c r="E41" s="18"/>
      <c r="F41" s="18"/>
      <c r="G41" s="19">
        <f>VLOOKUP(B41,[1]Brokers!$B$9:$Z$71,7,0)</f>
        <v>3518108</v>
      </c>
      <c r="H41" s="19">
        <f>VLOOKUP(B41,[1]Brokers!$B$9:$AA$66,24,0)</f>
        <v>0</v>
      </c>
      <c r="I41" s="19">
        <f>VLOOKUP(B41,[2]Brokers!$B$9:$M$66,12,0)</f>
        <v>1878200</v>
      </c>
      <c r="J41" s="19">
        <f>VLOOKUP(B41,[1]Brokers!$B$9:$R$66,17,0)</f>
        <v>0</v>
      </c>
      <c r="K41" s="19">
        <f>VLOOKUP(B41,[1]Brokers!$B$9:$T$66,19,0)</f>
        <v>0</v>
      </c>
      <c r="L41" s="20">
        <f>K41+J41+I41+H41+G41</f>
        <v>5396308</v>
      </c>
      <c r="M41" s="21">
        <f>VLOOKUP(B41,[3]Sheet11!$B$9:$AB$66,27,0)</f>
        <v>318631373.20999998</v>
      </c>
      <c r="N41" s="22">
        <f>M41/$M$74</f>
        <v>3.3176757059818129E-4</v>
      </c>
      <c r="O41" s="19"/>
    </row>
    <row r="42" spans="1:15" x14ac:dyDescent="0.25">
      <c r="A42" s="14">
        <v>27</v>
      </c>
      <c r="B42" s="15" t="s">
        <v>87</v>
      </c>
      <c r="C42" s="16" t="s">
        <v>88</v>
      </c>
      <c r="D42" s="17" t="s">
        <v>16</v>
      </c>
      <c r="E42" s="18" t="s">
        <v>16</v>
      </c>
      <c r="F42" s="18"/>
      <c r="G42" s="19">
        <f>VLOOKUP(B42,[1]Brokers!$B$9:$Z$71,7,0)</f>
        <v>1658970</v>
      </c>
      <c r="H42" s="19">
        <f>VLOOKUP(B42,[1]Brokers!$B$9:$AA$66,24,0)</f>
        <v>0</v>
      </c>
      <c r="I42" s="19">
        <f>VLOOKUP(B42,[2]Brokers!$B$9:$M$66,12,0)</f>
        <v>0</v>
      </c>
      <c r="J42" s="19">
        <f>VLOOKUP(B42,[1]Brokers!$B$9:$R$66,17,0)</f>
        <v>0</v>
      </c>
      <c r="K42" s="19">
        <f>VLOOKUP(B42,[1]Brokers!$B$9:$T$66,19,0)</f>
        <v>0</v>
      </c>
      <c r="L42" s="20">
        <f>K42+J42+I42+H42+G42</f>
        <v>1658970</v>
      </c>
      <c r="M42" s="21">
        <f>VLOOKUP(B42,[3]Sheet11!$B$9:$AB$66,27,0)</f>
        <v>267959222.38</v>
      </c>
      <c r="N42" s="22">
        <f>M42/$M$74</f>
        <v>2.7900636190586004E-4</v>
      </c>
      <c r="O42" s="19"/>
    </row>
    <row r="43" spans="1:15" x14ac:dyDescent="0.25">
      <c r="A43" s="14">
        <v>28</v>
      </c>
      <c r="B43" s="15" t="s">
        <v>81</v>
      </c>
      <c r="C43" s="16" t="s">
        <v>82</v>
      </c>
      <c r="D43" s="17" t="s">
        <v>16</v>
      </c>
      <c r="E43" s="18"/>
      <c r="F43" s="18"/>
      <c r="G43" s="19">
        <f>VLOOKUP(B43,[1]Brokers!$B$9:$Z$71,7,0)</f>
        <v>1906422</v>
      </c>
      <c r="H43" s="19">
        <f>VLOOKUP(B43,[1]Brokers!$B$9:$AA$66,24,0)</f>
        <v>0</v>
      </c>
      <c r="I43" s="19">
        <f>VLOOKUP(B43,[2]Brokers!$B$9:$M$66,12,0)</f>
        <v>980000</v>
      </c>
      <c r="J43" s="19">
        <f>VLOOKUP(B43,[1]Brokers!$B$9:$R$66,17,0)</f>
        <v>0</v>
      </c>
      <c r="K43" s="19">
        <f>VLOOKUP(B43,[1]Brokers!$B$9:$T$66,19,0)</f>
        <v>0</v>
      </c>
      <c r="L43" s="20">
        <f t="shared" ref="L43:L47" si="1">K43+J43+I43+H43+G43</f>
        <v>2886422</v>
      </c>
      <c r="M43" s="21">
        <f>VLOOKUP(B43,[3]Sheet11!$B$9:$AB$66,27,0)</f>
        <v>237812631.34</v>
      </c>
      <c r="N43" s="22">
        <f>M43/$M$74</f>
        <v>2.4761691908233144E-4</v>
      </c>
      <c r="O43" s="19"/>
    </row>
    <row r="44" spans="1:15" x14ac:dyDescent="0.25">
      <c r="A44" s="14">
        <v>29</v>
      </c>
      <c r="B44" s="15" t="s">
        <v>69</v>
      </c>
      <c r="C44" s="16" t="s">
        <v>70</v>
      </c>
      <c r="D44" s="17" t="s">
        <v>16</v>
      </c>
      <c r="E44" s="18"/>
      <c r="F44" s="18"/>
      <c r="G44" s="19">
        <f>VLOOKUP(B44,[1]Brokers!$B$9:$Z$71,7,0)</f>
        <v>21197380</v>
      </c>
      <c r="H44" s="19">
        <f>VLOOKUP(B44,[1]Brokers!$B$9:$AA$66,24,0)</f>
        <v>0</v>
      </c>
      <c r="I44" s="19">
        <f>VLOOKUP(B44,[2]Brokers!$B$9:$M$66,12,0)</f>
        <v>2000000</v>
      </c>
      <c r="J44" s="19">
        <f>VLOOKUP(B44,[1]Brokers!$B$9:$R$66,17,0)</f>
        <v>0</v>
      </c>
      <c r="K44" s="19">
        <f>VLOOKUP(B44,[1]Brokers!$B$9:$T$66,19,0)</f>
        <v>0</v>
      </c>
      <c r="L44" s="20">
        <f t="shared" si="1"/>
        <v>23197380</v>
      </c>
      <c r="M44" s="21">
        <f>VLOOKUP(B44,[3]Sheet11!$B$9:$AB$66,27,0)</f>
        <v>236682687.47</v>
      </c>
      <c r="N44" s="22">
        <f>M44/$M$74</f>
        <v>2.4644039108106917E-4</v>
      </c>
      <c r="O44" s="19"/>
    </row>
    <row r="45" spans="1:15" x14ac:dyDescent="0.25">
      <c r="A45" s="14">
        <v>30</v>
      </c>
      <c r="B45" s="15" t="s">
        <v>71</v>
      </c>
      <c r="C45" s="16" t="s">
        <v>72</v>
      </c>
      <c r="D45" s="17" t="s">
        <v>16</v>
      </c>
      <c r="E45" s="18"/>
      <c r="F45" s="18"/>
      <c r="G45" s="19">
        <f>VLOOKUP(B45,[1]Brokers!$B$9:$Z$71,7,0)</f>
        <v>40974897.269999996</v>
      </c>
      <c r="H45" s="19">
        <f>VLOOKUP(B45,[1]Brokers!$B$9:$AA$66,24,0)</f>
        <v>0</v>
      </c>
      <c r="I45" s="19">
        <f>VLOOKUP(B45,[2]Brokers!$B$9:$M$66,12,0)</f>
        <v>3189200</v>
      </c>
      <c r="J45" s="19">
        <f>VLOOKUP(B45,[1]Brokers!$B$9:$R$66,17,0)</f>
        <v>0</v>
      </c>
      <c r="K45" s="19">
        <f>VLOOKUP(B45,[1]Brokers!$B$9:$T$66,19,0)</f>
        <v>0</v>
      </c>
      <c r="L45" s="20">
        <f t="shared" si="1"/>
        <v>44164097.269999996</v>
      </c>
      <c r="M45" s="21">
        <f>VLOOKUP(B45,[3]Sheet11!$B$9:$AB$66,27,0)</f>
        <v>214753307.80000001</v>
      </c>
      <c r="N45" s="22">
        <f>M45/$M$74</f>
        <v>2.2360693013042383E-4</v>
      </c>
      <c r="O45" s="19"/>
    </row>
    <row r="46" spans="1:15" x14ac:dyDescent="0.25">
      <c r="A46" s="14">
        <v>31</v>
      </c>
      <c r="B46" s="15" t="s">
        <v>75</v>
      </c>
      <c r="C46" s="16" t="s">
        <v>76</v>
      </c>
      <c r="D46" s="17" t="s">
        <v>16</v>
      </c>
      <c r="E46" s="18"/>
      <c r="F46" s="18"/>
      <c r="G46" s="19">
        <f>VLOOKUP(B46,[1]Brokers!$B$9:$Z$71,7,0)</f>
        <v>30281538.600000001</v>
      </c>
      <c r="H46" s="19">
        <f>VLOOKUP(B46,[1]Brokers!$B$9:$AA$66,24,0)</f>
        <v>0</v>
      </c>
      <c r="I46" s="19">
        <f>VLOOKUP(B46,[2]Brokers!$B$9:$M$66,12,0)</f>
        <v>8363900</v>
      </c>
      <c r="J46" s="19">
        <f>VLOOKUP(B46,[1]Brokers!$B$9:$R$66,17,0)</f>
        <v>0</v>
      </c>
      <c r="K46" s="19">
        <f>VLOOKUP(B46,[1]Brokers!$B$9:$T$66,19,0)</f>
        <v>0</v>
      </c>
      <c r="L46" s="20">
        <f>K46+J46+I46+H46+G46</f>
        <v>38645438.600000001</v>
      </c>
      <c r="M46" s="21">
        <f>VLOOKUP(B46,[3]Sheet11!$B$9:$AB$66,27,0)</f>
        <v>199602480.40000001</v>
      </c>
      <c r="N46" s="22">
        <f>M46/$M$74</f>
        <v>2.0783148043627985E-4</v>
      </c>
      <c r="O46" s="19"/>
    </row>
    <row r="47" spans="1:15" x14ac:dyDescent="0.25">
      <c r="A47" s="14">
        <v>32</v>
      </c>
      <c r="B47" s="15" t="s">
        <v>65</v>
      </c>
      <c r="C47" s="16" t="s">
        <v>66</v>
      </c>
      <c r="D47" s="17" t="s">
        <v>16</v>
      </c>
      <c r="E47" s="18"/>
      <c r="F47" s="18"/>
      <c r="G47" s="19">
        <f>VLOOKUP(B47,[1]Brokers!$B$9:$Z$71,7,0)</f>
        <v>0</v>
      </c>
      <c r="H47" s="19">
        <f>VLOOKUP(B47,[1]Brokers!$B$9:$AA$66,24,0)</f>
        <v>0</v>
      </c>
      <c r="I47" s="19">
        <f>VLOOKUP(B47,[2]Brokers!$B$9:$M$66,12,0)</f>
        <v>0</v>
      </c>
      <c r="J47" s="19">
        <f>VLOOKUP(B47,[1]Brokers!$B$9:$R$66,17,0)</f>
        <v>0</v>
      </c>
      <c r="K47" s="19">
        <f>VLOOKUP(B47,[1]Brokers!$B$9:$T$66,19,0)</f>
        <v>0</v>
      </c>
      <c r="L47" s="20">
        <f t="shared" si="1"/>
        <v>0</v>
      </c>
      <c r="M47" s="21">
        <f>VLOOKUP(B47,[3]Sheet11!$B$9:$AB$66,27,0)</f>
        <v>154969586</v>
      </c>
      <c r="N47" s="22">
        <f>M47/$M$74</f>
        <v>1.6135850825317393E-4</v>
      </c>
      <c r="O47" s="19"/>
    </row>
    <row r="48" spans="1:15" x14ac:dyDescent="0.25">
      <c r="A48" s="14">
        <v>33</v>
      </c>
      <c r="B48" s="15" t="s">
        <v>85</v>
      </c>
      <c r="C48" s="16" t="s">
        <v>86</v>
      </c>
      <c r="D48" s="17" t="s">
        <v>16</v>
      </c>
      <c r="E48" s="18"/>
      <c r="F48" s="18"/>
      <c r="G48" s="19">
        <f>VLOOKUP(B48,[1]Brokers!$B$9:$Z$71,7,0)</f>
        <v>321000</v>
      </c>
      <c r="H48" s="19">
        <f>VLOOKUP(B48,[1]Brokers!$B$9:$AA$66,24,0)</f>
        <v>0</v>
      </c>
      <c r="I48" s="19">
        <f>VLOOKUP(B48,[2]Brokers!$B$9:$M$66,12,0)</f>
        <v>0</v>
      </c>
      <c r="J48" s="19">
        <f>VLOOKUP(B48,[1]Brokers!$B$9:$R$66,17,0)</f>
        <v>0</v>
      </c>
      <c r="K48" s="19">
        <f>VLOOKUP(B48,[1]Brokers!$B$9:$T$66,19,0)</f>
        <v>0</v>
      </c>
      <c r="L48" s="20">
        <f>K48+J48+I48+H48+G48</f>
        <v>321000</v>
      </c>
      <c r="M48" s="21">
        <f>VLOOKUP(B48,[3]Sheet11!$B$9:$AB$66,27,0)</f>
        <v>72126850</v>
      </c>
      <c r="N48" s="22">
        <f>M48/$M$74</f>
        <v>7.5100419517158923E-5</v>
      </c>
      <c r="O48" s="19"/>
    </row>
    <row r="49" spans="1:16" s="24" customFormat="1" x14ac:dyDescent="0.25">
      <c r="A49" s="14">
        <v>34</v>
      </c>
      <c r="B49" s="15" t="s">
        <v>77</v>
      </c>
      <c r="C49" s="16" t="s">
        <v>78</v>
      </c>
      <c r="D49" s="17" t="s">
        <v>16</v>
      </c>
      <c r="E49" s="18"/>
      <c r="F49" s="18"/>
      <c r="G49" s="19">
        <f>VLOOKUP(B49,[1]Brokers!$B$9:$Z$71,7,0)</f>
        <v>3699204.48</v>
      </c>
      <c r="H49" s="19">
        <f>VLOOKUP(B49,[1]Brokers!$B$9:$AA$66,24,0)</f>
        <v>0</v>
      </c>
      <c r="I49" s="19">
        <f>VLOOKUP(B49,[2]Brokers!$B$9:$M$66,12,0)</f>
        <v>1000000</v>
      </c>
      <c r="J49" s="19">
        <f>VLOOKUP(B49,[1]Brokers!$B$9:$R$66,17,0)</f>
        <v>0</v>
      </c>
      <c r="K49" s="19">
        <f>VLOOKUP(B49,[1]Brokers!$B$9:$T$66,19,0)</f>
        <v>0</v>
      </c>
      <c r="L49" s="20">
        <f>K49+J49+I49+H49+G49</f>
        <v>4699204.4800000004</v>
      </c>
      <c r="M49" s="21">
        <f>VLOOKUP(B49,[3]Sheet11!$B$9:$AB$66,27,0)</f>
        <v>49453542.480000004</v>
      </c>
      <c r="N49" s="22">
        <f>M49/$M$74</f>
        <v>5.1492360845616301E-5</v>
      </c>
      <c r="O49" s="19"/>
      <c r="P49" s="23"/>
    </row>
    <row r="50" spans="1:16" x14ac:dyDescent="0.25">
      <c r="A50" s="14">
        <v>35</v>
      </c>
      <c r="B50" s="15" t="s">
        <v>73</v>
      </c>
      <c r="C50" s="16" t="s">
        <v>74</v>
      </c>
      <c r="D50" s="17" t="s">
        <v>16</v>
      </c>
      <c r="E50" s="18" t="s">
        <v>16</v>
      </c>
      <c r="F50" s="18"/>
      <c r="G50" s="19">
        <f>VLOOKUP(B50,[1]Brokers!$B$9:$Z$71,7,0)</f>
        <v>0</v>
      </c>
      <c r="H50" s="19">
        <f>VLOOKUP(B50,[1]Brokers!$B$9:$AA$66,24,0)</f>
        <v>0</v>
      </c>
      <c r="I50" s="19">
        <f>VLOOKUP(B50,[2]Brokers!$B$9:$M$66,12,0)</f>
        <v>0</v>
      </c>
      <c r="J50" s="19">
        <f>VLOOKUP(B50,[1]Brokers!$B$9:$R$66,17,0)</f>
        <v>0</v>
      </c>
      <c r="K50" s="19">
        <f>VLOOKUP(B50,[1]Brokers!$B$9:$T$66,19,0)</f>
        <v>0</v>
      </c>
      <c r="L50" s="20">
        <f t="shared" si="0"/>
        <v>0</v>
      </c>
      <c r="M50" s="21">
        <f>VLOOKUP(B50,[3]Sheet11!$B$9:$AB$66,27,0)</f>
        <v>48131000</v>
      </c>
      <c r="N50" s="22">
        <f>M50/$M$74</f>
        <v>5.0115293982481923E-5</v>
      </c>
      <c r="O50" s="19"/>
    </row>
    <row r="51" spans="1:16" x14ac:dyDescent="0.25">
      <c r="A51" s="14">
        <v>36</v>
      </c>
      <c r="B51" s="15" t="s">
        <v>83</v>
      </c>
      <c r="C51" s="16" t="s">
        <v>84</v>
      </c>
      <c r="D51" s="17" t="s">
        <v>16</v>
      </c>
      <c r="E51" s="18"/>
      <c r="F51" s="18"/>
      <c r="G51" s="19">
        <f>VLOOKUP(B51,[1]Brokers!$B$9:$Z$71,7,0)</f>
        <v>11114312.1</v>
      </c>
      <c r="H51" s="19">
        <f>VLOOKUP(B51,[1]Brokers!$B$9:$AA$66,24,0)</f>
        <v>0</v>
      </c>
      <c r="I51" s="19">
        <f>VLOOKUP(B51,[2]Brokers!$B$9:$M$66,12,0)</f>
        <v>1100000</v>
      </c>
      <c r="J51" s="19">
        <f>VLOOKUP(B51,[1]Brokers!$B$9:$R$66,17,0)</f>
        <v>0</v>
      </c>
      <c r="K51" s="19">
        <f>VLOOKUP(B51,[1]Brokers!$B$9:$T$66,19,0)</f>
        <v>0</v>
      </c>
      <c r="L51" s="20">
        <f>K51+J51+I51+H51+G51</f>
        <v>12214312.1</v>
      </c>
      <c r="M51" s="21">
        <f>VLOOKUP(B51,[3]Sheet11!$B$9:$AB$66,27,0)</f>
        <v>38373670.100000001</v>
      </c>
      <c r="N51" s="22">
        <f>M51/$M$74</f>
        <v>3.995569920110275E-5</v>
      </c>
      <c r="O51" s="19"/>
    </row>
    <row r="52" spans="1:16" x14ac:dyDescent="0.25">
      <c r="A52" s="14">
        <v>37</v>
      </c>
      <c r="B52" s="15" t="s">
        <v>79</v>
      </c>
      <c r="C52" s="16" t="s">
        <v>80</v>
      </c>
      <c r="D52" s="17" t="s">
        <v>16</v>
      </c>
      <c r="E52" s="18"/>
      <c r="F52" s="18"/>
      <c r="G52" s="19">
        <f>VLOOKUP(B52,[1]Brokers!$B$9:$Z$71,7,0)</f>
        <v>104800</v>
      </c>
      <c r="H52" s="19">
        <f>VLOOKUP(B52,[1]Brokers!$B$9:$AA$66,24,0)</f>
        <v>0</v>
      </c>
      <c r="I52" s="19">
        <f>VLOOKUP(B52,[2]Brokers!$B$9:$M$66,12,0)</f>
        <v>0</v>
      </c>
      <c r="J52" s="19">
        <f>VLOOKUP(B52,[1]Brokers!$B$9:$R$66,17,0)</f>
        <v>0</v>
      </c>
      <c r="K52" s="19">
        <f>VLOOKUP(B52,[1]Brokers!$B$9:$T$66,19,0)</f>
        <v>0</v>
      </c>
      <c r="L52" s="20">
        <f t="shared" si="0"/>
        <v>104800</v>
      </c>
      <c r="M52" s="21">
        <f>VLOOKUP(B52,[3]Sheet11!$B$9:$AB$66,27,0)</f>
        <v>33079359</v>
      </c>
      <c r="N52" s="22">
        <f>M52/$M$74</f>
        <v>3.4443119840374382E-5</v>
      </c>
      <c r="O52" s="19"/>
    </row>
    <row r="53" spans="1:16" x14ac:dyDescent="0.25">
      <c r="A53" s="14">
        <v>38</v>
      </c>
      <c r="B53" s="15" t="s">
        <v>93</v>
      </c>
      <c r="C53" s="16" t="s">
        <v>94</v>
      </c>
      <c r="D53" s="17" t="s">
        <v>16</v>
      </c>
      <c r="E53" s="18"/>
      <c r="F53" s="18"/>
      <c r="G53" s="19">
        <f>VLOOKUP(B53,[1]Brokers!$B$9:$Z$71,7,0)</f>
        <v>3922388.6</v>
      </c>
      <c r="H53" s="19">
        <f>VLOOKUP(B53,[1]Brokers!$B$9:$AA$66,24,0)</f>
        <v>0</v>
      </c>
      <c r="I53" s="19">
        <f>VLOOKUP(B53,[2]Brokers!$B$9:$M$66,12,0)</f>
        <v>2400400</v>
      </c>
      <c r="J53" s="19">
        <f>VLOOKUP(B53,[1]Brokers!$B$9:$R$66,17,0)</f>
        <v>0</v>
      </c>
      <c r="K53" s="19">
        <f>VLOOKUP(B53,[1]Brokers!$B$9:$T$66,19,0)</f>
        <v>0</v>
      </c>
      <c r="L53" s="20">
        <f>K53+J53+I53+H53+G53</f>
        <v>6322788.5999999996</v>
      </c>
      <c r="M53" s="21">
        <f>VLOOKUP(B53,[3]Sheet11!$B$9:$AB$66,27,0)</f>
        <v>29163425.399999999</v>
      </c>
      <c r="N53" s="22">
        <f>M53/$M$74</f>
        <v>3.0365744269954506E-5</v>
      </c>
      <c r="O53" s="19"/>
    </row>
    <row r="54" spans="1:16" x14ac:dyDescent="0.25">
      <c r="A54" s="14">
        <v>39</v>
      </c>
      <c r="B54" s="15" t="s">
        <v>91</v>
      </c>
      <c r="C54" s="16" t="s">
        <v>92</v>
      </c>
      <c r="D54" s="17" t="s">
        <v>16</v>
      </c>
      <c r="E54" s="18"/>
      <c r="F54" s="18"/>
      <c r="G54" s="19">
        <f>VLOOKUP(B54,[1]Brokers!$B$9:$Z$71,7,0)</f>
        <v>715716</v>
      </c>
      <c r="H54" s="19">
        <f>VLOOKUP(B54,[1]Brokers!$B$9:$AA$66,24,0)</f>
        <v>0</v>
      </c>
      <c r="I54" s="19">
        <f>VLOOKUP(B54,[2]Brokers!$B$9:$M$66,12,0)</f>
        <v>168000</v>
      </c>
      <c r="J54" s="19">
        <f>VLOOKUP(B54,[1]Brokers!$B$9:$R$66,17,0)</f>
        <v>0</v>
      </c>
      <c r="K54" s="19">
        <f>VLOOKUP(B54,[1]Brokers!$B$9:$T$66,19,0)</f>
        <v>0</v>
      </c>
      <c r="L54" s="20">
        <f>K54+J54+I54+H54+G54</f>
        <v>883716</v>
      </c>
      <c r="M54" s="21">
        <f>VLOOKUP(B54,[3]Sheet11!$B$9:$AB$66,27,0)</f>
        <v>20668567.399999999</v>
      </c>
      <c r="N54" s="22">
        <f>M54/$M$74</f>
        <v>2.1520669245345869E-5</v>
      </c>
      <c r="O54" s="19"/>
    </row>
    <row r="55" spans="1:16" x14ac:dyDescent="0.25">
      <c r="A55" s="14">
        <v>40</v>
      </c>
      <c r="B55" s="15" t="s">
        <v>89</v>
      </c>
      <c r="C55" s="16" t="s">
        <v>90</v>
      </c>
      <c r="D55" s="17" t="s">
        <v>16</v>
      </c>
      <c r="E55" s="18"/>
      <c r="F55" s="18"/>
      <c r="G55" s="19">
        <f>VLOOKUP(B55,[1]Brokers!$B$9:$Z$71,7,0)</f>
        <v>1906753.1</v>
      </c>
      <c r="H55" s="19">
        <f>VLOOKUP(B55,[1]Brokers!$B$9:$AA$66,24,0)</f>
        <v>0</v>
      </c>
      <c r="I55" s="19">
        <f>VLOOKUP(B55,[2]Brokers!$B$9:$M$66,12,0)</f>
        <v>0</v>
      </c>
      <c r="J55" s="19">
        <f>VLOOKUP(B55,[1]Brokers!$B$9:$R$66,17,0)</f>
        <v>0</v>
      </c>
      <c r="K55" s="19">
        <f>VLOOKUP(B55,[1]Brokers!$B$9:$T$66,19,0)</f>
        <v>0</v>
      </c>
      <c r="L55" s="20">
        <f t="shared" si="0"/>
        <v>1906753.1</v>
      </c>
      <c r="M55" s="21">
        <f>VLOOKUP(B55,[3]Sheet11!$B$9:$AB$66,27,0)</f>
        <v>19645008.600000001</v>
      </c>
      <c r="N55" s="22">
        <f>M55/$M$74</f>
        <v>2.0454912245276136E-5</v>
      </c>
      <c r="O55" s="19"/>
    </row>
    <row r="56" spans="1:16" x14ac:dyDescent="0.25">
      <c r="A56" s="14">
        <v>41</v>
      </c>
      <c r="B56" s="15" t="s">
        <v>97</v>
      </c>
      <c r="C56" s="16" t="s">
        <v>98</v>
      </c>
      <c r="D56" s="17" t="s">
        <v>16</v>
      </c>
      <c r="E56" s="18" t="s">
        <v>16</v>
      </c>
      <c r="F56" s="18" t="s">
        <v>16</v>
      </c>
      <c r="G56" s="19">
        <f>VLOOKUP(B56,[1]Brokers!$B$9:$Z$71,7,0)</f>
        <v>3759216.02</v>
      </c>
      <c r="H56" s="19">
        <f>VLOOKUP(B56,[1]Brokers!$B$9:$AA$66,24,0)</f>
        <v>0</v>
      </c>
      <c r="I56" s="19">
        <f>VLOOKUP(B56,[2]Brokers!$B$9:$M$66,12,0)</f>
        <v>1685200</v>
      </c>
      <c r="J56" s="19">
        <f>VLOOKUP(B56,[1]Brokers!$B$9:$R$66,17,0)</f>
        <v>0</v>
      </c>
      <c r="K56" s="19">
        <f>VLOOKUP(B56,[1]Brokers!$B$9:$T$66,19,0)</f>
        <v>0</v>
      </c>
      <c r="L56" s="20">
        <f>K56+J56+I56+H56+G56</f>
        <v>5444416.0199999996</v>
      </c>
      <c r="M56" s="21">
        <f>VLOOKUP(B56,[3]Sheet11!$B$9:$AB$66,27,0)</f>
        <v>7841963.0200000005</v>
      </c>
      <c r="N56" s="22">
        <f>M56/$M$74</f>
        <v>8.1652631806331015E-6</v>
      </c>
      <c r="O56" s="19"/>
    </row>
    <row r="57" spans="1:16" x14ac:dyDescent="0.25">
      <c r="A57" s="14">
        <v>42</v>
      </c>
      <c r="B57" s="15" t="s">
        <v>99</v>
      </c>
      <c r="C57" s="16" t="s">
        <v>100</v>
      </c>
      <c r="D57" s="17" t="s">
        <v>16</v>
      </c>
      <c r="E57" s="18"/>
      <c r="F57" s="18"/>
      <c r="G57" s="19">
        <f>VLOOKUP(B57,[1]Brokers!$B$9:$Z$71,7,0)</f>
        <v>0</v>
      </c>
      <c r="H57" s="19">
        <f>VLOOKUP(B57,[1]Brokers!$B$9:$AA$66,24,0)</f>
        <v>0</v>
      </c>
      <c r="I57" s="19">
        <f>VLOOKUP(B57,[2]Brokers!$B$9:$M$66,12,0)</f>
        <v>0</v>
      </c>
      <c r="J57" s="19">
        <f>VLOOKUP(B57,[1]Brokers!$B$9:$R$66,17,0)</f>
        <v>0</v>
      </c>
      <c r="K57" s="19">
        <f>VLOOKUP(B57,[1]Brokers!$B$9:$T$66,19,0)</f>
        <v>0</v>
      </c>
      <c r="L57" s="20">
        <f t="shared" si="0"/>
        <v>0</v>
      </c>
      <c r="M57" s="21">
        <f>VLOOKUP(B57,[3]Sheet11!$B$9:$AB$66,27,0)</f>
        <v>5444500</v>
      </c>
      <c r="N57" s="22">
        <f>M57/$M$74</f>
        <v>5.6689600899134198E-6</v>
      </c>
      <c r="O57" s="19"/>
    </row>
    <row r="58" spans="1:16" x14ac:dyDescent="0.25">
      <c r="A58" s="14">
        <v>43</v>
      </c>
      <c r="B58" s="15" t="s">
        <v>95</v>
      </c>
      <c r="C58" s="16" t="s">
        <v>96</v>
      </c>
      <c r="D58" s="17" t="s">
        <v>16</v>
      </c>
      <c r="E58" s="18" t="s">
        <v>16</v>
      </c>
      <c r="F58" s="18" t="s">
        <v>16</v>
      </c>
      <c r="G58" s="19">
        <f>VLOOKUP(B58,[1]Brokers!$B$9:$Z$71,7,0)</f>
        <v>0</v>
      </c>
      <c r="H58" s="19">
        <f>VLOOKUP(B58,[1]Brokers!$B$9:$AA$66,24,0)</f>
        <v>0</v>
      </c>
      <c r="I58" s="19">
        <f>VLOOKUP(B58,[2]Brokers!$B$9:$M$66,12,0)</f>
        <v>0</v>
      </c>
      <c r="J58" s="19">
        <f>VLOOKUP(B58,[1]Brokers!$B$9:$R$66,17,0)</f>
        <v>0</v>
      </c>
      <c r="K58" s="19">
        <f>VLOOKUP(B58,[1]Brokers!$B$9:$T$66,19,0)</f>
        <v>0</v>
      </c>
      <c r="L58" s="20">
        <f t="shared" si="0"/>
        <v>0</v>
      </c>
      <c r="M58" s="21">
        <f>VLOOKUP(B58,[3]Sheet11!$B$9:$AB$66,27,0)</f>
        <v>1156040</v>
      </c>
      <c r="N58" s="22">
        <f>M58/$M$74</f>
        <v>1.2036999949202884E-6</v>
      </c>
      <c r="O58" s="19"/>
    </row>
    <row r="59" spans="1:16" x14ac:dyDescent="0.25">
      <c r="A59" s="14">
        <v>44</v>
      </c>
      <c r="B59" s="15" t="s">
        <v>101</v>
      </c>
      <c r="C59" s="16" t="s">
        <v>102</v>
      </c>
      <c r="D59" s="17" t="s">
        <v>16</v>
      </c>
      <c r="E59" s="18" t="s">
        <v>16</v>
      </c>
      <c r="F59" s="18" t="s">
        <v>16</v>
      </c>
      <c r="G59" s="19">
        <f>VLOOKUP(B59,[1]Brokers!$B$9:$Z$71,7,0)</f>
        <v>0</v>
      </c>
      <c r="H59" s="19">
        <f>VLOOKUP(B59,[1]Brokers!$B$9:$AA$66,24,0)</f>
        <v>0</v>
      </c>
      <c r="I59" s="19">
        <f>VLOOKUP(B59,[2]Brokers!$B$9:$M$66,12,0)</f>
        <v>0</v>
      </c>
      <c r="J59" s="19">
        <f>VLOOKUP(B59,[1]Brokers!$B$9:$R$66,17,0)</f>
        <v>0</v>
      </c>
      <c r="K59" s="19">
        <f>VLOOKUP(B59,[1]Brokers!$B$9:$T$66,19,0)</f>
        <v>0</v>
      </c>
      <c r="L59" s="20">
        <f t="shared" si="0"/>
        <v>0</v>
      </c>
      <c r="M59" s="21">
        <f>VLOOKUP(B59,[3]Sheet11!$B$9:$AB$66,27,0)</f>
        <v>0</v>
      </c>
      <c r="N59" s="22">
        <f>M59/$M$74</f>
        <v>0</v>
      </c>
      <c r="O59" s="19"/>
    </row>
    <row r="60" spans="1:16" x14ac:dyDescent="0.25">
      <c r="A60" s="14">
        <v>45</v>
      </c>
      <c r="B60" s="15" t="s">
        <v>105</v>
      </c>
      <c r="C60" s="16" t="s">
        <v>106</v>
      </c>
      <c r="D60" s="17" t="s">
        <v>16</v>
      </c>
      <c r="E60" s="18"/>
      <c r="F60" s="18"/>
      <c r="G60" s="19">
        <f>VLOOKUP(B60,[1]Brokers!$B$9:$Z$71,7,0)</f>
        <v>0</v>
      </c>
      <c r="H60" s="19">
        <f>VLOOKUP(B60,[1]Brokers!$B$9:$AA$66,24,0)</f>
        <v>0</v>
      </c>
      <c r="I60" s="19">
        <f>VLOOKUP(B60,[2]Brokers!$B$9:$M$66,12,0)</f>
        <v>0</v>
      </c>
      <c r="J60" s="19">
        <f>VLOOKUP(B60,[1]Brokers!$B$9:$R$66,17,0)</f>
        <v>0</v>
      </c>
      <c r="K60" s="19">
        <f>VLOOKUP(B60,[1]Brokers!$B$9:$T$66,19,0)</f>
        <v>0</v>
      </c>
      <c r="L60" s="20">
        <f t="shared" si="0"/>
        <v>0</v>
      </c>
      <c r="M60" s="21">
        <f>VLOOKUP(B60,[3]Sheet11!$B$9:$AB$66,27,0)</f>
        <v>0</v>
      </c>
      <c r="N60" s="22">
        <f>M60/$M$74</f>
        <v>0</v>
      </c>
      <c r="O60" s="19"/>
    </row>
    <row r="61" spans="1:16" x14ac:dyDescent="0.25">
      <c r="A61" s="14">
        <v>46</v>
      </c>
      <c r="B61" s="15" t="s">
        <v>109</v>
      </c>
      <c r="C61" s="16" t="s">
        <v>110</v>
      </c>
      <c r="D61" s="17" t="s">
        <v>16</v>
      </c>
      <c r="E61" s="17" t="s">
        <v>16</v>
      </c>
      <c r="F61" s="18"/>
      <c r="G61" s="19">
        <f>VLOOKUP(B61,[1]Brokers!$B$9:$Z$71,7,0)</f>
        <v>0</v>
      </c>
      <c r="H61" s="19">
        <f>VLOOKUP(B61,[1]Brokers!$B$9:$AA$66,24,0)</f>
        <v>0</v>
      </c>
      <c r="I61" s="19">
        <f>VLOOKUP(B61,[2]Brokers!$B$9:$M$66,12,0)</f>
        <v>0</v>
      </c>
      <c r="J61" s="19">
        <f>VLOOKUP(B61,[1]Brokers!$B$9:$R$66,17,0)</f>
        <v>0</v>
      </c>
      <c r="K61" s="19">
        <f>VLOOKUP(B61,[1]Brokers!$B$9:$T$66,19,0)</f>
        <v>0</v>
      </c>
      <c r="L61" s="20">
        <f t="shared" si="0"/>
        <v>0</v>
      </c>
      <c r="M61" s="21">
        <f>VLOOKUP(B61,[3]Sheet11!$B$9:$AB$66,27,0)</f>
        <v>0</v>
      </c>
      <c r="N61" s="22">
        <f>M61/$M$74</f>
        <v>0</v>
      </c>
      <c r="O61" s="19"/>
    </row>
    <row r="62" spans="1:16" x14ac:dyDescent="0.25">
      <c r="A62" s="14">
        <v>47</v>
      </c>
      <c r="B62" s="15" t="s">
        <v>111</v>
      </c>
      <c r="C62" s="16" t="s">
        <v>112</v>
      </c>
      <c r="D62" s="17" t="s">
        <v>16</v>
      </c>
      <c r="E62" s="18"/>
      <c r="F62" s="18"/>
      <c r="G62" s="19">
        <f>VLOOKUP(B62,[1]Brokers!$B$9:$Z$71,7,0)</f>
        <v>0</v>
      </c>
      <c r="H62" s="19">
        <f>VLOOKUP(B62,[1]Brokers!$B$9:$AA$66,24,0)</f>
        <v>0</v>
      </c>
      <c r="I62" s="19">
        <f>VLOOKUP(B62,[2]Brokers!$B$9:$M$66,12,0)</f>
        <v>0</v>
      </c>
      <c r="J62" s="19">
        <f>VLOOKUP(B62,[1]Brokers!$B$9:$R$66,17,0)</f>
        <v>0</v>
      </c>
      <c r="K62" s="19">
        <f>VLOOKUP(B62,[1]Brokers!$B$9:$T$66,19,0)</f>
        <v>0</v>
      </c>
      <c r="L62" s="20">
        <f t="shared" si="0"/>
        <v>0</v>
      </c>
      <c r="M62" s="21">
        <f>VLOOKUP(B62,[3]Sheet11!$B$9:$AB$66,27,0)</f>
        <v>0</v>
      </c>
      <c r="N62" s="22">
        <f>M62/$M$74</f>
        <v>0</v>
      </c>
      <c r="O62" s="19"/>
    </row>
    <row r="63" spans="1:16" x14ac:dyDescent="0.25">
      <c r="A63" s="14">
        <v>48</v>
      </c>
      <c r="B63" s="15" t="s">
        <v>115</v>
      </c>
      <c r="C63" s="16" t="s">
        <v>116</v>
      </c>
      <c r="D63" s="17" t="s">
        <v>16</v>
      </c>
      <c r="E63" s="18"/>
      <c r="F63" s="18"/>
      <c r="G63" s="19">
        <f>VLOOKUP(B63,[1]Brokers!$B$9:$Z$71,7,0)</f>
        <v>0</v>
      </c>
      <c r="H63" s="19">
        <f>VLOOKUP(B63,[1]Brokers!$B$9:$AA$66,24,0)</f>
        <v>0</v>
      </c>
      <c r="I63" s="19">
        <f>VLOOKUP(B63,[2]Brokers!$B$9:$M$66,12,0)</f>
        <v>0</v>
      </c>
      <c r="J63" s="19">
        <f>VLOOKUP(B63,[1]Brokers!$B$9:$R$66,17,0)</f>
        <v>0</v>
      </c>
      <c r="K63" s="19">
        <f>VLOOKUP(B63,[1]Brokers!$B$9:$T$66,19,0)</f>
        <v>0</v>
      </c>
      <c r="L63" s="20">
        <f t="shared" si="0"/>
        <v>0</v>
      </c>
      <c r="M63" s="21">
        <f>VLOOKUP(B63,[3]Sheet11!$B$9:$AB$66,27,0)</f>
        <v>0</v>
      </c>
      <c r="N63" s="22">
        <f>M63/$M$74</f>
        <v>0</v>
      </c>
      <c r="O63" s="19"/>
    </row>
    <row r="64" spans="1:16" x14ac:dyDescent="0.25">
      <c r="A64" s="14">
        <v>49</v>
      </c>
      <c r="B64" s="15" t="s">
        <v>121</v>
      </c>
      <c r="C64" s="16" t="s">
        <v>122</v>
      </c>
      <c r="D64" s="17" t="s">
        <v>16</v>
      </c>
      <c r="E64" s="18"/>
      <c r="F64" s="18"/>
      <c r="G64" s="19">
        <f>VLOOKUP(B64,[1]Brokers!$B$9:$Z$71,7,0)</f>
        <v>0</v>
      </c>
      <c r="H64" s="19">
        <f>VLOOKUP(B64,[1]Brokers!$B$9:$AA$66,24,0)</f>
        <v>0</v>
      </c>
      <c r="I64" s="19">
        <f>VLOOKUP(B64,[2]Brokers!$B$9:$M$66,12,0)</f>
        <v>0</v>
      </c>
      <c r="J64" s="19">
        <f>VLOOKUP(B64,[1]Brokers!$B$9:$R$66,17,0)</f>
        <v>0</v>
      </c>
      <c r="K64" s="19">
        <f>VLOOKUP(B64,[1]Brokers!$B$9:$T$66,19,0)</f>
        <v>0</v>
      </c>
      <c r="L64" s="20">
        <f t="shared" si="0"/>
        <v>0</v>
      </c>
      <c r="M64" s="21">
        <f>VLOOKUP(B64,[3]Sheet11!$B$9:$AB$66,27,0)</f>
        <v>0</v>
      </c>
      <c r="N64" s="22">
        <f>M64/$M$74</f>
        <v>0</v>
      </c>
      <c r="O64" s="19"/>
    </row>
    <row r="65" spans="1:16" x14ac:dyDescent="0.25">
      <c r="A65" s="14">
        <v>50</v>
      </c>
      <c r="B65" s="15" t="s">
        <v>125</v>
      </c>
      <c r="C65" s="16" t="s">
        <v>126</v>
      </c>
      <c r="D65" s="17" t="s">
        <v>16</v>
      </c>
      <c r="E65" s="18"/>
      <c r="F65" s="18"/>
      <c r="G65" s="19">
        <f>VLOOKUP(B65,[1]Brokers!$B$9:$Z$71,7,0)</f>
        <v>0</v>
      </c>
      <c r="H65" s="19">
        <f>VLOOKUP(B65,[1]Brokers!$B$9:$AA$66,24,0)</f>
        <v>0</v>
      </c>
      <c r="I65" s="19">
        <f>VLOOKUP(B65,[2]Brokers!$B$9:$M$66,12,0)</f>
        <v>0</v>
      </c>
      <c r="J65" s="19">
        <f>VLOOKUP(B65,[1]Brokers!$B$9:$R$66,17,0)</f>
        <v>0</v>
      </c>
      <c r="K65" s="19">
        <f>VLOOKUP(B65,[1]Brokers!$B$9:$T$66,19,0)</f>
        <v>0</v>
      </c>
      <c r="L65" s="20">
        <f t="shared" si="0"/>
        <v>0</v>
      </c>
      <c r="M65" s="21">
        <f>VLOOKUP(B65,[3]Sheet11!$B$9:$AB$66,27,0)</f>
        <v>0</v>
      </c>
      <c r="N65" s="22">
        <f>M65/$M$74</f>
        <v>0</v>
      </c>
      <c r="O65" s="19"/>
      <c r="P65" s="25"/>
    </row>
    <row r="66" spans="1:16" x14ac:dyDescent="0.25">
      <c r="A66" s="14">
        <v>51</v>
      </c>
      <c r="B66" s="15" t="s">
        <v>123</v>
      </c>
      <c r="C66" s="16" t="s">
        <v>124</v>
      </c>
      <c r="D66" s="17"/>
      <c r="E66" s="18"/>
      <c r="F66" s="18"/>
      <c r="G66" s="19">
        <f>VLOOKUP(B66,[1]Brokers!$B$9:$Z$71,7,0)</f>
        <v>0</v>
      </c>
      <c r="H66" s="19">
        <f>VLOOKUP(B66,[1]Brokers!$B$9:$AA$66,24,0)</f>
        <v>0</v>
      </c>
      <c r="I66" s="19">
        <f>VLOOKUP(B66,[2]Brokers!$B$9:$M$66,12,0)</f>
        <v>0</v>
      </c>
      <c r="J66" s="19">
        <f>VLOOKUP(B66,[1]Brokers!$B$9:$R$66,17,0)</f>
        <v>0</v>
      </c>
      <c r="K66" s="19">
        <f>VLOOKUP(B66,[1]Brokers!$B$9:$T$66,19,0)</f>
        <v>0</v>
      </c>
      <c r="L66" s="20">
        <f t="shared" ref="L66:L71" si="2">K66+J66+I66+H66+G66</f>
        <v>0</v>
      </c>
      <c r="M66" s="21">
        <f>VLOOKUP(B66,[3]Sheet11!$B$9:$AB$66,27,0)</f>
        <v>0</v>
      </c>
      <c r="N66" s="22">
        <f>M66/$M$74</f>
        <v>0</v>
      </c>
      <c r="O66" s="19"/>
    </row>
    <row r="67" spans="1:16" x14ac:dyDescent="0.25">
      <c r="A67" s="14">
        <v>52</v>
      </c>
      <c r="B67" s="15" t="s">
        <v>117</v>
      </c>
      <c r="C67" s="16" t="s">
        <v>118</v>
      </c>
      <c r="D67" s="17"/>
      <c r="E67" s="18"/>
      <c r="F67" s="18"/>
      <c r="G67" s="19">
        <f>VLOOKUP(B67,[1]Brokers!$B$9:$Z$71,7,0)</f>
        <v>0</v>
      </c>
      <c r="H67" s="19">
        <f>VLOOKUP(B67,[1]Brokers!$B$9:$AA$66,24,0)</f>
        <v>0</v>
      </c>
      <c r="I67" s="19">
        <f>VLOOKUP(B67,[2]Brokers!$B$9:$M$66,12,0)</f>
        <v>0</v>
      </c>
      <c r="J67" s="19">
        <f>VLOOKUP(B67,[1]Brokers!$B$9:$R$66,17,0)</f>
        <v>0</v>
      </c>
      <c r="K67" s="19">
        <f>VLOOKUP(B67,[1]Brokers!$B$9:$T$66,19,0)</f>
        <v>0</v>
      </c>
      <c r="L67" s="20">
        <f t="shared" si="2"/>
        <v>0</v>
      </c>
      <c r="M67" s="21">
        <f>VLOOKUP(B67,[3]Sheet11!$B$9:$AB$66,27,0)</f>
        <v>0</v>
      </c>
      <c r="N67" s="22">
        <f>M67/$M$74</f>
        <v>0</v>
      </c>
      <c r="O67" s="19"/>
    </row>
    <row r="68" spans="1:16" x14ac:dyDescent="0.25">
      <c r="A68" s="14">
        <v>53</v>
      </c>
      <c r="B68" s="15" t="s">
        <v>119</v>
      </c>
      <c r="C68" s="16" t="s">
        <v>120</v>
      </c>
      <c r="D68" s="17"/>
      <c r="E68" s="18"/>
      <c r="F68" s="18"/>
      <c r="G68" s="19">
        <f>VLOOKUP(B68,[1]Brokers!$B$9:$Z$71,7,0)</f>
        <v>0</v>
      </c>
      <c r="H68" s="19">
        <f>VLOOKUP(B68,[1]Brokers!$B$9:$AA$66,24,0)</f>
        <v>0</v>
      </c>
      <c r="I68" s="19">
        <f>VLOOKUP(B68,[2]Brokers!$B$9:$M$66,12,0)</f>
        <v>0</v>
      </c>
      <c r="J68" s="19">
        <f>VLOOKUP(B68,[1]Brokers!$B$9:$R$66,17,0)</f>
        <v>0</v>
      </c>
      <c r="K68" s="19">
        <f>VLOOKUP(B68,[1]Brokers!$B$9:$T$66,19,0)</f>
        <v>0</v>
      </c>
      <c r="L68" s="20">
        <f t="shared" si="2"/>
        <v>0</v>
      </c>
      <c r="M68" s="21">
        <f>VLOOKUP(B68,[3]Sheet11!$B$9:$AB$66,27,0)</f>
        <v>0</v>
      </c>
      <c r="N68" s="22">
        <f>M68/$M$74</f>
        <v>0</v>
      </c>
      <c r="O68" s="19"/>
    </row>
    <row r="69" spans="1:16" x14ac:dyDescent="0.25">
      <c r="A69" s="14">
        <v>54</v>
      </c>
      <c r="B69" s="15" t="s">
        <v>113</v>
      </c>
      <c r="C69" s="16" t="s">
        <v>114</v>
      </c>
      <c r="D69" s="17"/>
      <c r="E69" s="18"/>
      <c r="F69" s="18"/>
      <c r="G69" s="19">
        <f>VLOOKUP(B69,[1]Brokers!$B$9:$Z$71,7,0)</f>
        <v>0</v>
      </c>
      <c r="H69" s="19">
        <f>VLOOKUP(B69,[1]Brokers!$B$9:$AA$66,24,0)</f>
        <v>0</v>
      </c>
      <c r="I69" s="19">
        <f>VLOOKUP(B69,[2]Brokers!$B$9:$M$66,12,0)</f>
        <v>0</v>
      </c>
      <c r="J69" s="19">
        <f>VLOOKUP(B69,[1]Brokers!$B$9:$R$66,17,0)</f>
        <v>0</v>
      </c>
      <c r="K69" s="19">
        <f>VLOOKUP(B69,[1]Brokers!$B$9:$T$66,19,0)</f>
        <v>0</v>
      </c>
      <c r="L69" s="20">
        <f t="shared" si="2"/>
        <v>0</v>
      </c>
      <c r="M69" s="21">
        <f>VLOOKUP(B69,[3]Sheet11!$B$9:$AB$66,27,0)</f>
        <v>0</v>
      </c>
      <c r="N69" s="22">
        <f>M69/$M$74</f>
        <v>0</v>
      </c>
      <c r="O69" s="19"/>
    </row>
    <row r="70" spans="1:16" x14ac:dyDescent="0.25">
      <c r="A70" s="14">
        <v>55</v>
      </c>
      <c r="B70" s="15" t="s">
        <v>103</v>
      </c>
      <c r="C70" s="16" t="s">
        <v>104</v>
      </c>
      <c r="D70" s="17"/>
      <c r="E70" s="18"/>
      <c r="F70" s="18"/>
      <c r="G70" s="19">
        <f>VLOOKUP(B70,[1]Brokers!$B$9:$Z$71,7,0)</f>
        <v>0</v>
      </c>
      <c r="H70" s="19">
        <f>VLOOKUP(B70,[1]Brokers!$B$9:$AA$66,24,0)</f>
        <v>0</v>
      </c>
      <c r="I70" s="19">
        <f>VLOOKUP(B70,[2]Brokers!$B$9:$M$66,12,0)</f>
        <v>0</v>
      </c>
      <c r="J70" s="19">
        <f>VLOOKUP(B70,[1]Brokers!$B$9:$R$66,17,0)</f>
        <v>0</v>
      </c>
      <c r="K70" s="19">
        <f>VLOOKUP(B70,[1]Brokers!$B$9:$T$66,19,0)</f>
        <v>0</v>
      </c>
      <c r="L70" s="20">
        <f t="shared" si="2"/>
        <v>0</v>
      </c>
      <c r="M70" s="21">
        <f>VLOOKUP(B70,[3]Sheet11!$B$9:$AB$66,27,0)</f>
        <v>0</v>
      </c>
      <c r="N70" s="22">
        <f>M70/$M$74</f>
        <v>0</v>
      </c>
      <c r="O70" s="19"/>
    </row>
    <row r="71" spans="1:16" x14ac:dyDescent="0.25">
      <c r="A71" s="14">
        <v>56</v>
      </c>
      <c r="B71" s="15" t="s">
        <v>107</v>
      </c>
      <c r="C71" s="16" t="s">
        <v>108</v>
      </c>
      <c r="D71" s="17"/>
      <c r="E71" s="18"/>
      <c r="F71" s="18"/>
      <c r="G71" s="19">
        <f>VLOOKUP(B71,[1]Brokers!$B$9:$Z$71,7,0)</f>
        <v>0</v>
      </c>
      <c r="H71" s="19">
        <f>VLOOKUP(B71,[1]Brokers!$B$9:$AA$66,24,0)</f>
        <v>0</v>
      </c>
      <c r="I71" s="19">
        <f>VLOOKUP(B71,[2]Brokers!$B$9:$M$66,12,0)</f>
        <v>0</v>
      </c>
      <c r="J71" s="19">
        <f>VLOOKUP(B71,[1]Brokers!$B$9:$R$66,17,0)</f>
        <v>0</v>
      </c>
      <c r="K71" s="19">
        <f>VLOOKUP(B71,[1]Brokers!$B$9:$T$66,19,0)</f>
        <v>0</v>
      </c>
      <c r="L71" s="20">
        <f t="shared" si="2"/>
        <v>0</v>
      </c>
      <c r="M71" s="21">
        <f>VLOOKUP(B71,[3]Sheet11!$B$9:$AB$66,27,0)</f>
        <v>0</v>
      </c>
      <c r="N71" s="22">
        <f>M71/$M$74</f>
        <v>0</v>
      </c>
      <c r="O71" s="19"/>
    </row>
    <row r="72" spans="1:16" x14ac:dyDescent="0.25">
      <c r="A72" s="14">
        <v>57</v>
      </c>
      <c r="B72" s="15" t="s">
        <v>127</v>
      </c>
      <c r="C72" s="16" t="s">
        <v>128</v>
      </c>
      <c r="D72" s="17"/>
      <c r="E72" s="18"/>
      <c r="F72" s="18"/>
      <c r="G72" s="19">
        <f>VLOOKUP(B72,[1]Brokers!$B$9:$Z$71,7,0)</f>
        <v>0</v>
      </c>
      <c r="H72" s="19">
        <f>VLOOKUP(B72,[1]Brokers!$B$9:$AA$66,24,0)</f>
        <v>0</v>
      </c>
      <c r="I72" s="19">
        <f>VLOOKUP(B72,[2]Brokers!$B$9:$M$66,12,0)</f>
        <v>0</v>
      </c>
      <c r="J72" s="19">
        <f>VLOOKUP(B72,[1]Brokers!$B$9:$R$66,17,0)</f>
        <v>0</v>
      </c>
      <c r="K72" s="19">
        <f>VLOOKUP(B72,[1]Brokers!$B$9:$T$66,19,0)</f>
        <v>0</v>
      </c>
      <c r="L72" s="20">
        <f t="shared" si="0"/>
        <v>0</v>
      </c>
      <c r="M72" s="21">
        <f>VLOOKUP(B72,[3]Sheet11!$B$9:$AB$66,27,0)</f>
        <v>0</v>
      </c>
      <c r="N72" s="22">
        <f>M72/$M$74</f>
        <v>0</v>
      </c>
      <c r="O72" s="19"/>
      <c r="P72" s="25"/>
    </row>
    <row r="73" spans="1:16" x14ac:dyDescent="0.25">
      <c r="A73" s="14">
        <v>58</v>
      </c>
      <c r="B73" s="15" t="s">
        <v>129</v>
      </c>
      <c r="C73" s="16" t="s">
        <v>130</v>
      </c>
      <c r="D73" s="17"/>
      <c r="E73" s="18"/>
      <c r="F73" s="18"/>
      <c r="G73" s="19">
        <f>VLOOKUP(B73,[1]Brokers!$B$9:$Z$71,7,0)</f>
        <v>0</v>
      </c>
      <c r="H73" s="19">
        <f>VLOOKUP(B73,[1]Brokers!$B$9:$AA$66,24,0)</f>
        <v>0</v>
      </c>
      <c r="I73" s="19">
        <f>VLOOKUP(B73,[2]Brokers!$B$9:$M$66,12,0)</f>
        <v>0</v>
      </c>
      <c r="J73" s="19">
        <f>VLOOKUP(B73,[1]Brokers!$B$9:$R$66,17,0)</f>
        <v>0</v>
      </c>
      <c r="K73" s="19">
        <f>VLOOKUP(B73,[1]Brokers!$B$9:$T$66,19,0)</f>
        <v>0</v>
      </c>
      <c r="L73" s="20">
        <f t="shared" si="0"/>
        <v>0</v>
      </c>
      <c r="M73" s="21">
        <f>VLOOKUP(B73,[3]Sheet11!$B$9:$AB$66,27,0)</f>
        <v>0</v>
      </c>
      <c r="N73" s="22">
        <f>M73/$M$74</f>
        <v>0</v>
      </c>
      <c r="O73" s="19"/>
      <c r="P73" s="25"/>
    </row>
    <row r="74" spans="1:16" ht="16.5" thickBot="1" x14ac:dyDescent="0.3">
      <c r="A74" s="41" t="s">
        <v>7</v>
      </c>
      <c r="B74" s="42"/>
      <c r="C74" s="43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5937032017.4800005</v>
      </c>
      <c r="H74" s="27">
        <f>SUM(H16:H73)</f>
        <v>29858510560</v>
      </c>
      <c r="I74" s="27">
        <f>SUM(I16:I73)</f>
        <v>2677596000</v>
      </c>
      <c r="J74" s="27">
        <f>SUM(J16:J73)</f>
        <v>391800000</v>
      </c>
      <c r="K74" s="27">
        <f>SUM(K16:K73)</f>
        <v>0</v>
      </c>
      <c r="L74" s="27">
        <f>SUM(L16:L73)</f>
        <v>38864938577.479988</v>
      </c>
      <c r="M74" s="27">
        <f>SUM(M16:M73)</f>
        <v>960405420685.03992</v>
      </c>
      <c r="N74" s="32">
        <f>SUM(N16:N73)</f>
        <v>0.99999999999999967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3" t="s">
        <v>131</v>
      </c>
      <c r="C76" s="33"/>
      <c r="D76" s="33"/>
      <c r="E76" s="33"/>
      <c r="F76" s="33"/>
      <c r="H76" s="31"/>
      <c r="K76" s="29"/>
      <c r="L76" s="29"/>
      <c r="O76" s="28"/>
      <c r="P76" s="25"/>
    </row>
    <row r="77" spans="1:16" ht="27.6" customHeight="1" x14ac:dyDescent="0.25">
      <c r="C77" s="34"/>
      <c r="D77" s="34"/>
      <c r="E77" s="34"/>
      <c r="F77" s="3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ageMargins left="0.7" right="0.7" top="0.75" bottom="0.75" header="0.3" footer="0.3"/>
  <pageSetup paperSize="9" scale="46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2017-10-12T01:25:05Z</cp:lastPrinted>
  <dcterms:created xsi:type="dcterms:W3CDTF">2017-06-09T07:51:20Z</dcterms:created>
  <dcterms:modified xsi:type="dcterms:W3CDTF">2017-12-14T06:07:21Z</dcterms:modified>
</cp:coreProperties>
</file>