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Sheet1!$A$1:$O$70</definedName>
  </definedNames>
  <calcPr calcId="145621"/>
</workbook>
</file>

<file path=xl/calcChain.xml><?xml version="1.0" encoding="utf-8"?>
<calcChain xmlns="http://schemas.openxmlformats.org/spreadsheetml/2006/main">
  <c r="I26" i="1" l="1"/>
  <c r="D68" i="1" l="1"/>
  <c r="E68" i="1"/>
  <c r="F68" i="1"/>
  <c r="J67" i="1" l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61" i="2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8" i="1"/>
  <c r="L68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17" i="1"/>
  <c r="N17" i="1" s="1"/>
  <c r="M18" i="1"/>
  <c r="N18" i="1" s="1"/>
  <c r="M19" i="1"/>
  <c r="N19" i="1" s="1"/>
  <c r="M22" i="1"/>
  <c r="N22" i="1" s="1"/>
  <c r="M23" i="1"/>
  <c r="N23" i="1" s="1"/>
  <c r="M27" i="1"/>
  <c r="N27" i="1" s="1"/>
  <c r="M30" i="1"/>
  <c r="N30" i="1" s="1"/>
  <c r="M31" i="1"/>
  <c r="N31" i="1" s="1"/>
  <c r="M35" i="1"/>
  <c r="N35" i="1" s="1"/>
  <c r="M38" i="1"/>
  <c r="N38" i="1" s="1"/>
  <c r="M39" i="1"/>
  <c r="N39" i="1" s="1"/>
  <c r="M42" i="1"/>
  <c r="N42" i="1" s="1"/>
  <c r="M43" i="1"/>
  <c r="N43" i="1" s="1"/>
  <c r="M46" i="1"/>
  <c r="N46" i="1" s="1"/>
  <c r="M47" i="1"/>
  <c r="N47" i="1" s="1"/>
  <c r="M50" i="1"/>
  <c r="N50" i="1" s="1"/>
  <c r="M51" i="1"/>
  <c r="N51" i="1" s="1"/>
  <c r="M54" i="1"/>
  <c r="N54" i="1" s="1"/>
  <c r="M55" i="1"/>
  <c r="N55" i="1" s="1"/>
  <c r="M58" i="1"/>
  <c r="N58" i="1" s="1"/>
  <c r="M59" i="1"/>
  <c r="N59" i="1" s="1"/>
  <c r="M62" i="1"/>
  <c r="N62" i="1" s="1"/>
  <c r="M63" i="1"/>
  <c r="N63" i="1" s="1"/>
  <c r="M66" i="1"/>
  <c r="N66" i="1" s="1"/>
  <c r="M67" i="1"/>
  <c r="N67" i="1" s="1"/>
  <c r="M25" i="1"/>
  <c r="N25" i="1" s="1"/>
  <c r="M29" i="1"/>
  <c r="N29" i="1" s="1"/>
  <c r="M33" i="1"/>
  <c r="N33" i="1" s="1"/>
  <c r="M37" i="1"/>
  <c r="N37" i="1" s="1"/>
  <c r="M41" i="1"/>
  <c r="N41" i="1" s="1"/>
  <c r="M45" i="1"/>
  <c r="N45" i="1" s="1"/>
  <c r="M49" i="1"/>
  <c r="N49" i="1" s="1"/>
  <c r="M53" i="1"/>
  <c r="N53" i="1" s="1"/>
  <c r="M57" i="1"/>
  <c r="N57" i="1" s="1"/>
  <c r="M61" i="1"/>
  <c r="N61" i="1" s="1"/>
  <c r="M65" i="1"/>
  <c r="N65" i="1" s="1"/>
  <c r="M16" i="1"/>
  <c r="N16" i="1" s="1"/>
  <c r="M13" i="2"/>
  <c r="N13" i="2" s="1"/>
  <c r="O13" i="2" s="1"/>
  <c r="M6" i="2"/>
  <c r="N6" i="2" s="1"/>
  <c r="O6" i="2" s="1"/>
  <c r="M10" i="2"/>
  <c r="N10" i="2" s="1"/>
  <c r="O10" i="2" s="1"/>
  <c r="M21" i="1"/>
  <c r="N21" i="1" s="1"/>
  <c r="M24" i="1"/>
  <c r="N24" i="1" s="1"/>
  <c r="M28" i="1"/>
  <c r="N28" i="1" s="1"/>
  <c r="M32" i="1"/>
  <c r="N32" i="1" s="1"/>
  <c r="M36" i="1"/>
  <c r="N36" i="1" s="1"/>
  <c r="M40" i="1"/>
  <c r="N40" i="1" s="1"/>
  <c r="M44" i="1"/>
  <c r="N44" i="1" s="1"/>
  <c r="M48" i="1"/>
  <c r="N48" i="1" s="1"/>
  <c r="M52" i="1"/>
  <c r="N52" i="1" s="1"/>
  <c r="M56" i="1"/>
  <c r="N56" i="1" s="1"/>
  <c r="M60" i="1"/>
  <c r="N60" i="1" s="1"/>
  <c r="M64" i="1"/>
  <c r="N64" i="1" s="1"/>
  <c r="M20" i="1"/>
  <c r="N20" i="1" s="1"/>
  <c r="M34" i="1"/>
  <c r="N34" i="1" s="1"/>
  <c r="M26" i="1"/>
  <c r="N26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8" i="1" l="1"/>
  <c r="H68" i="1"/>
  <c r="G68" i="1" l="1"/>
  <c r="I68" i="1" l="1"/>
  <c r="N68" i="1" l="1"/>
  <c r="M68" i="1"/>
  <c r="O27" i="1" l="1"/>
  <c r="O31" i="1"/>
  <c r="O25" i="1"/>
  <c r="O19" i="1"/>
  <c r="O18" i="1"/>
  <c r="O45" i="1"/>
  <c r="O61" i="1"/>
  <c r="O32" i="1"/>
  <c r="O35" i="1"/>
  <c r="O43" i="1"/>
  <c r="O51" i="1"/>
  <c r="O59" i="1"/>
  <c r="O67" i="1"/>
  <c r="O24" i="1"/>
  <c r="O44" i="1"/>
  <c r="O60" i="1"/>
  <c r="O29" i="1"/>
  <c r="O23" i="1"/>
  <c r="O49" i="1"/>
  <c r="O65" i="1"/>
  <c r="O38" i="1"/>
  <c r="O46" i="1"/>
  <c r="O54" i="1"/>
  <c r="O62" i="1"/>
  <c r="O48" i="1"/>
  <c r="O64" i="1"/>
  <c r="O33" i="1"/>
  <c r="O30" i="1"/>
  <c r="O37" i="1"/>
  <c r="O53" i="1"/>
  <c r="O22" i="1"/>
  <c r="O39" i="1"/>
  <c r="O47" i="1"/>
  <c r="O55" i="1"/>
  <c r="O63" i="1"/>
  <c r="O36" i="1"/>
  <c r="O52" i="1"/>
  <c r="O17" i="1"/>
  <c r="O16" i="1"/>
  <c r="O21" i="1"/>
  <c r="O41" i="1"/>
  <c r="O57" i="1"/>
  <c r="O28" i="1"/>
  <c r="O42" i="1"/>
  <c r="O50" i="1"/>
  <c r="O58" i="1"/>
  <c r="O66" i="1"/>
  <c r="O40" i="1"/>
  <c r="O56" i="1"/>
  <c r="O34" i="1"/>
  <c r="O20" i="1"/>
  <c r="O26" i="1"/>
  <c r="O68" i="1" l="1"/>
</calcChain>
</file>

<file path=xl/sharedStrings.xml><?xml version="1.0" encoding="utf-8"?>
<sst xmlns="http://schemas.openxmlformats.org/spreadsheetml/2006/main" count="424" uniqueCount="139">
  <si>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</si>
  <si>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</si>
  <si>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</si>
  <si>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</si>
  <si>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</si>
  <si>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</si>
  <si>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</si>
  <si>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</si>
  <si>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</si>
  <si>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</si>
  <si>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</si>
  <si>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</si>
  <si>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</si>
  <si>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</si>
  <si>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</si>
  <si>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</si>
  <si>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</si>
  <si>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</si>
  <si>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</si>
  <si>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</si>
  <si>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</si>
  <si>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</si>
  <si>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</si>
  <si>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</si>
  <si>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</si>
  <si>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</si>
  <si>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</si>
  <si>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</si>
  <si>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</si>
  <si>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</si>
  <si>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</si>
  <si>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</si>
  <si>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</si>
  <si>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</si>
  <si>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</si>
  <si>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</si>
  <si>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</si>
  <si>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</si>
  <si>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</si>
  <si>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</si>
  <si>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</si>
  <si>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</si>
  <si>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</si>
  <si>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</si>
  <si>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</si>
  <si>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</si>
  <si>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</si>
  <si>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</si>
  <si>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</si>
  <si>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</si>
  <si>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</si>
  <si>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</si>
  <si>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</si>
  <si>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</si>
  <si>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</si>
  <si>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</si>
  <si>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</si>
  <si>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</si>
  <si>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</si>
  <si>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</si>
  <si>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</si>
  <si>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</si>
  <si>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</si>
  <si>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</si>
  <si>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</si>
  <si>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</si>
  <si>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</si>
  <si>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</si>
  <si>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</si>
  <si>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</si>
  <si>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</si>
  <si>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</si>
  <si>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</si>
  <si>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</si>
  <si>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</si>
  <si>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</si>
  <si>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</si>
  <si>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</si>
  <si>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</si>
  <si>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</si>
  <si>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</si>
  <si>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</si>
  <si>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</si>
  <si>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</si>
  <si>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</si>
  <si>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</si>
  <si>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</si>
  <si>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</si>
  <si>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</si>
  <si>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</si>
  <si>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</si>
  <si>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</si>
  <si>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</si>
  <si>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</si>
  <si>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</si>
  <si>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</si>
  <si>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</si>
  <si>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</si>
  <si>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</si>
  <si>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</si>
  <si>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</si>
  <si>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</si>
  <si>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</si>
  <si>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</si>
  <si>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</si>
  <si>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</si>
  <si>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</si>
  <si>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</si>
  <si>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</si>
  <si>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</si>
  <si>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</si>
  <si>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</si>
  <si>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</si>
  <si>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</si>
  <si>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</si>
  <si>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</si>
  <si>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</si>
  <si>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</si>
  <si>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</si>
  <si>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</si>
  <si>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</si>
  <si>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</si>
  <si>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</si>
  <si>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</si>
  <si>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</si>
  <si>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</si>
  <si>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</si>
  <si>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</si>
  <si>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</si>
  <si>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</si>
  <si>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</si>
  <si>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</si>
  <si>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</si>
  <si>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</si>
  <si>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</si>
  <si>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</si>
  <si>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</si>
  <si>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02-р сарын арилжааны дүн</t>
  </si>
  <si>
    <t xml:space="preserve">2019 оны 02 дугаар сарын 28-ний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</si>
</sst>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S62">
            <v>3501</v>
          </cell>
          <cell r="T62">
            <v>361790000</v>
          </cell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W67">
            <v>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F18" sqref="F18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37" t="s">
        <v>0</v>
      </c>
      <c r="E9" s="37"/>
      <c r="F9" s="37"/>
      <c r="G9" s="37"/>
      <c r="H9" s="37"/>
      <c r="I9" s="37"/>
      <c r="J9" s="37"/>
      <c r="K9" s="37"/>
      <c r="L9" s="37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38" t="s">
        <v>138</v>
      </c>
      <c r="M11" s="38"/>
      <c r="N11" s="38"/>
      <c r="O11" s="38"/>
      <c r="P11" s="20"/>
    </row>
    <row r="12" spans="1:17" ht="14.45" customHeight="1" x14ac:dyDescent="0.25">
      <c r="A12" s="39" t="s">
        <v>1</v>
      </c>
      <c r="B12" s="41" t="s">
        <v>2</v>
      </c>
      <c r="C12" s="41" t="s">
        <v>3</v>
      </c>
      <c r="D12" s="41" t="s">
        <v>4</v>
      </c>
      <c r="E12" s="41"/>
      <c r="F12" s="41"/>
      <c r="G12" s="42" t="s">
        <v>137</v>
      </c>
      <c r="H12" s="42"/>
      <c r="I12" s="42"/>
      <c r="J12" s="42"/>
      <c r="K12" s="42"/>
      <c r="L12" s="42"/>
      <c r="M12" s="42"/>
      <c r="N12" s="44" t="s">
        <v>136</v>
      </c>
      <c r="O12" s="46"/>
      <c r="P12" s="20"/>
    </row>
    <row r="13" spans="1:17" s="8" customFormat="1" ht="15.75" customHeight="1" x14ac:dyDescent="0.25">
      <c r="A13" s="40"/>
      <c r="B13" s="36"/>
      <c r="C13" s="36"/>
      <c r="D13" s="36"/>
      <c r="E13" s="36"/>
      <c r="F13" s="36"/>
      <c r="G13" s="43"/>
      <c r="H13" s="43"/>
      <c r="I13" s="43"/>
      <c r="J13" s="43"/>
      <c r="K13" s="43"/>
      <c r="L13" s="43"/>
      <c r="M13" s="43"/>
      <c r="N13" s="45"/>
      <c r="O13" s="47"/>
      <c r="P13" s="24"/>
      <c r="Q13" s="10"/>
    </row>
    <row r="14" spans="1:17" s="8" customFormat="1" ht="33.75" customHeight="1" x14ac:dyDescent="0.25">
      <c r="A14" s="40"/>
      <c r="B14" s="36"/>
      <c r="C14" s="36"/>
      <c r="D14" s="36"/>
      <c r="E14" s="36"/>
      <c r="F14" s="36"/>
      <c r="G14" s="43" t="s">
        <v>5</v>
      </c>
      <c r="H14" s="43"/>
      <c r="I14" s="43"/>
      <c r="J14" s="43" t="s">
        <v>127</v>
      </c>
      <c r="K14" s="43"/>
      <c r="L14" s="43"/>
      <c r="M14" s="43" t="s">
        <v>6</v>
      </c>
      <c r="N14" s="45" t="s">
        <v>7</v>
      </c>
      <c r="O14" s="47" t="s">
        <v>8</v>
      </c>
      <c r="P14" s="24"/>
      <c r="Q14" s="10"/>
    </row>
    <row r="15" spans="1:17" s="8" customFormat="1" ht="47.25" x14ac:dyDescent="0.25">
      <c r="A15" s="40"/>
      <c r="B15" s="36"/>
      <c r="C15" s="36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3"/>
      <c r="N15" s="45"/>
      <c r="O15" s="48"/>
      <c r="P15" s="24"/>
      <c r="Q15" s="10"/>
    </row>
    <row r="16" spans="1:17" x14ac:dyDescent="0.25">
      <c r="A16" s="49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VLOOKUP(B16,[1]Brokers!$B$9:$I$69,7,0)</f>
        <v>630324650.92999995</v>
      </c>
      <c r="H16" s="16">
        <f>VLOOKUP(B16,[1]Brokers!$B$9:$W$69,22,0)</f>
        <v>0</v>
      </c>
      <c r="I16" s="16">
        <f>VLOOKUP(B16,[2]Brokers!$B$9:$R$69,17,0)</f>
        <v>0</v>
      </c>
      <c r="J16" s="16">
        <f>VLOOKUP(B16,[1]Brokers!$B$9:$J$69,9,0)</f>
        <v>8316118400</v>
      </c>
      <c r="K16" s="16">
        <v>0</v>
      </c>
      <c r="L16" s="16">
        <v>0</v>
      </c>
      <c r="M16" s="27">
        <f t="shared" ref="M16:M47" si="0">L16+I16+J16+H16+G16</f>
        <v>8946443050.9300003</v>
      </c>
      <c r="N16" s="33">
        <f>VLOOKUP(B16,[2]Brokers!$B$9:$Y$67,24,0)+M16</f>
        <v>9389544416.1800003</v>
      </c>
      <c r="O16" s="50">
        <f>N16/$N$68</f>
        <v>0.38798770553204182</v>
      </c>
      <c r="P16" s="25"/>
    </row>
    <row r="17" spans="1:17" x14ac:dyDescent="0.25">
      <c r="A17" s="49">
        <v>2</v>
      </c>
      <c r="B17" s="12" t="s">
        <v>21</v>
      </c>
      <c r="C17" s="13" t="s">
        <v>22</v>
      </c>
      <c r="D17" s="14" t="s">
        <v>14</v>
      </c>
      <c r="E17" s="15" t="s">
        <v>14</v>
      </c>
      <c r="F17" s="15" t="s">
        <v>14</v>
      </c>
      <c r="G17" s="16">
        <f>VLOOKUP(B17,[1]Brokers!$B$9:$I$69,7,0)</f>
        <v>179538227.30000001</v>
      </c>
      <c r="H17" s="16">
        <f>VLOOKUP(B17,[1]Brokers!$B$9:$W$69,22,0)</f>
        <v>1949879900</v>
      </c>
      <c r="I17" s="16">
        <f>VLOOKUP(B17,[2]Brokers!$B$9:$R$69,17,0)</f>
        <v>0</v>
      </c>
      <c r="J17" s="16">
        <f>VLOOKUP(B17,[1]Brokers!$B$9:$J$69,9,0)</f>
        <v>68814000</v>
      </c>
      <c r="K17" s="16">
        <v>0</v>
      </c>
      <c r="L17" s="16">
        <v>0</v>
      </c>
      <c r="M17" s="27">
        <f t="shared" si="0"/>
        <v>2198232127.3000002</v>
      </c>
      <c r="N17" s="33">
        <f>VLOOKUP(B17,[2]Brokers!$B$9:$Y$67,24,0)+M17</f>
        <v>4358931405.3400002</v>
      </c>
      <c r="O17" s="50">
        <f>N17/$N$68</f>
        <v>0.18011649123413701</v>
      </c>
      <c r="P17" s="25"/>
    </row>
    <row r="18" spans="1:17" x14ac:dyDescent="0.25">
      <c r="A18" s="49"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VLOOKUP(B18,[1]Brokers!$B$9:$I$69,7,0)</f>
        <v>1272458454.4000001</v>
      </c>
      <c r="H18" s="16">
        <f>VLOOKUP(B18,[1]Brokers!$B$9:$W$69,22,0)</f>
        <v>0</v>
      </c>
      <c r="I18" s="16">
        <f>VLOOKUP(B18,[2]Brokers!$B$9:$R$69,17,0)</f>
        <v>0</v>
      </c>
      <c r="J18" s="16">
        <f>VLOOKUP(B18,[1]Brokers!$B$9:$J$69,9,0)</f>
        <v>405840600</v>
      </c>
      <c r="K18" s="16">
        <v>0</v>
      </c>
      <c r="L18" s="16">
        <v>0</v>
      </c>
      <c r="M18" s="27">
        <f t="shared" si="0"/>
        <v>1678299054.4000001</v>
      </c>
      <c r="N18" s="33">
        <f>VLOOKUP(B18,[2]Brokers!$B$9:$Y$67,24,0)+M18</f>
        <v>2505738548.4900002</v>
      </c>
      <c r="O18" s="50">
        <f>N18/$N$68</f>
        <v>0.10354024721546051</v>
      </c>
      <c r="P18" s="25"/>
    </row>
    <row r="19" spans="1:17" x14ac:dyDescent="0.25">
      <c r="A19" s="49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VLOOKUP(B19,[1]Brokers!$B$9:$I$69,7,0)</f>
        <v>282505387.54000002</v>
      </c>
      <c r="H19" s="16">
        <f>VLOOKUP(B19,[1]Brokers!$B$9:$W$69,22,0)</f>
        <v>0</v>
      </c>
      <c r="I19" s="16">
        <f>VLOOKUP(B19,[2]Brokers!$B$9:$R$69,17,0)</f>
        <v>0</v>
      </c>
      <c r="J19" s="16">
        <f>VLOOKUP(B19,[1]Brokers!$B$9:$J$69,9,0)</f>
        <v>46120200</v>
      </c>
      <c r="K19" s="16">
        <v>0</v>
      </c>
      <c r="L19" s="16">
        <v>0</v>
      </c>
      <c r="M19" s="27">
        <f t="shared" si="0"/>
        <v>328625587.54000002</v>
      </c>
      <c r="N19" s="33">
        <f>VLOOKUP(B19,[2]Brokers!$B$9:$Y$67,24,0)+M19</f>
        <v>2370200710.5500002</v>
      </c>
      <c r="O19" s="50">
        <f>N19/$N$68</f>
        <v>9.793965442583627E-2</v>
      </c>
      <c r="P19" s="25"/>
    </row>
    <row r="20" spans="1:17" x14ac:dyDescent="0.25">
      <c r="A20" s="49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VLOOKUP(B20,[1]Brokers!$B$9:$I$69,7,0)</f>
        <v>355005596.29999995</v>
      </c>
      <c r="H20" s="16">
        <f>VLOOKUP(B20,[1]Brokers!$B$9:$W$69,22,0)</f>
        <v>0</v>
      </c>
      <c r="I20" s="16">
        <f>VLOOKUP(B20,[2]Brokers!$B$9:$R$69,17,0)</f>
        <v>0</v>
      </c>
      <c r="J20" s="16">
        <f>VLOOKUP(B20,[1]Brokers!$B$9:$J$69,9,0)</f>
        <v>182523400</v>
      </c>
      <c r="K20" s="16">
        <v>0</v>
      </c>
      <c r="L20" s="16">
        <v>0</v>
      </c>
      <c r="M20" s="27">
        <f t="shared" si="0"/>
        <v>537528996.29999995</v>
      </c>
      <c r="N20" s="33">
        <f>VLOOKUP(B20,[2]Brokers!$B$9:$Y$67,24,0)+M20</f>
        <v>857884503.54999995</v>
      </c>
      <c r="O20" s="50">
        <f>N20/$N$68</f>
        <v>3.5448859432444531E-2</v>
      </c>
      <c r="P20" s="25"/>
    </row>
    <row r="21" spans="1:17" x14ac:dyDescent="0.25">
      <c r="A21" s="49"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VLOOKUP(B21,[1]Brokers!$B$9:$I$69,7,0)</f>
        <v>382320935.79999995</v>
      </c>
      <c r="H21" s="16">
        <f>VLOOKUP(B21,[1]Brokers!$B$9:$W$69,22,0)</f>
        <v>0</v>
      </c>
      <c r="I21" s="16">
        <f>VLOOKUP(B21,[2]Brokers!$B$9:$R$69,17,0)</f>
        <v>0</v>
      </c>
      <c r="J21" s="16">
        <f>VLOOKUP(B21,[1]Brokers!$B$9:$J$69,9,0)</f>
        <v>170286000</v>
      </c>
      <c r="K21" s="16">
        <v>0</v>
      </c>
      <c r="L21" s="16">
        <v>0</v>
      </c>
      <c r="M21" s="27">
        <f t="shared" si="0"/>
        <v>552606935.79999995</v>
      </c>
      <c r="N21" s="33">
        <f>VLOOKUP(B21,[2]Brokers!$B$9:$Y$67,24,0)+M21</f>
        <v>849473769.53999996</v>
      </c>
      <c r="O21" s="50">
        <f>N21/$N$68</f>
        <v>3.5101317395713018E-2</v>
      </c>
      <c r="P21" s="25"/>
    </row>
    <row r="22" spans="1:17" x14ac:dyDescent="0.25">
      <c r="A22" s="49"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VLOOKUP(B22,[1]Brokers!$B$9:$I$69,7,0)</f>
        <v>274140321.02999997</v>
      </c>
      <c r="H22" s="16">
        <f>VLOOKUP(B22,[1]Brokers!$B$9:$W$69,22,0)</f>
        <v>0</v>
      </c>
      <c r="I22" s="16">
        <f>VLOOKUP(B22,[2]Brokers!$B$9:$R$69,17,0)</f>
        <v>0</v>
      </c>
      <c r="J22" s="16">
        <f>VLOOKUP(B22,[1]Brokers!$B$9:$J$69,9,0)</f>
        <v>164744600</v>
      </c>
      <c r="K22" s="16">
        <v>0</v>
      </c>
      <c r="L22" s="16">
        <v>0</v>
      </c>
      <c r="M22" s="27">
        <f t="shared" si="0"/>
        <v>438884921.02999997</v>
      </c>
      <c r="N22" s="33">
        <f>VLOOKUP(B22,[2]Brokers!$B$9:$Y$67,24,0)+M22</f>
        <v>703859624.5</v>
      </c>
      <c r="O22" s="50">
        <f>N22/$N$68</f>
        <v>2.9084359008496152E-2</v>
      </c>
      <c r="P22" s="25"/>
    </row>
    <row r="23" spans="1:17" x14ac:dyDescent="0.25">
      <c r="A23" s="49">
        <v>8</v>
      </c>
      <c r="B23" s="12" t="s">
        <v>17</v>
      </c>
      <c r="C23" s="13" t="s">
        <v>18</v>
      </c>
      <c r="D23" s="14" t="s">
        <v>14</v>
      </c>
      <c r="E23" s="15" t="s">
        <v>14</v>
      </c>
      <c r="F23" s="15" t="s">
        <v>14</v>
      </c>
      <c r="G23" s="16">
        <f>VLOOKUP(B23,[1]Brokers!$B$9:$I$69,7,0)</f>
        <v>7267055.2799999993</v>
      </c>
      <c r="H23" s="16">
        <f>VLOOKUP(B23,[1]Brokers!$B$9:$W$69,22,0)</f>
        <v>361790000</v>
      </c>
      <c r="I23" s="16">
        <f>VLOOKUP(B23,[2]Brokers!$B$9:$R$69,17,0)</f>
        <v>0</v>
      </c>
      <c r="J23" s="16">
        <f>VLOOKUP(B23,[1]Brokers!$B$9:$J$69,9,0)</f>
        <v>22370400</v>
      </c>
      <c r="K23" s="16">
        <v>0</v>
      </c>
      <c r="L23" s="16">
        <v>0</v>
      </c>
      <c r="M23" s="27">
        <f t="shared" si="0"/>
        <v>391427455.27999997</v>
      </c>
      <c r="N23" s="33">
        <f>VLOOKUP(B23,[2]Brokers!$B$9:$Y$67,24,0)+M23</f>
        <v>400836443.27999997</v>
      </c>
      <c r="O23" s="50">
        <f>N23/$N$68</f>
        <v>1.656306259692869E-2</v>
      </c>
      <c r="P23" s="25"/>
    </row>
    <row r="24" spans="1:17" x14ac:dyDescent="0.25">
      <c r="A24" s="49">
        <v>9</v>
      </c>
      <c r="B24" s="12" t="s">
        <v>15</v>
      </c>
      <c r="C24" s="13" t="s">
        <v>16</v>
      </c>
      <c r="D24" s="14" t="s">
        <v>14</v>
      </c>
      <c r="E24" s="15"/>
      <c r="F24" s="15" t="s">
        <v>14</v>
      </c>
      <c r="G24" s="16">
        <f>VLOOKUP(B24,[1]Brokers!$B$9:$I$69,7,0)</f>
        <v>198540489.61000001</v>
      </c>
      <c r="H24" s="16">
        <f>VLOOKUP(B24,[1]Brokers!$B$9:$W$69,22,0)</f>
        <v>0</v>
      </c>
      <c r="I24" s="16">
        <f>VLOOKUP(B24,[2]Brokers!$B$9:$R$69,17,0)</f>
        <v>0</v>
      </c>
      <c r="J24" s="16">
        <f>VLOOKUP(B24,[1]Brokers!$B$9:$J$69,9,0)</f>
        <v>33740000</v>
      </c>
      <c r="K24" s="16">
        <v>0</v>
      </c>
      <c r="L24" s="16">
        <v>0</v>
      </c>
      <c r="M24" s="27">
        <f t="shared" si="0"/>
        <v>232280489.61000001</v>
      </c>
      <c r="N24" s="33">
        <f>VLOOKUP(B24,[2]Brokers!$B$9:$Y$67,24,0)+M24</f>
        <v>381188487.04000002</v>
      </c>
      <c r="O24" s="50">
        <f>N24/$N$68</f>
        <v>1.5751184499114345E-2</v>
      </c>
      <c r="P24" s="25"/>
    </row>
    <row r="25" spans="1:17" s="26" customFormat="1" x14ac:dyDescent="0.25">
      <c r="A25" s="49">
        <v>10</v>
      </c>
      <c r="B25" s="12" t="s">
        <v>31</v>
      </c>
      <c r="C25" s="13" t="s">
        <v>32</v>
      </c>
      <c r="D25" s="14" t="s">
        <v>14</v>
      </c>
      <c r="E25" s="15" t="s">
        <v>14</v>
      </c>
      <c r="F25" s="15"/>
      <c r="G25" s="16">
        <f>VLOOKUP(B25,[1]Brokers!$B$9:$I$69,7,0)</f>
        <v>64587067.290000007</v>
      </c>
      <c r="H25" s="16">
        <f>VLOOKUP(B25,[1]Brokers!$B$9:$W$69,22,0)</f>
        <v>0</v>
      </c>
      <c r="I25" s="16">
        <f>VLOOKUP(B25,[2]Brokers!$B$9:$R$69,17,0)</f>
        <v>0</v>
      </c>
      <c r="J25" s="16">
        <f>VLOOKUP(B25,[1]Brokers!$B$9:$J$69,9,0)</f>
        <v>112984400</v>
      </c>
      <c r="K25" s="16">
        <v>0</v>
      </c>
      <c r="L25" s="16">
        <v>0</v>
      </c>
      <c r="M25" s="27">
        <f t="shared" si="0"/>
        <v>177571467.29000002</v>
      </c>
      <c r="N25" s="33">
        <f>VLOOKUP(B25,[2]Brokers!$B$9:$Y$67,24,0)+M25</f>
        <v>344539550.28000003</v>
      </c>
      <c r="O25" s="50">
        <f>N25/$N$68</f>
        <v>1.4236804647073959E-2</v>
      </c>
      <c r="P25" s="25"/>
      <c r="Q25" s="10"/>
    </row>
    <row r="26" spans="1:17" x14ac:dyDescent="0.25">
      <c r="A26" s="49">
        <v>11</v>
      </c>
      <c r="B26" s="12" t="s">
        <v>23</v>
      </c>
      <c r="C26" s="13" t="s">
        <v>24</v>
      </c>
      <c r="D26" s="14" t="s">
        <v>14</v>
      </c>
      <c r="E26" s="15" t="s">
        <v>14</v>
      </c>
      <c r="F26" s="15"/>
      <c r="G26" s="16">
        <f>VLOOKUP(B26,[1]Brokers!$B$9:$I$69,7,0)</f>
        <v>132119822</v>
      </c>
      <c r="H26" s="16">
        <f>VLOOKUP(B26,[1]Brokers!$B$9:$W$69,22,0)</f>
        <v>0</v>
      </c>
      <c r="I26" s="16">
        <f>VLOOKUP(B26,[2]Brokers!$B$9:$R$69,17,0)</f>
        <v>0</v>
      </c>
      <c r="J26" s="16">
        <f>VLOOKUP(B26,[1]Brokers!$B$9:$J$69,9,0)</f>
        <v>86976200</v>
      </c>
      <c r="K26" s="16">
        <v>0</v>
      </c>
      <c r="L26" s="16">
        <v>0</v>
      </c>
      <c r="M26" s="27">
        <f t="shared" si="0"/>
        <v>219096022</v>
      </c>
      <c r="N26" s="33">
        <f>VLOOKUP(B26,[2]Brokers!$B$9:$Y$67,24,0)+M26</f>
        <v>264501030.87</v>
      </c>
      <c r="O26" s="50">
        <f>N26/$N$68</f>
        <v>1.0929513033802954E-2</v>
      </c>
      <c r="P26" s="25"/>
    </row>
    <row r="27" spans="1:17" x14ac:dyDescent="0.25">
      <c r="A27" s="49">
        <v>12</v>
      </c>
      <c r="B27" s="12" t="s">
        <v>79</v>
      </c>
      <c r="C27" s="13" t="s">
        <v>131</v>
      </c>
      <c r="D27" s="14" t="s">
        <v>14</v>
      </c>
      <c r="E27" s="15"/>
      <c r="F27" s="15"/>
      <c r="G27" s="16">
        <f>VLOOKUP(B27,[1]Brokers!$B$9:$I$69,7,0)</f>
        <v>53972221.200000003</v>
      </c>
      <c r="H27" s="16">
        <f>VLOOKUP(B27,[1]Brokers!$B$9:$W$69,22,0)</f>
        <v>0</v>
      </c>
      <c r="I27" s="16">
        <f>VLOOKUP(B27,[2]Brokers!$B$9:$R$69,17,0)</f>
        <v>0</v>
      </c>
      <c r="J27" s="16">
        <f>VLOOKUP(B27,[1]Brokers!$B$9:$J$69,9,0)</f>
        <v>7280000</v>
      </c>
      <c r="K27" s="16">
        <v>0</v>
      </c>
      <c r="L27" s="16">
        <v>0</v>
      </c>
      <c r="M27" s="27">
        <f t="shared" si="0"/>
        <v>61252221.200000003</v>
      </c>
      <c r="N27" s="33">
        <f>VLOOKUP(B27,[2]Brokers!$B$9:$Y$67,24,0)+M27</f>
        <v>208244598.74000001</v>
      </c>
      <c r="O27" s="50">
        <f>N27/$N$68</f>
        <v>8.6049269776439438E-3</v>
      </c>
      <c r="P27" s="25"/>
    </row>
    <row r="28" spans="1:17" x14ac:dyDescent="0.25">
      <c r="A28" s="49">
        <v>13</v>
      </c>
      <c r="B28" s="12" t="s">
        <v>94</v>
      </c>
      <c r="C28" s="13" t="s">
        <v>95</v>
      </c>
      <c r="D28" s="14" t="s">
        <v>14</v>
      </c>
      <c r="E28" s="15" t="s">
        <v>14</v>
      </c>
      <c r="F28" s="15" t="s">
        <v>14</v>
      </c>
      <c r="G28" s="16">
        <f>VLOOKUP(B28,[1]Brokers!$B$9:$I$69,7,0)</f>
        <v>7031079</v>
      </c>
      <c r="H28" s="16">
        <f>VLOOKUP(B28,[1]Brokers!$B$9:$W$69,22,0)</f>
        <v>0</v>
      </c>
      <c r="I28" s="16">
        <f>VLOOKUP(B28,[2]Brokers!$B$9:$R$69,17,0)</f>
        <v>0</v>
      </c>
      <c r="J28" s="16">
        <f>VLOOKUP(B28,[1]Brokers!$B$9:$J$69,9,0)</f>
        <v>35506600</v>
      </c>
      <c r="K28" s="16">
        <v>0</v>
      </c>
      <c r="L28" s="16">
        <v>0</v>
      </c>
      <c r="M28" s="27">
        <f t="shared" si="0"/>
        <v>42537679</v>
      </c>
      <c r="N28" s="33">
        <f>VLOOKUP(B28,[2]Brokers!$B$9:$Y$67,24,0)+M28</f>
        <v>159595316</v>
      </c>
      <c r="O28" s="50">
        <f>N28/$N$68</f>
        <v>6.5946778378085389E-3</v>
      </c>
      <c r="P28" s="25"/>
    </row>
    <row r="29" spans="1:17" x14ac:dyDescent="0.25">
      <c r="A29" s="49">
        <v>14</v>
      </c>
      <c r="B29" s="12" t="s">
        <v>106</v>
      </c>
      <c r="C29" s="13" t="s">
        <v>107</v>
      </c>
      <c r="D29" s="14" t="s">
        <v>14</v>
      </c>
      <c r="E29" s="15"/>
      <c r="F29" s="15"/>
      <c r="G29" s="16">
        <f>VLOOKUP(B29,[1]Brokers!$B$9:$I$69,7,0)</f>
        <v>9439987</v>
      </c>
      <c r="H29" s="16">
        <f>VLOOKUP(B29,[1]Brokers!$B$9:$W$69,22,0)</f>
        <v>0</v>
      </c>
      <c r="I29" s="16">
        <f>VLOOKUP(B29,[2]Brokers!$B$9:$R$69,17,0)</f>
        <v>0</v>
      </c>
      <c r="J29" s="16">
        <f>VLOOKUP(B29,[1]Brokers!$B$9:$J$69,9,0)</f>
        <v>90998600</v>
      </c>
      <c r="K29" s="16">
        <v>0</v>
      </c>
      <c r="L29" s="16">
        <v>0</v>
      </c>
      <c r="M29" s="27">
        <f t="shared" si="0"/>
        <v>100438587</v>
      </c>
      <c r="N29" s="33">
        <f>VLOOKUP(B29,[2]Brokers!$B$9:$Y$67,24,0)+M29</f>
        <v>151137086</v>
      </c>
      <c r="O29" s="50">
        <f>N29/$N$68</f>
        <v>6.2451732074340028E-3</v>
      </c>
      <c r="P29" s="25"/>
    </row>
    <row r="30" spans="1:17" x14ac:dyDescent="0.25">
      <c r="A30" s="49">
        <v>15</v>
      </c>
      <c r="B30" s="12" t="s">
        <v>33</v>
      </c>
      <c r="C30" s="13" t="s">
        <v>34</v>
      </c>
      <c r="D30" s="14" t="s">
        <v>14</v>
      </c>
      <c r="E30" s="15" t="s">
        <v>14</v>
      </c>
      <c r="F30" s="15"/>
      <c r="G30" s="16">
        <f>VLOOKUP(B30,[1]Brokers!$B$9:$I$69,7,0)</f>
        <v>112802935.7</v>
      </c>
      <c r="H30" s="16">
        <f>VLOOKUP(B30,[1]Brokers!$B$9:$W$69,22,0)</f>
        <v>0</v>
      </c>
      <c r="I30" s="16">
        <f>VLOOKUP(B30,[2]Brokers!$B$9:$R$69,17,0)</f>
        <v>0</v>
      </c>
      <c r="J30" s="16">
        <f>VLOOKUP(B30,[1]Brokers!$B$9:$J$69,9,0)</f>
        <v>2000000</v>
      </c>
      <c r="K30" s="16">
        <v>0</v>
      </c>
      <c r="L30" s="16">
        <v>0</v>
      </c>
      <c r="M30" s="27">
        <f t="shared" si="0"/>
        <v>114802935.7</v>
      </c>
      <c r="N30" s="33">
        <f>VLOOKUP(B30,[2]Brokers!$B$9:$Y$67,24,0)+M30</f>
        <v>149443115.69999999</v>
      </c>
      <c r="O30" s="50">
        <f>N30/$N$68</f>
        <v>6.1751762383793719E-3</v>
      </c>
      <c r="P30" s="25"/>
    </row>
    <row r="31" spans="1:17" x14ac:dyDescent="0.25">
      <c r="A31" s="49">
        <v>16</v>
      </c>
      <c r="B31" s="12" t="s">
        <v>132</v>
      </c>
      <c r="C31" s="13" t="s">
        <v>134</v>
      </c>
      <c r="D31" s="14" t="s">
        <v>14</v>
      </c>
      <c r="E31" s="15"/>
      <c r="F31" s="15"/>
      <c r="G31" s="16">
        <f>VLOOKUP(B31,[1]Brokers!$B$9:$I$69,7,0)</f>
        <v>53280666.200000003</v>
      </c>
      <c r="H31" s="16">
        <f>VLOOKUP(B31,[1]Brokers!$B$9:$W$69,22,0)</f>
        <v>100000</v>
      </c>
      <c r="I31" s="16">
        <f>VLOOKUP(B31,[2]Brokers!$B$9:$R$69,17,0)</f>
        <v>0</v>
      </c>
      <c r="J31" s="16">
        <f>VLOOKUP(B31,[1]Brokers!$B$9:$J$69,9,0)</f>
        <v>420000</v>
      </c>
      <c r="K31" s="16">
        <v>0</v>
      </c>
      <c r="L31" s="16">
        <v>0</v>
      </c>
      <c r="M31" s="27">
        <f t="shared" si="0"/>
        <v>53800666.200000003</v>
      </c>
      <c r="N31" s="33">
        <f>VLOOKUP(B31,[2]Brokers!$B$9:$Y$67,24,0)+M31</f>
        <v>106693805.15000001</v>
      </c>
      <c r="O31" s="50">
        <f>N31/$N$68</f>
        <v>4.4087213202057109E-3</v>
      </c>
      <c r="P31" s="25"/>
    </row>
    <row r="32" spans="1:17" x14ac:dyDescent="0.25">
      <c r="A32" s="49">
        <v>17</v>
      </c>
      <c r="B32" s="12" t="s">
        <v>55</v>
      </c>
      <c r="C32" s="13" t="s">
        <v>56</v>
      </c>
      <c r="D32" s="14" t="s">
        <v>14</v>
      </c>
      <c r="E32" s="15"/>
      <c r="F32" s="15"/>
      <c r="G32" s="16">
        <f>VLOOKUP(B32,[1]Brokers!$B$9:$I$69,7,0)</f>
        <v>62935340</v>
      </c>
      <c r="H32" s="16">
        <f>VLOOKUP(B32,[1]Brokers!$B$9:$W$69,22,0)</f>
        <v>0</v>
      </c>
      <c r="I32" s="16">
        <f>VLOOKUP(B32,[2]Brokers!$B$9:$R$69,17,0)</f>
        <v>0</v>
      </c>
      <c r="J32" s="16">
        <f>VLOOKUP(B32,[1]Brokers!$B$9:$J$69,9,0)</f>
        <v>1540000</v>
      </c>
      <c r="K32" s="16">
        <v>0</v>
      </c>
      <c r="L32" s="16">
        <v>0</v>
      </c>
      <c r="M32" s="27">
        <f t="shared" si="0"/>
        <v>64475340</v>
      </c>
      <c r="N32" s="33">
        <f>VLOOKUP(B32,[2]Brokers!$B$9:$Y$67,24,0)+M32</f>
        <v>94147120</v>
      </c>
      <c r="O32" s="50">
        <f>N32/$N$68</f>
        <v>3.8902766153707234E-3</v>
      </c>
      <c r="P32" s="25"/>
    </row>
    <row r="33" spans="1:17" x14ac:dyDescent="0.25">
      <c r="A33" s="49">
        <v>18</v>
      </c>
      <c r="B33" s="12" t="s">
        <v>69</v>
      </c>
      <c r="C33" s="13" t="s">
        <v>70</v>
      </c>
      <c r="D33" s="14" t="s">
        <v>14</v>
      </c>
      <c r="E33" s="15"/>
      <c r="F33" s="15"/>
      <c r="G33" s="16">
        <f>VLOOKUP(B33,[1]Brokers!$B$9:$I$69,7,0)</f>
        <v>13813765.16</v>
      </c>
      <c r="H33" s="16">
        <f>VLOOKUP(B33,[1]Brokers!$B$9:$W$69,22,0)</f>
        <v>0</v>
      </c>
      <c r="I33" s="16">
        <f>VLOOKUP(B33,[2]Brokers!$B$9:$R$69,17,0)</f>
        <v>0</v>
      </c>
      <c r="J33" s="16">
        <f>VLOOKUP(B33,[1]Brokers!$B$9:$J$69,9,0)</f>
        <v>10287600</v>
      </c>
      <c r="K33" s="16">
        <v>0</v>
      </c>
      <c r="L33" s="16">
        <v>0</v>
      </c>
      <c r="M33" s="27">
        <f t="shared" si="0"/>
        <v>24101365.16</v>
      </c>
      <c r="N33" s="33">
        <f>VLOOKUP(B33,[2]Brokers!$B$9:$Y$67,24,0)+M33</f>
        <v>89204125.159999996</v>
      </c>
      <c r="O33" s="50">
        <f>N33/$N$68</f>
        <v>3.6860258933523529E-3</v>
      </c>
      <c r="P33" s="25"/>
    </row>
    <row r="34" spans="1:17" x14ac:dyDescent="0.25">
      <c r="A34" s="49">
        <v>19</v>
      </c>
      <c r="B34" s="12" t="s">
        <v>35</v>
      </c>
      <c r="C34" s="13" t="s">
        <v>36</v>
      </c>
      <c r="D34" s="14" t="s">
        <v>14</v>
      </c>
      <c r="E34" s="15" t="s">
        <v>14</v>
      </c>
      <c r="F34" s="15"/>
      <c r="G34" s="16">
        <f>VLOOKUP(B34,[1]Brokers!$B$9:$I$69,7,0)</f>
        <v>36119868.649999999</v>
      </c>
      <c r="H34" s="16">
        <f>VLOOKUP(B34,[1]Brokers!$B$9:$W$69,22,0)</f>
        <v>0</v>
      </c>
      <c r="I34" s="16">
        <f>VLOOKUP(B34,[2]Brokers!$B$9:$R$69,17,0)</f>
        <v>0</v>
      </c>
      <c r="J34" s="16">
        <f>VLOOKUP(B34,[1]Brokers!$B$9:$J$69,9,0)</f>
        <v>7689000</v>
      </c>
      <c r="K34" s="16">
        <v>0</v>
      </c>
      <c r="L34" s="16">
        <v>0</v>
      </c>
      <c r="M34" s="27">
        <f t="shared" si="0"/>
        <v>43808868.649999999</v>
      </c>
      <c r="N34" s="33">
        <f>VLOOKUP(B34,[2]Brokers!$B$9:$Y$67,24,0)+M34</f>
        <v>88628421.349999994</v>
      </c>
      <c r="O34" s="50">
        <f>N34/$N$68</f>
        <v>3.6622370927026585E-3</v>
      </c>
      <c r="P34" s="25"/>
    </row>
    <row r="35" spans="1:17" x14ac:dyDescent="0.25">
      <c r="A35" s="49"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VLOOKUP(B35,[1]Brokers!$B$9:$I$69,7,0)</f>
        <v>22402798.18</v>
      </c>
      <c r="H35" s="16">
        <f>VLOOKUP(B35,[1]Brokers!$B$9:$W$69,22,0)</f>
        <v>0</v>
      </c>
      <c r="I35" s="16">
        <f>VLOOKUP(B35,[2]Brokers!$B$9:$R$69,17,0)</f>
        <v>0</v>
      </c>
      <c r="J35" s="16">
        <f>VLOOKUP(B35,[1]Brokers!$B$9:$J$69,9,0)</f>
        <v>21442800</v>
      </c>
      <c r="K35" s="16">
        <v>0</v>
      </c>
      <c r="L35" s="16">
        <v>0</v>
      </c>
      <c r="M35" s="27">
        <f t="shared" si="0"/>
        <v>43845598.18</v>
      </c>
      <c r="N35" s="33">
        <f>VLOOKUP(B35,[2]Brokers!$B$9:$Y$67,24,0)+M35</f>
        <v>72101616.180000007</v>
      </c>
      <c r="O35" s="50">
        <f>N35/$N$68</f>
        <v>2.9793288563207182E-3</v>
      </c>
      <c r="P35" s="25"/>
    </row>
    <row r="36" spans="1:17" x14ac:dyDescent="0.25">
      <c r="A36" s="49">
        <v>21</v>
      </c>
      <c r="B36" s="12" t="s">
        <v>77</v>
      </c>
      <c r="C36" s="13" t="s">
        <v>78</v>
      </c>
      <c r="D36" s="14" t="s">
        <v>14</v>
      </c>
      <c r="E36" s="15"/>
      <c r="F36" s="15"/>
      <c r="G36" s="16">
        <f>VLOOKUP(B36,[1]Brokers!$B$9:$I$69,7,0)</f>
        <v>27299103</v>
      </c>
      <c r="H36" s="16">
        <f>VLOOKUP(B36,[1]Brokers!$B$9:$W$69,22,0)</f>
        <v>0</v>
      </c>
      <c r="I36" s="16">
        <f>VLOOKUP(B36,[2]Brokers!$B$9:$R$69,17,0)</f>
        <v>0</v>
      </c>
      <c r="J36" s="16">
        <f>VLOOKUP(B36,[1]Brokers!$B$9:$J$69,9,0)</f>
        <v>2002400</v>
      </c>
      <c r="K36" s="16">
        <v>0</v>
      </c>
      <c r="L36" s="16">
        <v>0</v>
      </c>
      <c r="M36" s="27">
        <f t="shared" si="0"/>
        <v>29301503</v>
      </c>
      <c r="N36" s="33">
        <f>VLOOKUP(B36,[2]Brokers!$B$9:$Y$67,24,0)+M36</f>
        <v>67794932.400000006</v>
      </c>
      <c r="O36" s="50">
        <f>N36/$N$68</f>
        <v>2.8013713022380184E-3</v>
      </c>
      <c r="P36" s="25"/>
    </row>
    <row r="37" spans="1:17" x14ac:dyDescent="0.25">
      <c r="A37" s="49">
        <v>22</v>
      </c>
      <c r="B37" s="12" t="s">
        <v>51</v>
      </c>
      <c r="C37" s="13" t="s">
        <v>52</v>
      </c>
      <c r="D37" s="14" t="s">
        <v>14</v>
      </c>
      <c r="E37" s="15" t="s">
        <v>14</v>
      </c>
      <c r="F37" s="15"/>
      <c r="G37" s="16">
        <f>VLOOKUP(B37,[1]Brokers!$B$9:$I$69,7,0)</f>
        <v>50304492.299999997</v>
      </c>
      <c r="H37" s="16">
        <f>VLOOKUP(B37,[1]Brokers!$B$9:$W$69,22,0)</f>
        <v>0</v>
      </c>
      <c r="I37" s="16">
        <f>VLOOKUP(B37,[2]Brokers!$B$9:$R$69,17,0)</f>
        <v>0</v>
      </c>
      <c r="J37" s="16">
        <f>VLOOKUP(B37,[1]Brokers!$B$9:$J$69,9,0)</f>
        <v>1590000</v>
      </c>
      <c r="K37" s="16">
        <v>0</v>
      </c>
      <c r="L37" s="16">
        <v>0</v>
      </c>
      <c r="M37" s="27">
        <f t="shared" si="0"/>
        <v>51894492.299999997</v>
      </c>
      <c r="N37" s="33">
        <f>VLOOKUP(B37,[2]Brokers!$B$9:$Y$67,24,0)+M37</f>
        <v>62182846.299999997</v>
      </c>
      <c r="O37" s="50">
        <f>N37/$N$68</f>
        <v>2.5694728934680306E-3</v>
      </c>
      <c r="P37" s="25"/>
    </row>
    <row r="38" spans="1:17" x14ac:dyDescent="0.25">
      <c r="A38" s="49">
        <v>23</v>
      </c>
      <c r="B38" s="12" t="s">
        <v>53</v>
      </c>
      <c r="C38" s="13" t="s">
        <v>54</v>
      </c>
      <c r="D38" s="14" t="s">
        <v>14</v>
      </c>
      <c r="E38" s="15"/>
      <c r="F38" s="15"/>
      <c r="G38" s="16">
        <f>VLOOKUP(B38,[1]Brokers!$B$9:$I$69,7,0)</f>
        <v>15542272.399999999</v>
      </c>
      <c r="H38" s="16">
        <f>VLOOKUP(B38,[1]Brokers!$B$9:$W$69,22,0)</f>
        <v>0</v>
      </c>
      <c r="I38" s="16">
        <f>VLOOKUP(B38,[2]Brokers!$B$9:$R$69,17,0)</f>
        <v>0</v>
      </c>
      <c r="J38" s="16">
        <f>VLOOKUP(B38,[1]Brokers!$B$9:$J$69,9,0)</f>
        <v>12418600</v>
      </c>
      <c r="K38" s="16">
        <v>0</v>
      </c>
      <c r="L38" s="16">
        <v>0</v>
      </c>
      <c r="M38" s="27">
        <f t="shared" si="0"/>
        <v>27960872.399999999</v>
      </c>
      <c r="N38" s="33">
        <f>VLOOKUP(B38,[2]Brokers!$B$9:$Y$67,24,0)+M38</f>
        <v>49745758.899999999</v>
      </c>
      <c r="O38" s="50">
        <f>N38/$N$68</f>
        <v>2.055556904582318E-3</v>
      </c>
      <c r="P38" s="25"/>
    </row>
    <row r="39" spans="1:17" x14ac:dyDescent="0.25">
      <c r="A39" s="49">
        <v>24</v>
      </c>
      <c r="B39" s="12" t="s">
        <v>73</v>
      </c>
      <c r="C39" s="13" t="s">
        <v>74</v>
      </c>
      <c r="D39" s="14" t="s">
        <v>14</v>
      </c>
      <c r="E39" s="15"/>
      <c r="F39" s="15"/>
      <c r="G39" s="16">
        <f>VLOOKUP(B39,[1]Brokers!$B$9:$I$69,7,0)</f>
        <v>2993720</v>
      </c>
      <c r="H39" s="16">
        <f>VLOOKUP(B39,[1]Brokers!$B$9:$W$69,22,0)</f>
        <v>0</v>
      </c>
      <c r="I39" s="16">
        <f>VLOOKUP(B39,[2]Brokers!$B$9:$R$69,17,0)</f>
        <v>0</v>
      </c>
      <c r="J39" s="16">
        <f>VLOOKUP(B39,[1]Brokers!$B$9:$J$69,9,0)</f>
        <v>17212600</v>
      </c>
      <c r="K39" s="16">
        <v>0</v>
      </c>
      <c r="L39" s="16">
        <v>0</v>
      </c>
      <c r="M39" s="27">
        <f t="shared" si="0"/>
        <v>20206320</v>
      </c>
      <c r="N39" s="33">
        <f>VLOOKUP(B39,[2]Brokers!$B$9:$Y$67,24,0)+M39</f>
        <v>44578790.289999999</v>
      </c>
      <c r="O39" s="50">
        <f>N39/$N$68</f>
        <v>1.8420513065795583E-3</v>
      </c>
      <c r="P39" s="25"/>
      <c r="Q39" s="1"/>
    </row>
    <row r="40" spans="1:17" x14ac:dyDescent="0.25">
      <c r="A40" s="49">
        <v>25</v>
      </c>
      <c r="B40" s="12" t="s">
        <v>86</v>
      </c>
      <c r="C40" s="13" t="s">
        <v>87</v>
      </c>
      <c r="D40" s="14" t="s">
        <v>14</v>
      </c>
      <c r="E40" s="15"/>
      <c r="F40" s="15"/>
      <c r="G40" s="16">
        <f>VLOOKUP(B40,[1]Brokers!$B$9:$I$69,7,0)</f>
        <v>26908898</v>
      </c>
      <c r="H40" s="16">
        <f>VLOOKUP(B40,[1]Brokers!$B$9:$W$69,22,0)</f>
        <v>0</v>
      </c>
      <c r="I40" s="16">
        <f>VLOOKUP(B40,[2]Brokers!$B$9:$R$69,17,0)</f>
        <v>0</v>
      </c>
      <c r="J40" s="16">
        <f>VLOOKUP(B40,[1]Brokers!$B$9:$J$69,9,0)</f>
        <v>1910800</v>
      </c>
      <c r="K40" s="16">
        <v>0</v>
      </c>
      <c r="L40" s="16">
        <v>0</v>
      </c>
      <c r="M40" s="27">
        <f t="shared" si="0"/>
        <v>28819698</v>
      </c>
      <c r="N40" s="33">
        <f>VLOOKUP(B40,[2]Brokers!$B$9:$Y$67,24,0)+M40</f>
        <v>41432026.100000001</v>
      </c>
      <c r="O40" s="50">
        <f>N40/$N$68</f>
        <v>1.7120230790305584E-3</v>
      </c>
      <c r="P40" s="25"/>
    </row>
    <row r="41" spans="1:17" x14ac:dyDescent="0.25">
      <c r="A41" s="49">
        <v>26</v>
      </c>
      <c r="B41" s="12" t="s">
        <v>57</v>
      </c>
      <c r="C41" s="13" t="s">
        <v>58</v>
      </c>
      <c r="D41" s="14" t="s">
        <v>14</v>
      </c>
      <c r="E41" s="15" t="s">
        <v>14</v>
      </c>
      <c r="F41" s="15" t="s">
        <v>14</v>
      </c>
      <c r="G41" s="16">
        <f>VLOOKUP(B41,[1]Brokers!$B$9:$I$69,7,0)</f>
        <v>17535498</v>
      </c>
      <c r="H41" s="16">
        <f>VLOOKUP(B41,[1]Brokers!$B$9:$W$69,22,0)</f>
        <v>0</v>
      </c>
      <c r="I41" s="16">
        <f>VLOOKUP(B41,[2]Brokers!$B$9:$R$69,17,0)</f>
        <v>0</v>
      </c>
      <c r="J41" s="16">
        <f>VLOOKUP(B41,[1]Brokers!$B$9:$J$69,9,0)</f>
        <v>19707400</v>
      </c>
      <c r="K41" s="16">
        <v>0</v>
      </c>
      <c r="L41" s="16">
        <v>0</v>
      </c>
      <c r="M41" s="27">
        <f t="shared" si="0"/>
        <v>37242898</v>
      </c>
      <c r="N41" s="33">
        <f>VLOOKUP(B41,[2]Brokers!$B$9:$Y$67,24,0)+M41</f>
        <v>40397211</v>
      </c>
      <c r="O41" s="50">
        <f>N41/$N$68</f>
        <v>1.6692632263153344E-3</v>
      </c>
      <c r="P41" s="25"/>
    </row>
    <row r="42" spans="1:17" x14ac:dyDescent="0.25">
      <c r="A42" s="49"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VLOOKUP(B42,[1]Brokers!$B$9:$I$69,7,0)</f>
        <v>4549824.25</v>
      </c>
      <c r="H42" s="16">
        <f>VLOOKUP(B42,[1]Brokers!$B$9:$W$69,22,0)</f>
        <v>0</v>
      </c>
      <c r="I42" s="16">
        <f>VLOOKUP(B42,[2]Brokers!$B$9:$R$69,17,0)</f>
        <v>0</v>
      </c>
      <c r="J42" s="16">
        <f>VLOOKUP(B42,[1]Brokers!$B$9:$J$69,9,0)</f>
        <v>12067600</v>
      </c>
      <c r="K42" s="16">
        <v>0</v>
      </c>
      <c r="L42" s="16">
        <v>0</v>
      </c>
      <c r="M42" s="27">
        <f t="shared" si="0"/>
        <v>16617424.25</v>
      </c>
      <c r="N42" s="33">
        <f>VLOOKUP(B42,[2]Brokers!$B$9:$Y$67,24,0)+M42</f>
        <v>38777829.359999999</v>
      </c>
      <c r="O42" s="50">
        <f>N42/$N$68</f>
        <v>1.6023483538747045E-3</v>
      </c>
      <c r="P42" s="25"/>
    </row>
    <row r="43" spans="1:17" x14ac:dyDescent="0.25">
      <c r="A43" s="49"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VLOOKUP(B43,[1]Brokers!$B$9:$I$69,7,0)</f>
        <v>14443794.739999998</v>
      </c>
      <c r="H43" s="16">
        <f>VLOOKUP(B43,[1]Brokers!$B$9:$W$69,22,0)</f>
        <v>0</v>
      </c>
      <c r="I43" s="16">
        <f>VLOOKUP(B43,[2]Brokers!$B$9:$R$69,17,0)</f>
        <v>0</v>
      </c>
      <c r="J43" s="16">
        <f>VLOOKUP(B43,[1]Brokers!$B$9:$J$69,9,0)</f>
        <v>21990000</v>
      </c>
      <c r="K43" s="16">
        <v>0</v>
      </c>
      <c r="L43" s="16">
        <v>0</v>
      </c>
      <c r="M43" s="27">
        <f t="shared" si="0"/>
        <v>36433794.739999995</v>
      </c>
      <c r="N43" s="33">
        <f>VLOOKUP(B43,[2]Brokers!$B$9:$Y$67,24,0)+M43</f>
        <v>38641795.739999995</v>
      </c>
      <c r="O43" s="50">
        <f>N43/$N$68</f>
        <v>1.5967272747509857E-3</v>
      </c>
      <c r="P43" s="25"/>
    </row>
    <row r="44" spans="1:17" x14ac:dyDescent="0.25">
      <c r="A44" s="49">
        <v>29</v>
      </c>
      <c r="B44" s="12" t="s">
        <v>96</v>
      </c>
      <c r="C44" s="13" t="s">
        <v>97</v>
      </c>
      <c r="D44" s="14" t="s">
        <v>14</v>
      </c>
      <c r="E44" s="15"/>
      <c r="F44" s="15"/>
      <c r="G44" s="16">
        <f>VLOOKUP(B44,[1]Brokers!$B$9:$I$69,7,0)</f>
        <v>15526374</v>
      </c>
      <c r="H44" s="16">
        <f>VLOOKUP(B44,[1]Brokers!$B$9:$W$69,22,0)</f>
        <v>0</v>
      </c>
      <c r="I44" s="16">
        <f>VLOOKUP(B44,[2]Brokers!$B$9:$R$69,17,0)</f>
        <v>0</v>
      </c>
      <c r="J44" s="16">
        <f>VLOOKUP(B44,[1]Brokers!$B$9:$J$69,9,0)</f>
        <v>16352000</v>
      </c>
      <c r="K44" s="16">
        <v>0</v>
      </c>
      <c r="L44" s="16">
        <v>0</v>
      </c>
      <c r="M44" s="27">
        <f t="shared" si="0"/>
        <v>31878374</v>
      </c>
      <c r="N44" s="33">
        <f>VLOOKUP(B44,[2]Brokers!$B$9:$Y$67,24,0)+M44</f>
        <v>37474755</v>
      </c>
      <c r="O44" s="50">
        <f>N44/$N$68</f>
        <v>1.5485036934029112E-3</v>
      </c>
      <c r="P44" s="25"/>
    </row>
    <row r="45" spans="1:17" x14ac:dyDescent="0.25">
      <c r="A45" s="49">
        <v>30</v>
      </c>
      <c r="B45" s="12" t="s">
        <v>59</v>
      </c>
      <c r="C45" s="13" t="s">
        <v>60</v>
      </c>
      <c r="D45" s="14" t="s">
        <v>14</v>
      </c>
      <c r="E45" s="15"/>
      <c r="F45" s="15"/>
      <c r="G45" s="16">
        <f>VLOOKUP(B45,[1]Brokers!$B$9:$I$69,7,0)</f>
        <v>14858503.98</v>
      </c>
      <c r="H45" s="16">
        <f>VLOOKUP(B45,[1]Brokers!$B$9:$W$69,22,0)</f>
        <v>0</v>
      </c>
      <c r="I45" s="16">
        <f>VLOOKUP(B45,[2]Brokers!$B$9:$R$69,17,0)</f>
        <v>0</v>
      </c>
      <c r="J45" s="16">
        <f>VLOOKUP(B45,[1]Brokers!$B$9:$J$69,9,0)</f>
        <v>2150000</v>
      </c>
      <c r="K45" s="16">
        <v>0</v>
      </c>
      <c r="L45" s="16">
        <v>0</v>
      </c>
      <c r="M45" s="27">
        <f t="shared" si="0"/>
        <v>17008503.98</v>
      </c>
      <c r="N45" s="33">
        <f>VLOOKUP(B45,[2]Brokers!$B$9:$Y$67,24,0)+M45</f>
        <v>35803876.18</v>
      </c>
      <c r="O45" s="50">
        <f>N45/$N$68</f>
        <v>1.4794608931498155E-3</v>
      </c>
      <c r="P45" s="25"/>
    </row>
    <row r="46" spans="1:17" x14ac:dyDescent="0.25">
      <c r="A46" s="49">
        <v>31</v>
      </c>
      <c r="B46" s="12" t="s">
        <v>80</v>
      </c>
      <c r="C46" s="13" t="s">
        <v>81</v>
      </c>
      <c r="D46" s="14" t="s">
        <v>14</v>
      </c>
      <c r="E46" s="15"/>
      <c r="F46" s="15"/>
      <c r="G46" s="16">
        <f>VLOOKUP(B46,[1]Brokers!$B$9:$I$69,7,0)</f>
        <v>5674417.2000000002</v>
      </c>
      <c r="H46" s="16">
        <f>VLOOKUP(B46,[1]Brokers!$B$9:$W$69,22,0)</f>
        <v>0</v>
      </c>
      <c r="I46" s="16">
        <f>VLOOKUP(B46,[2]Brokers!$B$9:$R$69,17,0)</f>
        <v>0</v>
      </c>
      <c r="J46" s="16">
        <f>VLOOKUP(B46,[1]Brokers!$B$9:$J$69,9,0)</f>
        <v>25298400</v>
      </c>
      <c r="K46" s="16">
        <v>0</v>
      </c>
      <c r="L46" s="16">
        <v>0</v>
      </c>
      <c r="M46" s="27">
        <f t="shared" si="0"/>
        <v>30972817.199999999</v>
      </c>
      <c r="N46" s="33">
        <f>VLOOKUP(B46,[2]Brokers!$B$9:$Y$67,24,0)+M46</f>
        <v>34853677.280000001</v>
      </c>
      <c r="O46" s="50">
        <f>N46/$N$68</f>
        <v>1.4401974875286878E-3</v>
      </c>
      <c r="P46" s="25"/>
    </row>
    <row r="47" spans="1:17" x14ac:dyDescent="0.25">
      <c r="A47" s="49"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VLOOKUP(B47,[1]Brokers!$B$9:$I$69,7,0)</f>
        <v>2421910</v>
      </c>
      <c r="H47" s="16">
        <f>VLOOKUP(B47,[1]Brokers!$B$9:$W$69,22,0)</f>
        <v>0</v>
      </c>
      <c r="I47" s="16">
        <f>VLOOKUP(B47,[2]Brokers!$B$9:$R$69,17,0)</f>
        <v>0</v>
      </c>
      <c r="J47" s="16">
        <f>VLOOKUP(B47,[1]Brokers!$B$9:$J$69,9,0)</f>
        <v>10618200</v>
      </c>
      <c r="K47" s="16">
        <v>0</v>
      </c>
      <c r="L47" s="16">
        <v>0</v>
      </c>
      <c r="M47" s="27">
        <f t="shared" si="0"/>
        <v>13040110</v>
      </c>
      <c r="N47" s="33">
        <f>VLOOKUP(B47,[2]Brokers!$B$9:$Y$67,24,0)+M47</f>
        <v>34371895</v>
      </c>
      <c r="O47" s="50">
        <f>N47/$N$68</f>
        <v>1.4202896418337373E-3</v>
      </c>
      <c r="P47" s="25"/>
    </row>
    <row r="48" spans="1:17" x14ac:dyDescent="0.25">
      <c r="A48" s="49">
        <v>33</v>
      </c>
      <c r="B48" s="12" t="s">
        <v>43</v>
      </c>
      <c r="C48" s="13" t="s">
        <v>44</v>
      </c>
      <c r="D48" s="14" t="s">
        <v>14</v>
      </c>
      <c r="E48" s="15" t="s">
        <v>14</v>
      </c>
      <c r="F48" s="15"/>
      <c r="G48" s="16">
        <f>VLOOKUP(B48,[1]Brokers!$B$9:$I$69,7,0)</f>
        <v>14072815</v>
      </c>
      <c r="H48" s="16">
        <f>VLOOKUP(B48,[1]Brokers!$B$9:$W$69,22,0)</f>
        <v>0</v>
      </c>
      <c r="I48" s="16">
        <f>VLOOKUP(B48,[2]Brokers!$B$9:$R$69,17,0)</f>
        <v>0</v>
      </c>
      <c r="J48" s="16">
        <f>VLOOKUP(B48,[1]Brokers!$B$9:$J$69,9,0)</f>
        <v>4500000</v>
      </c>
      <c r="K48" s="16">
        <v>0</v>
      </c>
      <c r="L48" s="16">
        <v>0</v>
      </c>
      <c r="M48" s="27">
        <f t="shared" ref="M48:M67" si="1">L48+I48+J48+H48+G48</f>
        <v>18572815</v>
      </c>
      <c r="N48" s="33">
        <f>VLOOKUP(B48,[2]Brokers!$B$9:$Y$67,24,0)+M48</f>
        <v>30890525</v>
      </c>
      <c r="O48" s="50">
        <f>N48/$N$68</f>
        <v>1.2764350841961466E-3</v>
      </c>
      <c r="P48" s="25"/>
    </row>
    <row r="49" spans="1:17" x14ac:dyDescent="0.25">
      <c r="A49" s="49">
        <v>34</v>
      </c>
      <c r="B49" s="12" t="s">
        <v>49</v>
      </c>
      <c r="C49" s="13" t="s">
        <v>50</v>
      </c>
      <c r="D49" s="14" t="s">
        <v>14</v>
      </c>
      <c r="E49" s="15"/>
      <c r="F49" s="15"/>
      <c r="G49" s="16">
        <f>VLOOKUP(B49,[1]Brokers!$B$9:$I$69,7,0)</f>
        <v>2093813.8</v>
      </c>
      <c r="H49" s="16">
        <f>VLOOKUP(B49,[1]Brokers!$B$9:$W$69,22,0)</f>
        <v>0</v>
      </c>
      <c r="I49" s="16">
        <f>VLOOKUP(B49,[2]Brokers!$B$9:$R$69,17,0)</f>
        <v>0</v>
      </c>
      <c r="J49" s="16">
        <f>VLOOKUP(B49,[1]Brokers!$B$9:$J$69,9,0)</f>
        <v>17445400</v>
      </c>
      <c r="K49" s="16">
        <v>0</v>
      </c>
      <c r="L49" s="16">
        <v>0</v>
      </c>
      <c r="M49" s="27">
        <f t="shared" si="1"/>
        <v>19539213.800000001</v>
      </c>
      <c r="N49" s="33">
        <f>VLOOKUP(B49,[2]Brokers!$B$9:$Y$67,24,0)+M49</f>
        <v>19621933.800000001</v>
      </c>
      <c r="O49" s="50">
        <f>N49/$N$68</f>
        <v>8.1080281808399866E-4</v>
      </c>
      <c r="P49" s="25"/>
    </row>
    <row r="50" spans="1:17" x14ac:dyDescent="0.25">
      <c r="A50" s="49">
        <v>35</v>
      </c>
      <c r="B50" s="12" t="s">
        <v>88</v>
      </c>
      <c r="C50" s="13" t="s">
        <v>89</v>
      </c>
      <c r="D50" s="14" t="s">
        <v>14</v>
      </c>
      <c r="E50" s="15"/>
      <c r="F50" s="15"/>
      <c r="G50" s="16">
        <f>VLOOKUP(B50,[1]Brokers!$B$9:$I$69,7,0)</f>
        <v>5173373.2</v>
      </c>
      <c r="H50" s="16">
        <f>VLOOKUP(B50,[1]Brokers!$B$9:$W$69,22,0)</f>
        <v>0</v>
      </c>
      <c r="I50" s="16">
        <f>VLOOKUP(B50,[2]Brokers!$B$9:$R$69,17,0)</f>
        <v>0</v>
      </c>
      <c r="J50" s="16">
        <f>VLOOKUP(B50,[1]Brokers!$B$9:$J$69,9,0)</f>
        <v>10181200</v>
      </c>
      <c r="K50" s="16">
        <v>0</v>
      </c>
      <c r="L50" s="16">
        <v>0</v>
      </c>
      <c r="M50" s="27">
        <f t="shared" si="1"/>
        <v>15354573.199999999</v>
      </c>
      <c r="N50" s="33">
        <f>VLOOKUP(B50,[2]Brokers!$B$9:$Y$67,24,0)+M50</f>
        <v>15683333.199999999</v>
      </c>
      <c r="O50" s="50">
        <f>N50/$N$68</f>
        <v>6.4805492084120354E-4</v>
      </c>
      <c r="P50" s="25"/>
    </row>
    <row r="51" spans="1:17" x14ac:dyDescent="0.25">
      <c r="A51" s="49">
        <v>36</v>
      </c>
      <c r="B51" s="12" t="s">
        <v>63</v>
      </c>
      <c r="C51" s="13" t="s">
        <v>64</v>
      </c>
      <c r="D51" s="14" t="s">
        <v>14</v>
      </c>
      <c r="E51" s="15"/>
      <c r="F51" s="15"/>
      <c r="G51" s="16">
        <f>VLOOKUP(B51,[1]Brokers!$B$9:$I$69,7,0)</f>
        <v>0</v>
      </c>
      <c r="H51" s="16">
        <f>VLOOKUP(B51,[1]Brokers!$B$9:$W$69,22,0)</f>
        <v>0</v>
      </c>
      <c r="I51" s="16">
        <f>VLOOKUP(B51,[2]Brokers!$B$9:$R$69,17,0)</f>
        <v>0</v>
      </c>
      <c r="J51" s="16">
        <f>VLOOKUP(B51,[1]Brokers!$B$9:$J$69,9,0)</f>
        <v>13805200</v>
      </c>
      <c r="K51" s="16">
        <v>0</v>
      </c>
      <c r="L51" s="16">
        <v>0</v>
      </c>
      <c r="M51" s="27">
        <f t="shared" si="1"/>
        <v>13805200</v>
      </c>
      <c r="N51" s="33">
        <f>VLOOKUP(B51,[2]Brokers!$B$9:$Y$67,24,0)+M51</f>
        <v>13805200</v>
      </c>
      <c r="O51" s="50">
        <f>N51/$N$68</f>
        <v>5.7044811068587028E-4</v>
      </c>
      <c r="P51" s="25"/>
    </row>
    <row r="52" spans="1:17" x14ac:dyDescent="0.25">
      <c r="A52" s="49"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VLOOKUP(B52,[1]Brokers!$B$9:$I$69,7,0)</f>
        <v>6207790</v>
      </c>
      <c r="H52" s="16">
        <f>VLOOKUP(B52,[1]Brokers!$B$9:$W$69,22,0)</f>
        <v>0</v>
      </c>
      <c r="I52" s="16">
        <f>VLOOKUP(B52,[2]Brokers!$B$9:$R$69,17,0)</f>
        <v>0</v>
      </c>
      <c r="J52" s="16">
        <f>VLOOKUP(B52,[1]Brokers!$B$9:$J$69,9,0)</f>
        <v>6535600</v>
      </c>
      <c r="K52" s="16">
        <v>0</v>
      </c>
      <c r="L52" s="16">
        <v>0</v>
      </c>
      <c r="M52" s="27">
        <f t="shared" si="1"/>
        <v>12743390</v>
      </c>
      <c r="N52" s="33">
        <f>VLOOKUP(B52,[2]Brokers!$B$9:$Y$67,24,0)+M52</f>
        <v>12878831</v>
      </c>
      <c r="O52" s="50">
        <f>N52/$N$68</f>
        <v>5.3216938630317682E-4</v>
      </c>
      <c r="P52" s="25"/>
    </row>
    <row r="53" spans="1:17" x14ac:dyDescent="0.25">
      <c r="A53" s="49">
        <v>38</v>
      </c>
      <c r="B53" s="12" t="s">
        <v>61</v>
      </c>
      <c r="C53" s="13" t="s">
        <v>62</v>
      </c>
      <c r="D53" s="14" t="s">
        <v>14</v>
      </c>
      <c r="E53" s="15" t="s">
        <v>14</v>
      </c>
      <c r="F53" s="15" t="s">
        <v>14</v>
      </c>
      <c r="G53" s="16">
        <f>VLOOKUP(B53,[1]Brokers!$B$9:$I$69,7,0)</f>
        <v>8524298</v>
      </c>
      <c r="H53" s="16">
        <f>VLOOKUP(B53,[1]Brokers!$B$9:$W$69,22,0)</f>
        <v>0</v>
      </c>
      <c r="I53" s="16">
        <f>VLOOKUP(B53,[2]Brokers!$B$9:$R$69,17,0)</f>
        <v>0</v>
      </c>
      <c r="J53" s="16">
        <f>VLOOKUP(B53,[1]Brokers!$B$9:$J$69,9,0)</f>
        <v>616000</v>
      </c>
      <c r="K53" s="16">
        <v>0</v>
      </c>
      <c r="L53" s="16">
        <v>0</v>
      </c>
      <c r="M53" s="27">
        <f t="shared" si="1"/>
        <v>9140298</v>
      </c>
      <c r="N53" s="33">
        <f>VLOOKUP(B53,[2]Brokers!$B$9:$Y$67,24,0)+M53</f>
        <v>9140298</v>
      </c>
      <c r="O53" s="50">
        <f>N53/$N$68</f>
        <v>3.7768853223465348E-4</v>
      </c>
      <c r="P53" s="25"/>
    </row>
    <row r="54" spans="1:17" x14ac:dyDescent="0.25">
      <c r="A54" s="49">
        <v>39</v>
      </c>
      <c r="B54" s="12" t="s">
        <v>104</v>
      </c>
      <c r="C54" s="13" t="s">
        <v>105</v>
      </c>
      <c r="D54" s="14" t="s">
        <v>14</v>
      </c>
      <c r="E54" s="14" t="s">
        <v>14</v>
      </c>
      <c r="F54" s="15"/>
      <c r="G54" s="16">
        <f>VLOOKUP(B54,[1]Brokers!$B$9:$I$69,7,0)</f>
        <v>0</v>
      </c>
      <c r="H54" s="16">
        <f>VLOOKUP(B54,[1]Brokers!$B$9:$W$69,22,0)</f>
        <v>0</v>
      </c>
      <c r="I54" s="16">
        <f>VLOOKUP(B54,[2]Brokers!$B$9:$R$69,17,0)</f>
        <v>0</v>
      </c>
      <c r="J54" s="16">
        <f>VLOOKUP(B54,[1]Brokers!$B$9:$J$69,9,0)</f>
        <v>8769800</v>
      </c>
      <c r="K54" s="16">
        <v>0</v>
      </c>
      <c r="L54" s="16">
        <v>0</v>
      </c>
      <c r="M54" s="27">
        <f t="shared" si="1"/>
        <v>8769800</v>
      </c>
      <c r="N54" s="33">
        <f>VLOOKUP(B54,[2]Brokers!$B$9:$Y$67,24,0)+M54</f>
        <v>8769800</v>
      </c>
      <c r="O54" s="50">
        <f>N54/$N$68</f>
        <v>3.6237909201554088E-4</v>
      </c>
      <c r="P54" s="25"/>
    </row>
    <row r="55" spans="1:17" x14ac:dyDescent="0.25">
      <c r="A55" s="49">
        <v>40</v>
      </c>
      <c r="B55" s="12" t="s">
        <v>130</v>
      </c>
      <c r="C55" s="13" t="s">
        <v>129</v>
      </c>
      <c r="D55" s="14" t="s">
        <v>14</v>
      </c>
      <c r="E55" s="15"/>
      <c r="F55" s="15"/>
      <c r="G55" s="16">
        <f>VLOOKUP(B55,[1]Brokers!$B$9:$I$69,7,0)</f>
        <v>5456139</v>
      </c>
      <c r="H55" s="16">
        <f>VLOOKUP(B55,[1]Brokers!$B$9:$W$69,22,0)</f>
        <v>0</v>
      </c>
      <c r="I55" s="16">
        <f>VLOOKUP(B55,[2]Brokers!$B$9:$R$69,17,0)</f>
        <v>0</v>
      </c>
      <c r="J55" s="16">
        <f>VLOOKUP(B55,[1]Brokers!$B$9:$J$69,9,0)</f>
        <v>0</v>
      </c>
      <c r="K55" s="16"/>
      <c r="L55" s="16">
        <v>0</v>
      </c>
      <c r="M55" s="27">
        <f t="shared" si="1"/>
        <v>5456139</v>
      </c>
      <c r="N55" s="33">
        <f>VLOOKUP(B55,[2]Brokers!$B$9:$Y$67,24,0)+M55</f>
        <v>7026939</v>
      </c>
      <c r="O55" s="50">
        <f>N55/$N$68</f>
        <v>2.9036189815829242E-4</v>
      </c>
      <c r="P55" s="25"/>
    </row>
    <row r="56" spans="1:17" s="18" customFormat="1" x14ac:dyDescent="0.25">
      <c r="A56" s="49">
        <v>41</v>
      </c>
      <c r="B56" s="12" t="s">
        <v>39</v>
      </c>
      <c r="C56" s="13" t="s">
        <v>40</v>
      </c>
      <c r="D56" s="14" t="s">
        <v>14</v>
      </c>
      <c r="E56" s="15"/>
      <c r="F56" s="15"/>
      <c r="G56" s="16">
        <f>VLOOKUP(B56,[1]Brokers!$B$9:$I$69,7,0)</f>
        <v>1238448</v>
      </c>
      <c r="H56" s="16">
        <f>VLOOKUP(B56,[1]Brokers!$B$9:$W$69,22,0)</f>
        <v>0</v>
      </c>
      <c r="I56" s="16">
        <f>VLOOKUP(B56,[2]Brokers!$B$9:$R$69,17,0)</f>
        <v>0</v>
      </c>
      <c r="J56" s="16">
        <f>VLOOKUP(B56,[1]Brokers!$B$9:$J$69,9,0)</f>
        <v>1680000</v>
      </c>
      <c r="K56" s="16">
        <v>0</v>
      </c>
      <c r="L56" s="16">
        <v>0</v>
      </c>
      <c r="M56" s="27">
        <f t="shared" si="1"/>
        <v>2918448</v>
      </c>
      <c r="N56" s="33">
        <f>VLOOKUP(B56,[2]Brokers!$B$9:$Y$67,24,0)+M56</f>
        <v>4239768.55</v>
      </c>
      <c r="O56" s="50">
        <f>N56/$N$68</f>
        <v>1.7519253318263201E-4</v>
      </c>
      <c r="P56" s="25"/>
      <c r="Q56" s="17"/>
    </row>
    <row r="57" spans="1:17" x14ac:dyDescent="0.25">
      <c r="A57" s="49">
        <v>42</v>
      </c>
      <c r="B57" s="12" t="s">
        <v>82</v>
      </c>
      <c r="C57" s="13" t="s">
        <v>83</v>
      </c>
      <c r="D57" s="14" t="s">
        <v>14</v>
      </c>
      <c r="E57" s="15"/>
      <c r="F57" s="15"/>
      <c r="G57" s="16">
        <f>VLOOKUP(B57,[1]Brokers!$B$9:$I$69,7,0)</f>
        <v>0</v>
      </c>
      <c r="H57" s="16">
        <f>VLOOKUP(B57,[1]Brokers!$B$9:$W$69,22,0)</f>
        <v>0</v>
      </c>
      <c r="I57" s="16">
        <f>VLOOKUP(B57,[2]Brokers!$B$9:$R$69,17,0)</f>
        <v>0</v>
      </c>
      <c r="J57" s="16">
        <f>VLOOKUP(B57,[1]Brokers!$B$9:$J$69,9,0)</f>
        <v>3266000</v>
      </c>
      <c r="K57" s="16">
        <v>0</v>
      </c>
      <c r="L57" s="16">
        <v>0</v>
      </c>
      <c r="M57" s="27">
        <f t="shared" si="1"/>
        <v>3266000</v>
      </c>
      <c r="N57" s="33">
        <f>VLOOKUP(B57,[2]Brokers!$B$9:$Y$67,24,0)+M57</f>
        <v>3266000</v>
      </c>
      <c r="O57" s="50">
        <f>N57/$N$68</f>
        <v>1.349552001781975E-4</v>
      </c>
      <c r="P57" s="25"/>
    </row>
    <row r="58" spans="1:17" x14ac:dyDescent="0.25">
      <c r="A58" s="49">
        <v>43</v>
      </c>
      <c r="B58" s="12" t="s">
        <v>37</v>
      </c>
      <c r="C58" s="13" t="s">
        <v>38</v>
      </c>
      <c r="D58" s="14" t="s">
        <v>14</v>
      </c>
      <c r="E58" s="15" t="s">
        <v>14</v>
      </c>
      <c r="F58" s="15" t="s">
        <v>14</v>
      </c>
      <c r="G58" s="16">
        <f>VLOOKUP(B58,[1]Brokers!$B$9:$I$69,7,0)</f>
        <v>244000</v>
      </c>
      <c r="H58" s="16">
        <f>VLOOKUP(B58,[1]Brokers!$B$9:$W$69,22,0)</f>
        <v>0</v>
      </c>
      <c r="I58" s="16">
        <f>VLOOKUP(B58,[2]Brokers!$B$9:$R$69,17,0)</f>
        <v>0</v>
      </c>
      <c r="J58" s="16">
        <f>VLOOKUP(B58,[1]Brokers!$B$9:$J$69,9,0)</f>
        <v>1000000</v>
      </c>
      <c r="K58" s="16">
        <v>0</v>
      </c>
      <c r="L58" s="16">
        <v>0</v>
      </c>
      <c r="M58" s="27">
        <f t="shared" si="1"/>
        <v>1244000</v>
      </c>
      <c r="N58" s="33">
        <f>VLOOKUP(B58,[2]Brokers!$B$9:$Y$67,24,0)+M58</f>
        <v>1244000</v>
      </c>
      <c r="O58" s="50">
        <f>N58/$N$68</f>
        <v>5.1403634115639225E-5</v>
      </c>
      <c r="P58" s="25"/>
    </row>
    <row r="59" spans="1:17" x14ac:dyDescent="0.25">
      <c r="A59" s="49">
        <v>44</v>
      </c>
      <c r="B59" s="12" t="s">
        <v>84</v>
      </c>
      <c r="C59" s="13" t="s">
        <v>85</v>
      </c>
      <c r="D59" s="14" t="s">
        <v>14</v>
      </c>
      <c r="E59" s="15" t="s">
        <v>14</v>
      </c>
      <c r="F59" s="15"/>
      <c r="G59" s="16">
        <f>VLOOKUP(B59,[1]Brokers!$B$9:$I$69,7,0)</f>
        <v>36670</v>
      </c>
      <c r="H59" s="16">
        <f>VLOOKUP(B59,[1]Brokers!$B$9:$W$69,22,0)</f>
        <v>0</v>
      </c>
      <c r="I59" s="16">
        <f>VLOOKUP(B59,[2]Brokers!$B$9:$R$69,17,0)</f>
        <v>0</v>
      </c>
      <c r="J59" s="16">
        <f>VLOOKUP(B59,[1]Brokers!$B$9:$J$69,9,0)</f>
        <v>1000000</v>
      </c>
      <c r="K59" s="16">
        <v>0</v>
      </c>
      <c r="L59" s="16">
        <v>0</v>
      </c>
      <c r="M59" s="27">
        <f t="shared" si="1"/>
        <v>1036670</v>
      </c>
      <c r="N59" s="33">
        <f>VLOOKUP(B59,[2]Brokers!$B$9:$Y$67,24,0)+M59</f>
        <v>1036670</v>
      </c>
      <c r="O59" s="50">
        <f>N59/$N$68</f>
        <v>4.2836499500530315E-5</v>
      </c>
      <c r="P59" s="25"/>
    </row>
    <row r="60" spans="1:17" x14ac:dyDescent="0.25">
      <c r="A60" s="49">
        <v>45</v>
      </c>
      <c r="B60" s="12" t="s">
        <v>90</v>
      </c>
      <c r="C60" s="13" t="s">
        <v>91</v>
      </c>
      <c r="D60" s="14" t="s">
        <v>14</v>
      </c>
      <c r="E60" s="15"/>
      <c r="F60" s="15"/>
      <c r="G60" s="16">
        <f>VLOOKUP(B60,[1]Brokers!$B$9:$I$69,7,0)</f>
        <v>745426.4</v>
      </c>
      <c r="H60" s="16">
        <f>VLOOKUP(B60,[1]Brokers!$B$9:$W$69,22,0)</f>
        <v>0</v>
      </c>
      <c r="I60" s="16">
        <f>VLOOKUP(B60,[2]Brokers!$B$9:$R$69,17,0)</f>
        <v>0</v>
      </c>
      <c r="J60" s="16">
        <f>VLOOKUP(B60,[1]Brokers!$B$9:$J$69,9,0)</f>
        <v>0</v>
      </c>
      <c r="K60" s="16">
        <v>0</v>
      </c>
      <c r="L60" s="16">
        <v>0</v>
      </c>
      <c r="M60" s="27">
        <f t="shared" si="1"/>
        <v>745426.4</v>
      </c>
      <c r="N60" s="33">
        <f>VLOOKUP(B60,[2]Brokers!$B$9:$Y$67,24,0)+M60</f>
        <v>871196.4</v>
      </c>
      <c r="O60" s="50">
        <f>N60/$N$68</f>
        <v>3.5998923624165658E-5</v>
      </c>
      <c r="P60" s="25"/>
    </row>
    <row r="61" spans="1:17" x14ac:dyDescent="0.25">
      <c r="A61" s="49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VLOOKUP(B61,[1]Brokers!$B$9:$I$69,7,0)</f>
        <v>0</v>
      </c>
      <c r="H61" s="16">
        <f>VLOOKUP(B61,[1]Brokers!$B$9:$W$69,22,0)</f>
        <v>0</v>
      </c>
      <c r="I61" s="16">
        <f>VLOOKUP(B61,[2]Brokers!$B$9:$R$69,17,0)</f>
        <v>0</v>
      </c>
      <c r="J61" s="16">
        <f>VLOOKUP(B61,[1]Brokers!$B$9:$J$69,9,0)</f>
        <v>200000</v>
      </c>
      <c r="K61" s="16">
        <v>0</v>
      </c>
      <c r="L61" s="16">
        <v>0</v>
      </c>
      <c r="M61" s="27">
        <f t="shared" si="1"/>
        <v>200000</v>
      </c>
      <c r="N61" s="33">
        <f>VLOOKUP(B61,[2]Brokers!$B$9:$Y$67,24,0)+M61</f>
        <v>200000</v>
      </c>
      <c r="O61" s="50">
        <f>N61/$N$68</f>
        <v>8.2642498578198105E-6</v>
      </c>
      <c r="P61" s="25"/>
    </row>
    <row r="62" spans="1:17" x14ac:dyDescent="0.25">
      <c r="A62" s="49">
        <v>47</v>
      </c>
      <c r="B62" s="12" t="s">
        <v>75</v>
      </c>
      <c r="C62" s="13" t="s">
        <v>76</v>
      </c>
      <c r="D62" s="14" t="s">
        <v>14</v>
      </c>
      <c r="E62" s="15"/>
      <c r="F62" s="15"/>
      <c r="G62" s="16">
        <f>VLOOKUP(B62,[1]Brokers!$B$9:$I$69,7,0)</f>
        <v>0</v>
      </c>
      <c r="H62" s="16">
        <f>VLOOKUP(B62,[1]Brokers!$B$9:$W$69,22,0)</f>
        <v>0</v>
      </c>
      <c r="I62" s="16">
        <f>VLOOKUP(B62,[2]Brokers!$B$9:$R$69,17,0)</f>
        <v>0</v>
      </c>
      <c r="J62" s="16">
        <f>VLOOKUP(B62,[1]Brokers!$B$9:$J$69,9,0)</f>
        <v>0</v>
      </c>
      <c r="K62" s="16">
        <v>0</v>
      </c>
      <c r="L62" s="16">
        <v>0</v>
      </c>
      <c r="M62" s="27">
        <f t="shared" si="1"/>
        <v>0</v>
      </c>
      <c r="N62" s="33">
        <f>VLOOKUP(B62,[2]Brokers!$B$9:$Y$67,24,0)+M62</f>
        <v>0</v>
      </c>
      <c r="O62" s="50">
        <f>N62/$N$68</f>
        <v>0</v>
      </c>
      <c r="P62" s="25"/>
    </row>
    <row r="63" spans="1:17" x14ac:dyDescent="0.25">
      <c r="A63" s="49">
        <v>48</v>
      </c>
      <c r="B63" s="12" t="s">
        <v>71</v>
      </c>
      <c r="C63" s="13" t="s">
        <v>72</v>
      </c>
      <c r="D63" s="14" t="s">
        <v>14</v>
      </c>
      <c r="E63" s="15" t="s">
        <v>14</v>
      </c>
      <c r="F63" s="15"/>
      <c r="G63" s="16">
        <f>VLOOKUP(B63,[1]Brokers!$B$9:$I$69,7,0)</f>
        <v>0</v>
      </c>
      <c r="H63" s="16">
        <f>VLOOKUP(B63,[1]Brokers!$B$9:$W$69,22,0)</f>
        <v>0</v>
      </c>
      <c r="I63" s="16">
        <f>VLOOKUP(B63,[2]Brokers!$B$9:$R$69,17,0)</f>
        <v>0</v>
      </c>
      <c r="J63" s="16">
        <f>VLOOKUP(B63,[1]Brokers!$B$9:$J$69,9,0)</f>
        <v>0</v>
      </c>
      <c r="K63" s="16">
        <v>0</v>
      </c>
      <c r="L63" s="16">
        <v>0</v>
      </c>
      <c r="M63" s="27">
        <f t="shared" si="1"/>
        <v>0</v>
      </c>
      <c r="N63" s="33">
        <f>VLOOKUP(B63,[2]Brokers!$B$9:$Y$67,24,0)+M63</f>
        <v>0</v>
      </c>
      <c r="O63" s="50">
        <f>N63/$N$68</f>
        <v>0</v>
      </c>
      <c r="P63" s="25"/>
    </row>
    <row r="64" spans="1:17" x14ac:dyDescent="0.25">
      <c r="A64" s="49">
        <v>49</v>
      </c>
      <c r="B64" s="12" t="s">
        <v>100</v>
      </c>
      <c r="C64" s="13" t="s">
        <v>101</v>
      </c>
      <c r="D64" s="14" t="s">
        <v>14</v>
      </c>
      <c r="E64" s="15"/>
      <c r="F64" s="15"/>
      <c r="G64" s="16">
        <f>VLOOKUP(B64,[1]Brokers!$B$9:$I$69,7,0)</f>
        <v>0</v>
      </c>
      <c r="H64" s="16">
        <f>VLOOKUP(B64,[1]Brokers!$B$9:$W$69,22,0)</f>
        <v>0</v>
      </c>
      <c r="I64" s="16">
        <f>VLOOKUP(B64,[2]Brokers!$B$9:$R$69,17,0)</f>
        <v>0</v>
      </c>
      <c r="J64" s="16">
        <f>VLOOKUP(B64,[1]Brokers!$B$9:$J$69,9,0)</f>
        <v>0</v>
      </c>
      <c r="K64" s="16">
        <v>0</v>
      </c>
      <c r="L64" s="16">
        <v>0</v>
      </c>
      <c r="M64" s="27">
        <f t="shared" si="1"/>
        <v>0</v>
      </c>
      <c r="N64" s="33">
        <f>VLOOKUP(B64,[2]Brokers!$B$9:$Y$67,24,0)+M64</f>
        <v>0</v>
      </c>
      <c r="O64" s="50">
        <f>N64/$N$68</f>
        <v>0</v>
      </c>
      <c r="P64" s="25"/>
    </row>
    <row r="65" spans="1:17" x14ac:dyDescent="0.25">
      <c r="A65" s="49">
        <v>50</v>
      </c>
      <c r="B65" s="12" t="s">
        <v>92</v>
      </c>
      <c r="C65" s="13" t="s">
        <v>93</v>
      </c>
      <c r="D65" s="14" t="s">
        <v>14</v>
      </c>
      <c r="E65" s="15" t="s">
        <v>14</v>
      </c>
      <c r="F65" s="15" t="s">
        <v>14</v>
      </c>
      <c r="G65" s="16">
        <f>VLOOKUP(B65,[1]Brokers!$B$9:$I$69,7,0)</f>
        <v>0</v>
      </c>
      <c r="H65" s="16">
        <f>VLOOKUP(B65,[1]Brokers!$B$9:$W$69,22,0)</f>
        <v>0</v>
      </c>
      <c r="I65" s="16">
        <f>VLOOKUP(B65,[2]Brokers!$B$9:$R$69,17,0)</f>
        <v>0</v>
      </c>
      <c r="J65" s="16">
        <f>VLOOKUP(B65,[1]Brokers!$B$9:$J$69,9,0)</f>
        <v>0</v>
      </c>
      <c r="K65" s="16">
        <v>0</v>
      </c>
      <c r="L65" s="16">
        <v>0</v>
      </c>
      <c r="M65" s="27">
        <f t="shared" si="1"/>
        <v>0</v>
      </c>
      <c r="N65" s="33">
        <f>VLOOKUP(B65,[2]Brokers!$B$9:$Y$67,24,0)+M65</f>
        <v>0</v>
      </c>
      <c r="O65" s="50">
        <f>N65/$N$68</f>
        <v>0</v>
      </c>
      <c r="P65" s="25"/>
    </row>
    <row r="66" spans="1:17" x14ac:dyDescent="0.25">
      <c r="A66" s="49">
        <v>51</v>
      </c>
      <c r="B66" s="12" t="s">
        <v>133</v>
      </c>
      <c r="C66" s="13" t="s">
        <v>135</v>
      </c>
      <c r="D66" s="14" t="s">
        <v>14</v>
      </c>
      <c r="E66" s="14" t="s">
        <v>14</v>
      </c>
      <c r="F66" s="14"/>
      <c r="G66" s="16">
        <f>VLOOKUP(B66,[1]Brokers!$B$9:$I$69,7,0)</f>
        <v>0</v>
      </c>
      <c r="H66" s="16">
        <f>VLOOKUP(B66,[1]Brokers!$B$9:$W$69,22,0)</f>
        <v>0</v>
      </c>
      <c r="I66" s="16">
        <f>VLOOKUP(B66,[2]Brokers!$B$9:$R$69,17,0)</f>
        <v>0</v>
      </c>
      <c r="J66" s="16">
        <f>VLOOKUP(B66,[1]Brokers!$B$9:$J$69,9,0)</f>
        <v>0</v>
      </c>
      <c r="K66" s="16">
        <v>0</v>
      </c>
      <c r="L66" s="16">
        <v>0</v>
      </c>
      <c r="M66" s="27">
        <f t="shared" si="1"/>
        <v>0</v>
      </c>
      <c r="N66" s="33">
        <f>VLOOKUP(B66,[2]Brokers!$B$9:$Y$67,24,0)+M66</f>
        <v>0</v>
      </c>
      <c r="O66" s="50">
        <f>N66/$N$68</f>
        <v>0</v>
      </c>
      <c r="P66" s="25"/>
      <c r="Q66" s="19"/>
    </row>
    <row r="67" spans="1:17" x14ac:dyDescent="0.25">
      <c r="A67" s="49">
        <v>52</v>
      </c>
      <c r="B67" s="12" t="s">
        <v>110</v>
      </c>
      <c r="C67" s="13" t="s">
        <v>111</v>
      </c>
      <c r="D67" s="14" t="s">
        <v>14</v>
      </c>
      <c r="E67" s="15"/>
      <c r="F67" s="15"/>
      <c r="G67" s="16">
        <f>VLOOKUP(B67,[1]Brokers!$B$9:$I$69,7,0)</f>
        <v>0</v>
      </c>
      <c r="H67" s="16">
        <f>VLOOKUP(B67,[1]Brokers!$B$9:$W$69,22,0)</f>
        <v>0</v>
      </c>
      <c r="I67" s="16">
        <f>VLOOKUP(B67,[2]Brokers!$B$9:$R$69,17,0)</f>
        <v>0</v>
      </c>
      <c r="J67" s="16">
        <f>VLOOKUP(B67,[1]Brokers!$B$9:$J$69,9,0)</f>
        <v>0</v>
      </c>
      <c r="K67" s="16">
        <v>0</v>
      </c>
      <c r="L67" s="16">
        <v>0</v>
      </c>
      <c r="M67" s="27">
        <f t="shared" si="1"/>
        <v>0</v>
      </c>
      <c r="N67" s="33">
        <f>VLOOKUP(B67,[2]Brokers!$B$9:$Y$67,24,0)+M67</f>
        <v>0</v>
      </c>
      <c r="O67" s="50">
        <f>N67/$N$68</f>
        <v>0</v>
      </c>
      <c r="P67" s="25"/>
    </row>
    <row r="68" spans="1:17" ht="16.5" thickBot="1" x14ac:dyDescent="0.3">
      <c r="A68" s="51" t="s">
        <v>6</v>
      </c>
      <c r="B68" s="52"/>
      <c r="C68" s="52"/>
      <c r="D68" s="53">
        <f>COUNTA(D16:D67)</f>
        <v>52</v>
      </c>
      <c r="E68" s="53">
        <f>COUNTA(E16:E67)</f>
        <v>24</v>
      </c>
      <c r="F68" s="53">
        <f>COUNTA(F16:F67)</f>
        <v>13</v>
      </c>
      <c r="G68" s="54">
        <f>SUM(G16:G67)</f>
        <v>4392458249.8399992</v>
      </c>
      <c r="H68" s="54">
        <f>SUM(H16:H67)</f>
        <v>2311769900</v>
      </c>
      <c r="I68" s="54">
        <f>SUM(I16:I67)</f>
        <v>0</v>
      </c>
      <c r="J68" s="54">
        <f>SUM(J16:J67)</f>
        <v>10000000000</v>
      </c>
      <c r="K68" s="54">
        <f>SUM(K16:K67)</f>
        <v>0</v>
      </c>
      <c r="L68" s="54">
        <f>SUM(L16:L67)</f>
        <v>0</v>
      </c>
      <c r="M68" s="54">
        <f>SUM(M16:M67)</f>
        <v>16704228149.840002</v>
      </c>
      <c r="N68" s="54">
        <f>SUM(N16:N67)</f>
        <v>24200623582.400005</v>
      </c>
      <c r="O68" s="55">
        <f>SUM(O16:O67)</f>
        <v>0.99999999999999967</v>
      </c>
      <c r="P68" s="20"/>
      <c r="Q68" s="19"/>
    </row>
    <row r="69" spans="1:17" x14ac:dyDescent="0.25">
      <c r="L69" s="21"/>
      <c r="M69" s="22"/>
      <c r="O69" s="21"/>
      <c r="P69" s="20"/>
      <c r="Q69" s="19"/>
    </row>
    <row r="70" spans="1:17" ht="27.6" customHeight="1" x14ac:dyDescent="0.25">
      <c r="B70" s="34" t="s">
        <v>124</v>
      </c>
      <c r="C70" s="34"/>
      <c r="D70" s="34"/>
      <c r="E70" s="34"/>
      <c r="F70" s="34"/>
      <c r="H70" s="23"/>
      <c r="I70" s="23"/>
      <c r="L70" s="21"/>
      <c r="M70" s="21"/>
      <c r="P70" s="20"/>
      <c r="Q70" s="19"/>
    </row>
    <row r="71" spans="1:17" ht="27.6" customHeight="1" x14ac:dyDescent="0.25">
      <c r="C71" s="35"/>
      <c r="D71" s="35"/>
      <c r="E71" s="35"/>
      <c r="F71" s="35"/>
      <c r="M71" s="21"/>
      <c r="N71" s="21"/>
      <c r="P71" s="20"/>
      <c r="Q71" s="19"/>
    </row>
    <row r="72" spans="1:17" x14ac:dyDescent="0.25">
      <c r="P72" s="20"/>
      <c r="Q72" s="19"/>
    </row>
    <row r="73" spans="1:17" x14ac:dyDescent="0.25">
      <c r="P73" s="20"/>
      <c r="Q73" s="19"/>
    </row>
  </sheetData>
  <sortState ref="A11:O75">
    <sortCondition descending="1" ref="O74"/>
  </sortState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G14:I14"/>
    <mergeCell ref="J14:L14"/>
  </mergeCells>
  <pageMargins left="0.7" right="0.7" top="0.75" bottom="0.75" header="0.3" footer="0.3"/>
  <pageSetup paperSize="9" scale="43" fitToHeight="2" orientation="landscape" r:id="rId1"/>
  <rowBreaks count="1" manualBreakCount="1">
    <brk id="7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VLOOKUP(B3,[1]Brokers!$B$9:$I$69,7,0)</f>
        <v>630324650.92999995</v>
      </c>
      <c r="H3" s="16">
        <f>VLOOKUP(B3,[1]Brokers!$B$9:$W$69,22,0)</f>
        <v>0</v>
      </c>
      <c r="I3" s="16">
        <f>VLOOKUP(B3,[2]Brokers!$B$9:$R$69,17,0)</f>
        <v>0</v>
      </c>
      <c r="J3" s="16">
        <f>VLOOKUP(B3,[1]Brokers!$B$9:$J$69,9,0)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VLOOKUP(B3,[2]Brokers!$B$9:$Y$67,24,0)+M3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VLOOKUP(B4,[1]Brokers!$B$9:$I$69,7,0)</f>
        <v>179538227.30000001</v>
      </c>
      <c r="H4" s="16">
        <f>VLOOKUP(B4,[1]Brokers!$B$9:$W$69,22,0)</f>
        <v>1949879900</v>
      </c>
      <c r="I4" s="16">
        <f>VLOOKUP(B4,[2]Brokers!$B$9:$R$69,17,0)</f>
        <v>0</v>
      </c>
      <c r="J4" s="16">
        <f>VLOOKUP(B4,[1]Brokers!$B$9:$J$69,9,0)</f>
        <v>68814000</v>
      </c>
      <c r="K4" s="16">
        <v>0</v>
      </c>
      <c r="L4" s="16">
        <v>0</v>
      </c>
      <c r="M4" s="27">
        <f t="shared" si="0"/>
        <v>2198232127.3000002</v>
      </c>
      <c r="N4" s="16">
        <f>VLOOKUP(B4,[2]Brokers!$B$9:$Y$67,24,0)+M4</f>
        <v>4358931405.3400002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VLOOKUP(B5,[1]Brokers!$B$9:$I$69,7,0)</f>
        <v>1272458454.4000001</v>
      </c>
      <c r="H5" s="16">
        <f>VLOOKUP(B5,[1]Brokers!$B$9:$W$69,22,0)</f>
        <v>0</v>
      </c>
      <c r="I5" s="16">
        <f>VLOOKUP(B5,[2]Brokers!$B$9:$R$69,17,0)</f>
        <v>0</v>
      </c>
      <c r="J5" s="16">
        <f>VLOOKUP(B5,[1]Brokers!$B$9:$J$69,9,0)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VLOOKUP(B5,[2]Brokers!$B$9:$Y$67,24,0)+M5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VLOOKUP(B6,[1]Brokers!$B$9:$I$69,7,0)</f>
        <v>282505387.54000002</v>
      </c>
      <c r="H6" s="16">
        <f>VLOOKUP(B6,[1]Brokers!$B$9:$W$69,22,0)</f>
        <v>0</v>
      </c>
      <c r="I6" s="16">
        <f>VLOOKUP(B6,[2]Brokers!$B$9:$R$69,17,0)</f>
        <v>0</v>
      </c>
      <c r="J6" s="16">
        <f>VLOOKUP(B6,[1]Brokers!$B$9:$J$69,9,0)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VLOOKUP(B6,[2]Brokers!$B$9:$Y$67,24,0)+M6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VLOOKUP(B7,[1]Brokers!$B$9:$I$69,7,0)</f>
        <v>355005596.29999995</v>
      </c>
      <c r="H7" s="16">
        <f>VLOOKUP(B7,[1]Brokers!$B$9:$W$69,22,0)</f>
        <v>0</v>
      </c>
      <c r="I7" s="16">
        <f>VLOOKUP(B7,[2]Brokers!$B$9:$R$69,17,0)</f>
        <v>0</v>
      </c>
      <c r="J7" s="16">
        <f>VLOOKUP(B7,[1]Brokers!$B$9:$J$69,9,0)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VLOOKUP(B7,[2]Brokers!$B$9:$Y$67,24,0)+M7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VLOOKUP(B8,[1]Brokers!$B$9:$I$69,7,0)</f>
        <v>382320935.79999995</v>
      </c>
      <c r="H8" s="16">
        <f>VLOOKUP(B8,[1]Brokers!$B$9:$W$69,22,0)</f>
        <v>0</v>
      </c>
      <c r="I8" s="16">
        <f>VLOOKUP(B8,[2]Brokers!$B$9:$R$69,17,0)</f>
        <v>0</v>
      </c>
      <c r="J8" s="16">
        <f>VLOOKUP(B8,[1]Brokers!$B$9:$J$69,9,0)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VLOOKUP(B8,[2]Brokers!$B$9:$Y$67,24,0)+M8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VLOOKUP(B9,[1]Brokers!$B$9:$I$69,7,0)</f>
        <v>274140321.02999997</v>
      </c>
      <c r="H9" s="16">
        <f>VLOOKUP(B9,[1]Brokers!$B$9:$W$69,22,0)</f>
        <v>0</v>
      </c>
      <c r="I9" s="16">
        <f>VLOOKUP(B9,[2]Brokers!$B$9:$R$69,17,0)</f>
        <v>0</v>
      </c>
      <c r="J9" s="16">
        <f>VLOOKUP(B9,[1]Brokers!$B$9:$J$69,9,0)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VLOOKUP(B9,[2]Brokers!$B$9:$Y$67,24,0)+M9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VLOOKUP(B10,[1]Brokers!$B$9:$I$69,7,0)</f>
        <v>7267055.2799999993</v>
      </c>
      <c r="H10" s="16">
        <f>VLOOKUP(B10,[1]Brokers!$B$9:$W$69,22,0)</f>
        <v>361790000</v>
      </c>
      <c r="I10" s="16">
        <f>VLOOKUP(B10,[2]Brokers!$B$9:$R$69,17,0)</f>
        <v>0</v>
      </c>
      <c r="J10" s="16">
        <f>VLOOKUP(B10,[1]Brokers!$B$9:$J$69,9,0)</f>
        <v>22370400</v>
      </c>
      <c r="K10" s="16">
        <v>0</v>
      </c>
      <c r="L10" s="16">
        <v>0</v>
      </c>
      <c r="M10" s="27">
        <f t="shared" si="0"/>
        <v>391427455.27999997</v>
      </c>
      <c r="N10" s="16">
        <f>VLOOKUP(B10,[2]Brokers!$B$9:$Y$67,24,0)+M10</f>
        <v>400836443.27999997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VLOOKUP(B11,[1]Brokers!$B$9:$I$69,7,0)</f>
        <v>198540489.61000001</v>
      </c>
      <c r="H11" s="16">
        <f>VLOOKUP(B11,[1]Brokers!$B$9:$W$69,22,0)</f>
        <v>0</v>
      </c>
      <c r="I11" s="16">
        <f>VLOOKUP(B11,[2]Brokers!$B$9:$R$69,17,0)</f>
        <v>0</v>
      </c>
      <c r="J11" s="16">
        <f>VLOOKUP(B11,[1]Brokers!$B$9:$J$69,9,0)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VLOOKUP(B11,[2]Brokers!$B$9:$Y$67,24,0)+M11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VLOOKUP(B12,[1]Brokers!$B$9:$I$69,7,0)</f>
        <v>64587067.290000007</v>
      </c>
      <c r="H12" s="16">
        <f>VLOOKUP(B12,[1]Brokers!$B$9:$W$69,22,0)</f>
        <v>0</v>
      </c>
      <c r="I12" s="16">
        <f>VLOOKUP(B12,[2]Brokers!$B$9:$R$69,17,0)</f>
        <v>0</v>
      </c>
      <c r="J12" s="16">
        <f>VLOOKUP(B12,[1]Brokers!$B$9:$J$69,9,0)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VLOOKUP(B12,[2]Brokers!$B$9:$Y$67,24,0)+M12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VLOOKUP(B13,[1]Brokers!$B$9:$I$69,7,0)</f>
        <v>132119822</v>
      </c>
      <c r="H13" s="16">
        <f>VLOOKUP(B13,[1]Brokers!$B$9:$W$69,22,0)</f>
        <v>0</v>
      </c>
      <c r="I13" s="16">
        <f>VLOOKUP(B13,[2]Brokers!$B$9:$R$69,17,0)</f>
        <v>0</v>
      </c>
      <c r="J13" s="16">
        <f>VLOOKUP(B13,[1]Brokers!$B$9:$J$69,9,0)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VLOOKUP(B13,[2]Brokers!$B$9:$Y$67,24,0)+M13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VLOOKUP(B14,[1]Brokers!$B$9:$I$69,7,0)</f>
        <v>53972221.200000003</v>
      </c>
      <c r="H14" s="16">
        <f>VLOOKUP(B14,[1]Brokers!$B$9:$W$69,22,0)</f>
        <v>0</v>
      </c>
      <c r="I14" s="16">
        <f>VLOOKUP(B14,[2]Brokers!$B$9:$R$69,17,0)</f>
        <v>0</v>
      </c>
      <c r="J14" s="16">
        <f>VLOOKUP(B14,[1]Brokers!$B$9:$J$69,9,0)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VLOOKUP(B14,[2]Brokers!$B$9:$Y$67,24,0)+M14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VLOOKUP(B15,[1]Brokers!$B$9:$I$69,7,0)</f>
        <v>7031079</v>
      </c>
      <c r="H15" s="16">
        <f>VLOOKUP(B15,[1]Brokers!$B$9:$W$69,22,0)</f>
        <v>0</v>
      </c>
      <c r="I15" s="16">
        <f>VLOOKUP(B15,[2]Brokers!$B$9:$R$69,17,0)</f>
        <v>0</v>
      </c>
      <c r="J15" s="16">
        <f>VLOOKUP(B15,[1]Brokers!$B$9:$J$69,9,0)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VLOOKUP(B15,[2]Brokers!$B$9:$Y$67,24,0)+M15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VLOOKUP(B16,[1]Brokers!$B$9:$I$69,7,0)</f>
        <v>9439987</v>
      </c>
      <c r="H16" s="16">
        <f>VLOOKUP(B16,[1]Brokers!$B$9:$W$69,22,0)</f>
        <v>0</v>
      </c>
      <c r="I16" s="16">
        <f>VLOOKUP(B16,[2]Brokers!$B$9:$R$69,17,0)</f>
        <v>0</v>
      </c>
      <c r="J16" s="16">
        <f>VLOOKUP(B16,[1]Brokers!$B$9:$J$69,9,0)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VLOOKUP(B16,[2]Brokers!$B$9:$Y$67,24,0)+M16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VLOOKUP(B17,[1]Brokers!$B$9:$I$69,7,0)</f>
        <v>112802935.7</v>
      </c>
      <c r="H17" s="16">
        <f>VLOOKUP(B17,[1]Brokers!$B$9:$W$69,22,0)</f>
        <v>0</v>
      </c>
      <c r="I17" s="16">
        <f>VLOOKUP(B17,[2]Brokers!$B$9:$R$69,17,0)</f>
        <v>0</v>
      </c>
      <c r="J17" s="16">
        <f>VLOOKUP(B17,[1]Brokers!$B$9:$J$69,9,0)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VLOOKUP(B17,[2]Brokers!$B$9:$Y$67,24,0)+M17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VLOOKUP(B18,[1]Brokers!$B$9:$I$69,7,0)</f>
        <v>53280666.200000003</v>
      </c>
      <c r="H18" s="16">
        <f>VLOOKUP(B18,[1]Brokers!$B$9:$W$69,22,0)</f>
        <v>100000</v>
      </c>
      <c r="I18" s="16">
        <f>VLOOKUP(B18,[2]Brokers!$B$9:$R$69,17,0)</f>
        <v>0</v>
      </c>
      <c r="J18" s="16">
        <f>VLOOKUP(B18,[1]Brokers!$B$9:$J$69,9,0)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VLOOKUP(B18,[2]Brokers!$B$9:$Y$67,24,0)+M18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VLOOKUP(B19,[1]Brokers!$B$9:$I$69,7,0)</f>
        <v>62935340</v>
      </c>
      <c r="H19" s="16">
        <f>VLOOKUP(B19,[1]Brokers!$B$9:$W$69,22,0)</f>
        <v>0</v>
      </c>
      <c r="I19" s="16">
        <f>VLOOKUP(B19,[2]Brokers!$B$9:$R$69,17,0)</f>
        <v>0</v>
      </c>
      <c r="J19" s="16">
        <f>VLOOKUP(B19,[1]Brokers!$B$9:$J$69,9,0)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VLOOKUP(B19,[2]Brokers!$B$9:$Y$67,24,0)+M19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VLOOKUP(B20,[1]Brokers!$B$9:$I$69,7,0)</f>
        <v>13813765.16</v>
      </c>
      <c r="H20" s="16">
        <f>VLOOKUP(B20,[1]Brokers!$B$9:$W$69,22,0)</f>
        <v>0</v>
      </c>
      <c r="I20" s="16">
        <f>VLOOKUP(B20,[2]Brokers!$B$9:$R$69,17,0)</f>
        <v>0</v>
      </c>
      <c r="J20" s="16">
        <f>VLOOKUP(B20,[1]Brokers!$B$9:$J$69,9,0)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VLOOKUP(B20,[2]Brokers!$B$9:$Y$67,24,0)+M20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VLOOKUP(B21,[1]Brokers!$B$9:$I$69,7,0)</f>
        <v>36119868.649999999</v>
      </c>
      <c r="H21" s="16">
        <f>VLOOKUP(B21,[1]Brokers!$B$9:$W$69,22,0)</f>
        <v>0</v>
      </c>
      <c r="I21" s="16">
        <f>VLOOKUP(B21,[2]Brokers!$B$9:$R$69,17,0)</f>
        <v>0</v>
      </c>
      <c r="J21" s="16">
        <f>VLOOKUP(B21,[1]Brokers!$B$9:$J$69,9,0)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VLOOKUP(B21,[2]Brokers!$B$9:$Y$67,24,0)+M21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VLOOKUP(B22,[1]Brokers!$B$9:$I$69,7,0)</f>
        <v>22402798.18</v>
      </c>
      <c r="H22" s="16">
        <f>VLOOKUP(B22,[1]Brokers!$B$9:$W$69,22,0)</f>
        <v>0</v>
      </c>
      <c r="I22" s="16">
        <f>VLOOKUP(B22,[2]Brokers!$B$9:$R$69,17,0)</f>
        <v>0</v>
      </c>
      <c r="J22" s="16">
        <f>VLOOKUP(B22,[1]Brokers!$B$9:$J$69,9,0)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VLOOKUP(B22,[2]Brokers!$B$9:$Y$67,24,0)+M22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VLOOKUP(B23,[1]Brokers!$B$9:$I$69,7,0)</f>
        <v>27299103</v>
      </c>
      <c r="H23" s="16">
        <f>VLOOKUP(B23,[1]Brokers!$B$9:$W$69,22,0)</f>
        <v>0</v>
      </c>
      <c r="I23" s="16">
        <f>VLOOKUP(B23,[2]Brokers!$B$9:$R$69,17,0)</f>
        <v>0</v>
      </c>
      <c r="J23" s="16">
        <f>VLOOKUP(B23,[1]Brokers!$B$9:$J$69,9,0)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VLOOKUP(B23,[2]Brokers!$B$9:$Y$67,24,0)+M23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VLOOKUP(B24,[1]Brokers!$B$9:$I$69,7,0)</f>
        <v>50304492.299999997</v>
      </c>
      <c r="H24" s="16">
        <f>VLOOKUP(B24,[1]Brokers!$B$9:$W$69,22,0)</f>
        <v>0</v>
      </c>
      <c r="I24" s="16">
        <f>VLOOKUP(B24,[2]Brokers!$B$9:$R$69,17,0)</f>
        <v>0</v>
      </c>
      <c r="J24" s="16">
        <f>VLOOKUP(B24,[1]Brokers!$B$9:$J$69,9,0)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VLOOKUP(B24,[2]Brokers!$B$9:$Y$67,24,0)+M24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VLOOKUP(B25,[1]Brokers!$B$9:$I$69,7,0)</f>
        <v>15542272.399999999</v>
      </c>
      <c r="H25" s="16">
        <f>VLOOKUP(B25,[1]Brokers!$B$9:$W$69,22,0)</f>
        <v>0</v>
      </c>
      <c r="I25" s="16">
        <f>VLOOKUP(B25,[2]Brokers!$B$9:$R$69,17,0)</f>
        <v>0</v>
      </c>
      <c r="J25" s="16">
        <f>VLOOKUP(B25,[1]Brokers!$B$9:$J$69,9,0)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VLOOKUP(B25,[2]Brokers!$B$9:$Y$67,24,0)+M25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VLOOKUP(B26,[1]Brokers!$B$9:$I$69,7,0)</f>
        <v>2993720</v>
      </c>
      <c r="H26" s="16">
        <f>VLOOKUP(B26,[1]Brokers!$B$9:$W$69,22,0)</f>
        <v>0</v>
      </c>
      <c r="I26" s="16">
        <f>VLOOKUP(B26,[2]Brokers!$B$9:$R$69,17,0)</f>
        <v>0</v>
      </c>
      <c r="J26" s="16">
        <f>VLOOKUP(B26,[1]Brokers!$B$9:$J$69,9,0)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VLOOKUP(B26,[2]Brokers!$B$9:$Y$67,24,0)+M26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VLOOKUP(B27,[1]Brokers!$B$9:$I$69,7,0)</f>
        <v>26908898</v>
      </c>
      <c r="H27" s="16">
        <f>VLOOKUP(B27,[1]Brokers!$B$9:$W$69,22,0)</f>
        <v>0</v>
      </c>
      <c r="I27" s="16">
        <f>VLOOKUP(B27,[2]Brokers!$B$9:$R$69,17,0)</f>
        <v>0</v>
      </c>
      <c r="J27" s="16">
        <f>VLOOKUP(B27,[1]Brokers!$B$9:$J$69,9,0)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VLOOKUP(B27,[2]Brokers!$B$9:$Y$67,24,0)+M27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VLOOKUP(B28,[1]Brokers!$B$9:$I$69,7,0)</f>
        <v>17535498</v>
      </c>
      <c r="H28" s="16">
        <f>VLOOKUP(B28,[1]Brokers!$B$9:$W$69,22,0)</f>
        <v>0</v>
      </c>
      <c r="I28" s="16">
        <f>VLOOKUP(B28,[2]Brokers!$B$9:$R$69,17,0)</f>
        <v>0</v>
      </c>
      <c r="J28" s="16">
        <f>VLOOKUP(B28,[1]Brokers!$B$9:$J$69,9,0)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VLOOKUP(B28,[2]Brokers!$B$9:$Y$67,24,0)+M28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VLOOKUP(B29,[1]Brokers!$B$9:$I$69,7,0)</f>
        <v>4549824.25</v>
      </c>
      <c r="H29" s="16">
        <f>VLOOKUP(B29,[1]Brokers!$B$9:$W$69,22,0)</f>
        <v>0</v>
      </c>
      <c r="I29" s="16">
        <f>VLOOKUP(B29,[2]Brokers!$B$9:$R$69,17,0)</f>
        <v>0</v>
      </c>
      <c r="J29" s="16">
        <f>VLOOKUP(B29,[1]Brokers!$B$9:$J$69,9,0)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VLOOKUP(B29,[2]Brokers!$B$9:$Y$67,24,0)+M29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VLOOKUP(B30,[1]Brokers!$B$9:$I$69,7,0)</f>
        <v>14443794.739999998</v>
      </c>
      <c r="H30" s="16">
        <f>VLOOKUP(B30,[1]Brokers!$B$9:$W$69,22,0)</f>
        <v>0</v>
      </c>
      <c r="I30" s="16">
        <f>VLOOKUP(B30,[2]Brokers!$B$9:$R$69,17,0)</f>
        <v>0</v>
      </c>
      <c r="J30" s="16">
        <f>VLOOKUP(B30,[1]Brokers!$B$9:$J$69,9,0)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VLOOKUP(B30,[2]Brokers!$B$9:$Y$67,24,0)+M30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VLOOKUP(B31,[1]Brokers!$B$9:$I$69,7,0)</f>
        <v>15526374</v>
      </c>
      <c r="H31" s="16">
        <f>VLOOKUP(B31,[1]Brokers!$B$9:$W$69,22,0)</f>
        <v>0</v>
      </c>
      <c r="I31" s="16">
        <f>VLOOKUP(B31,[2]Brokers!$B$9:$R$69,17,0)</f>
        <v>0</v>
      </c>
      <c r="J31" s="16">
        <f>VLOOKUP(B31,[1]Brokers!$B$9:$J$69,9,0)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VLOOKUP(B31,[2]Brokers!$B$9:$Y$67,24,0)+M31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VLOOKUP(B32,[1]Brokers!$B$9:$I$69,7,0)</f>
        <v>14858503.98</v>
      </c>
      <c r="H32" s="16">
        <f>VLOOKUP(B32,[1]Brokers!$B$9:$W$69,22,0)</f>
        <v>0</v>
      </c>
      <c r="I32" s="16">
        <f>VLOOKUP(B32,[2]Brokers!$B$9:$R$69,17,0)</f>
        <v>0</v>
      </c>
      <c r="J32" s="16">
        <f>VLOOKUP(B32,[1]Brokers!$B$9:$J$69,9,0)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VLOOKUP(B32,[2]Brokers!$B$9:$Y$67,24,0)+M32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VLOOKUP(B33,[1]Brokers!$B$9:$I$69,7,0)</f>
        <v>5674417.2000000002</v>
      </c>
      <c r="H33" s="16">
        <f>VLOOKUP(B33,[1]Brokers!$B$9:$W$69,22,0)</f>
        <v>0</v>
      </c>
      <c r="I33" s="16">
        <f>VLOOKUP(B33,[2]Brokers!$B$9:$R$69,17,0)</f>
        <v>0</v>
      </c>
      <c r="J33" s="16">
        <f>VLOOKUP(B33,[1]Brokers!$B$9:$J$69,9,0)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VLOOKUP(B33,[2]Brokers!$B$9:$Y$67,24,0)+M33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VLOOKUP(B34,[1]Brokers!$B$9:$I$69,7,0)</f>
        <v>2421910</v>
      </c>
      <c r="H34" s="16">
        <f>VLOOKUP(B34,[1]Brokers!$B$9:$W$69,22,0)</f>
        <v>0</v>
      </c>
      <c r="I34" s="16">
        <f>VLOOKUP(B34,[2]Brokers!$B$9:$R$69,17,0)</f>
        <v>0</v>
      </c>
      <c r="J34" s="16">
        <f>VLOOKUP(B34,[1]Brokers!$B$9:$J$69,9,0)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VLOOKUP(B34,[2]Brokers!$B$9:$Y$67,24,0)+M34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VLOOKUP(B35,[1]Brokers!$B$9:$I$69,7,0)</f>
        <v>14072815</v>
      </c>
      <c r="H35" s="16">
        <f>VLOOKUP(B35,[1]Brokers!$B$9:$W$69,22,0)</f>
        <v>0</v>
      </c>
      <c r="I35" s="16">
        <f>VLOOKUP(B35,[2]Brokers!$B$9:$R$69,17,0)</f>
        <v>0</v>
      </c>
      <c r="J35" s="16">
        <f>VLOOKUP(B35,[1]Brokers!$B$9:$J$69,9,0)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VLOOKUP(B35,[2]Brokers!$B$9:$Y$67,24,0)+M35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VLOOKUP(B36,[1]Brokers!$B$9:$I$69,7,0)</f>
        <v>2093813.8</v>
      </c>
      <c r="H36" s="16">
        <f>VLOOKUP(B36,[1]Brokers!$B$9:$W$69,22,0)</f>
        <v>0</v>
      </c>
      <c r="I36" s="16">
        <f>VLOOKUP(B36,[2]Brokers!$B$9:$R$69,17,0)</f>
        <v>0</v>
      </c>
      <c r="J36" s="16">
        <f>VLOOKUP(B36,[1]Brokers!$B$9:$J$69,9,0)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VLOOKUP(B36,[2]Brokers!$B$9:$Y$67,24,0)+M36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VLOOKUP(B37,[1]Brokers!$B$9:$I$69,7,0)</f>
        <v>5173373.2</v>
      </c>
      <c r="H37" s="16">
        <f>VLOOKUP(B37,[1]Brokers!$B$9:$W$69,22,0)</f>
        <v>0</v>
      </c>
      <c r="I37" s="16">
        <f>VLOOKUP(B37,[2]Brokers!$B$9:$R$69,17,0)</f>
        <v>0</v>
      </c>
      <c r="J37" s="16">
        <f>VLOOKUP(B37,[1]Brokers!$B$9:$J$69,9,0)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VLOOKUP(B37,[2]Brokers!$B$9:$Y$67,24,0)+M37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VLOOKUP(B38,[1]Brokers!$B$9:$I$69,7,0)</f>
        <v>0</v>
      </c>
      <c r="H38" s="16">
        <f>VLOOKUP(B38,[1]Brokers!$B$9:$W$69,22,0)</f>
        <v>0</v>
      </c>
      <c r="I38" s="16">
        <f>VLOOKUP(B38,[2]Brokers!$B$9:$R$69,17,0)</f>
        <v>0</v>
      </c>
      <c r="J38" s="16">
        <f>VLOOKUP(B38,[1]Brokers!$B$9:$J$69,9,0)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VLOOKUP(B38,[2]Brokers!$B$9:$Y$67,24,0)+M38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VLOOKUP(B39,[1]Brokers!$B$9:$I$69,7,0)</f>
        <v>6207790</v>
      </c>
      <c r="H39" s="16">
        <f>VLOOKUP(B39,[1]Brokers!$B$9:$W$69,22,0)</f>
        <v>0</v>
      </c>
      <c r="I39" s="16">
        <f>VLOOKUP(B39,[2]Brokers!$B$9:$R$69,17,0)</f>
        <v>0</v>
      </c>
      <c r="J39" s="16">
        <f>VLOOKUP(B39,[1]Brokers!$B$9:$J$69,9,0)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VLOOKUP(B39,[2]Brokers!$B$9:$Y$67,24,0)+M39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VLOOKUP(B40,[1]Brokers!$B$9:$I$69,7,0)</f>
        <v>8524298</v>
      </c>
      <c r="H40" s="16">
        <f>VLOOKUP(B40,[1]Brokers!$B$9:$W$69,22,0)</f>
        <v>0</v>
      </c>
      <c r="I40" s="16">
        <f>VLOOKUP(B40,[2]Brokers!$B$9:$R$69,17,0)</f>
        <v>0</v>
      </c>
      <c r="J40" s="16">
        <f>VLOOKUP(B40,[1]Brokers!$B$9:$J$69,9,0)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VLOOKUP(B40,[2]Brokers!$B$9:$Y$67,24,0)+M40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VLOOKUP(B41,[1]Brokers!$B$9:$I$69,7,0)</f>
        <v>0</v>
      </c>
      <c r="H41" s="16">
        <f>VLOOKUP(B41,[1]Brokers!$B$9:$W$69,22,0)</f>
        <v>0</v>
      </c>
      <c r="I41" s="16">
        <f>VLOOKUP(B41,[2]Brokers!$B$9:$R$69,17,0)</f>
        <v>0</v>
      </c>
      <c r="J41" s="16">
        <f>VLOOKUP(B41,[1]Brokers!$B$9:$J$69,9,0)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VLOOKUP(B41,[2]Brokers!$B$9:$Y$67,24,0)+M41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VLOOKUP(B42,[1]Brokers!$B$9:$I$69,7,0)</f>
        <v>5456139</v>
      </c>
      <c r="H42" s="16">
        <f>VLOOKUP(B42,[1]Brokers!$B$9:$W$69,22,0)</f>
        <v>0</v>
      </c>
      <c r="I42" s="16">
        <f>VLOOKUP(B42,[2]Brokers!$B$9:$R$69,17,0)</f>
        <v>0</v>
      </c>
      <c r="J42" s="16">
        <f>VLOOKUP(B42,[1]Brokers!$B$9:$J$69,9,0)</f>
        <v>0</v>
      </c>
      <c r="K42" s="16"/>
      <c r="L42" s="16">
        <v>0</v>
      </c>
      <c r="M42" s="27">
        <f t="shared" si="2"/>
        <v>5456139</v>
      </c>
      <c r="N42" s="16">
        <f>VLOOKUP(B42,[2]Brokers!$B$9:$Y$67,24,0)+M42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VLOOKUP(B43,[1]Brokers!$B$9:$I$69,7,0)</f>
        <v>1238448</v>
      </c>
      <c r="H43" s="16">
        <f>VLOOKUP(B43,[1]Brokers!$B$9:$W$69,22,0)</f>
        <v>0</v>
      </c>
      <c r="I43" s="16">
        <f>VLOOKUP(B43,[2]Brokers!$B$9:$R$69,17,0)</f>
        <v>0</v>
      </c>
      <c r="J43" s="16">
        <f>VLOOKUP(B43,[1]Brokers!$B$9:$J$69,9,0)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VLOOKUP(B43,[2]Brokers!$B$9:$Y$67,24,0)+M43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VLOOKUP(B44,[1]Brokers!$B$9:$I$69,7,0)</f>
        <v>0</v>
      </c>
      <c r="H44" s="16">
        <f>VLOOKUP(B44,[1]Brokers!$B$9:$W$69,22,0)</f>
        <v>0</v>
      </c>
      <c r="I44" s="16">
        <f>VLOOKUP(B44,[2]Brokers!$B$9:$R$69,17,0)</f>
        <v>0</v>
      </c>
      <c r="J44" s="16">
        <f>VLOOKUP(B44,[1]Brokers!$B$9:$J$69,9,0)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VLOOKUP(B44,[2]Brokers!$B$9:$Y$67,24,0)+M44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VLOOKUP(B45,[1]Brokers!$B$9:$I$69,7,0)</f>
        <v>244000</v>
      </c>
      <c r="H45" s="16">
        <f>VLOOKUP(B45,[1]Brokers!$B$9:$W$69,22,0)</f>
        <v>0</v>
      </c>
      <c r="I45" s="16">
        <f>VLOOKUP(B45,[2]Brokers!$B$9:$R$69,17,0)</f>
        <v>0</v>
      </c>
      <c r="J45" s="16">
        <f>VLOOKUP(B45,[1]Brokers!$B$9:$J$69,9,0)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VLOOKUP(B45,[2]Brokers!$B$9:$Y$67,24,0)+M45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VLOOKUP(B46,[1]Brokers!$B$9:$I$69,7,0)</f>
        <v>36670</v>
      </c>
      <c r="H46" s="16">
        <f>VLOOKUP(B46,[1]Brokers!$B$9:$W$69,22,0)</f>
        <v>0</v>
      </c>
      <c r="I46" s="16">
        <f>VLOOKUP(B46,[2]Brokers!$B$9:$R$69,17,0)</f>
        <v>0</v>
      </c>
      <c r="J46" s="16">
        <f>VLOOKUP(B46,[1]Brokers!$B$9:$J$69,9,0)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VLOOKUP(B46,[2]Brokers!$B$9:$Y$67,24,0)+M46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VLOOKUP(B47,[1]Brokers!$B$9:$I$69,7,0)</f>
        <v>745426.4</v>
      </c>
      <c r="H47" s="16">
        <f>VLOOKUP(B47,[1]Brokers!$B$9:$W$69,22,0)</f>
        <v>0</v>
      </c>
      <c r="I47" s="16">
        <f>VLOOKUP(B47,[2]Brokers!$B$9:$R$69,17,0)</f>
        <v>0</v>
      </c>
      <c r="J47" s="16">
        <f>VLOOKUP(B47,[1]Brokers!$B$9:$J$69,9,0)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VLOOKUP(B47,[2]Brokers!$B$9:$Y$67,24,0)+M47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VLOOKUP(B48,[1]Brokers!$B$9:$I$69,7,0)</f>
        <v>0</v>
      </c>
      <c r="H48" s="16">
        <f>VLOOKUP(B48,[1]Brokers!$B$9:$W$69,22,0)</f>
        <v>0</v>
      </c>
      <c r="I48" s="16">
        <f>VLOOKUP(B48,[2]Brokers!$B$9:$R$69,17,0)</f>
        <v>0</v>
      </c>
      <c r="J48" s="16">
        <f>VLOOKUP(B48,[1]Brokers!$B$9:$J$69,9,0)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VLOOKUP(B48,[2]Brokers!$B$9:$Y$67,24,0)+M48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VLOOKUP(B49,[1]Brokers!$B$9:$I$69,7,0)</f>
        <v>0</v>
      </c>
      <c r="H49" s="16">
        <f>VLOOKUP(B49,[1]Brokers!$B$9:$W$69,22,0)</f>
        <v>0</v>
      </c>
      <c r="I49" s="16">
        <f>VLOOKUP(B49,[2]Brokers!$B$9:$R$69,17,0)</f>
        <v>0</v>
      </c>
      <c r="J49" s="16">
        <f>VLOOKUP(B49,[1]Brokers!$B$9:$J$69,9,0)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VLOOKUP(B49,[2]Brokers!$B$9:$Y$67,24,0)+M49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VLOOKUP(B50,[1]Brokers!$B$9:$I$69,7,0)</f>
        <v>0</v>
      </c>
      <c r="H50" s="16">
        <f>VLOOKUP(B50,[1]Brokers!$B$9:$W$69,22,0)</f>
        <v>0</v>
      </c>
      <c r="I50" s="16">
        <f>VLOOKUP(B50,[2]Brokers!$B$9:$R$69,17,0)</f>
        <v>0</v>
      </c>
      <c r="J50" s="16">
        <f>VLOOKUP(B50,[1]Brokers!$B$9:$J$69,9,0)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VLOOKUP(B50,[2]Brokers!$B$9:$Y$67,24,0)+M50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VLOOKUP(B51,[1]Brokers!$B$9:$I$69,7,0)</f>
        <v>0</v>
      </c>
      <c r="H51" s="16">
        <f>VLOOKUP(B51,[1]Brokers!$B$9:$W$69,22,0)</f>
        <v>0</v>
      </c>
      <c r="I51" s="16">
        <f>VLOOKUP(B51,[2]Brokers!$B$9:$R$69,17,0)</f>
        <v>0</v>
      </c>
      <c r="J51" s="16">
        <f>VLOOKUP(B51,[1]Brokers!$B$9:$J$69,9,0)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VLOOKUP(B51,[2]Brokers!$B$9:$Y$67,24,0)+M51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VLOOKUP(B52,[1]Brokers!$B$9:$I$69,7,0)</f>
        <v>0</v>
      </c>
      <c r="H52" s="16">
        <f>VLOOKUP(B52,[1]Brokers!$B$9:$W$69,22,0)</f>
        <v>0</v>
      </c>
      <c r="I52" s="16">
        <f>VLOOKUP(B52,[2]Brokers!$B$9:$R$69,17,0)</f>
        <v>0</v>
      </c>
      <c r="J52" s="16">
        <f>VLOOKUP(B52,[1]Brokers!$B$9:$J$69,9,0)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VLOOKUP(B52,[2]Brokers!$B$9:$Y$67,24,0)+M52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VLOOKUP(B53,[1]Brokers!$B$9:$I$69,7,0)</f>
        <v>0</v>
      </c>
      <c r="H53" s="16">
        <f>VLOOKUP(B53,[1]Brokers!$B$9:$W$69,22,0)</f>
        <v>0</v>
      </c>
      <c r="I53" s="16">
        <f>VLOOKUP(B53,[2]Brokers!$B$9:$R$69,17,0)</f>
        <v>0</v>
      </c>
      <c r="J53" s="16">
        <f>VLOOKUP(B53,[1]Brokers!$B$9:$J$69,9,0)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VLOOKUP(B53,[2]Brokers!$B$9:$Y$67,24,0)+M53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VLOOKUP(B54,[1]Brokers!$B$9:$I$69,7,0)</f>
        <v>0</v>
      </c>
      <c r="H54" s="16">
        <f>VLOOKUP(B54,[1]Brokers!$B$9:$W$69,22,0)</f>
        <v>0</v>
      </c>
      <c r="I54" s="16">
        <f>VLOOKUP(B54,[2]Brokers!$B$9:$R$69,17,0)</f>
        <v>0</v>
      </c>
      <c r="J54" s="16">
        <f>VLOOKUP(B54,[1]Brokers!$B$9:$J$69,9,0)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VLOOKUP(B54,[2]Brokers!$B$9:$Y$67,24,0)+M54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VLOOKUP(B55,[1]Brokers!$B$9:$I$69,7,0)</f>
        <v>0</v>
      </c>
      <c r="H55" s="16">
        <f>VLOOKUP(B55,[1]Brokers!$B$9:$W$69,22,0)</f>
        <v>0</v>
      </c>
      <c r="I55" s="16">
        <f>VLOOKUP(B55,[2]Brokers!$B$9:$R$69,17,0)</f>
        <v>0</v>
      </c>
      <c r="J55" s="16">
        <f>VLOOKUP(B55,[1]Brokers!$B$9:$J$69,9,0)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VLOOKUP(B55,[2]Brokers!$B$9:$Y$67,24,0)+M55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VLOOKUP(B56,[1]Brokers!$B$9:$I$69,7,0)</f>
        <v>0</v>
      </c>
      <c r="H56" s="16">
        <f>VLOOKUP(B56,[1]Brokers!$B$9:$W$69,22,0)</f>
        <v>0</v>
      </c>
      <c r="I56" s="16">
        <f>VLOOKUP(B56,[2]Brokers!$B$9:$R$69,17,0)</f>
        <v>0</v>
      </c>
      <c r="J56" s="16">
        <f>VLOOKUP(B56,[1]Brokers!$B$9:$J$69,9,0)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VLOOKUP(B56,[2]Brokers!$B$9:$Y$67,24,0)+M56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VLOOKUP(B57,[1]Brokers!$B$9:$I$69,7,0)</f>
        <v>0</v>
      </c>
      <c r="H57" s="16">
        <f>VLOOKUP(B57,[1]Brokers!$B$9:$W$69,22,0)</f>
        <v>0</v>
      </c>
      <c r="I57" s="16">
        <f>VLOOKUP(B57,[2]Brokers!$B$9:$R$69,17,0)</f>
        <v>0</v>
      </c>
      <c r="J57" s="16">
        <f>VLOOKUP(B57,[1]Brokers!$B$9:$J$69,9,0)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VLOOKUP(B57,[2]Brokers!$B$9:$Y$67,24,0)+M57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VLOOKUP(B58,[1]Brokers!$B$9:$I$69,7,0)</f>
        <v>0</v>
      </c>
      <c r="H58" s="16">
        <f>VLOOKUP(B58,[1]Brokers!$B$9:$W$69,22,0)</f>
        <v>0</v>
      </c>
      <c r="I58" s="16">
        <f>VLOOKUP(B58,[2]Brokers!$B$9:$R$69,17,0)</f>
        <v>0</v>
      </c>
      <c r="J58" s="16">
        <f>VLOOKUP(B58,[1]Brokers!$B$9:$J$69,9,0)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VLOOKUP(B58,[2]Brokers!$B$9:$Y$67,24,0)+M58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VLOOKUP(B59,[1]Brokers!$B$9:$I$69,7,0)</f>
        <v>0</v>
      </c>
      <c r="H59" s="16">
        <f>VLOOKUP(B59,[1]Brokers!$B$9:$W$69,22,0)</f>
        <v>0</v>
      </c>
      <c r="I59" s="16">
        <f>VLOOKUP(B59,[2]Brokers!$B$9:$R$69,17,0)</f>
        <v>0</v>
      </c>
      <c r="J59" s="16">
        <f>VLOOKUP(B59,[1]Brokers!$B$9:$J$69,9,0)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VLOOKUP(B59,[2]Brokers!$B$9:$Y$67,24,0)+M59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VLOOKUP(B60,[1]Brokers!$B$9:$I$69,7,0)</f>
        <v>0</v>
      </c>
      <c r="H60" s="16">
        <f>VLOOKUP(B60,[1]Brokers!$B$9:$W$69,22,0)</f>
        <v>0</v>
      </c>
      <c r="I60" s="16">
        <f>VLOOKUP(B60,[2]Brokers!$B$9:$R$69,17,0)</f>
        <v>0</v>
      </c>
      <c r="J60" s="16">
        <f>VLOOKUP(B60,[1]Brokers!$B$9:$J$69,9,0)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VLOOKUP(B60,[2]Brokers!$B$9:$Y$67,24,0)+M60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VLOOKUP(B61,[1]Brokers!$B$9:$I$69,7,0)</f>
        <v>0</v>
      </c>
      <c r="H61" s="16">
        <f>VLOOKUP(B61,[1]Brokers!$B$9:$W$69,22,0)</f>
        <v>0</v>
      </c>
      <c r="I61" s="16">
        <f>VLOOKUP(B61,[2]Brokers!$B$9:$R$69,17,0)</f>
        <v>0</v>
      </c>
      <c r="J61" s="16">
        <f>VLOOKUP(B61,[1]Brokers!$B$9:$J$69,9,0)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VLOOKUP(B61,[2]Brokers!$B$9:$Y$67,24,0)+M61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Шинэболд</cp:lastModifiedBy>
  <cp:lastPrinted>2019-03-06T01:13:38Z</cp:lastPrinted>
  <dcterms:created xsi:type="dcterms:W3CDTF">2017-06-09T07:51:20Z</dcterms:created>
  <dcterms:modified xsi:type="dcterms:W3CDTF">2019-03-06T01:14:33Z</dcterms:modified>
</cp:coreProperties>
</file>