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F:\1st Enkhbat Docs\Жижиг компаниуд\27 Бөхөг\Баланс\"/>
    </mc:Choice>
  </mc:AlternateContent>
  <xr:revisionPtr revIDLastSave="0" documentId="13_ncr:1_{E7A43226-3FD2-469C-87F0-E2E0724964AC}" xr6:coauthVersionLast="47" xr6:coauthVersionMax="47" xr10:uidLastSave="{00000000-0000-0000-0000-000000000000}"/>
  <bookViews>
    <workbookView xWindow="-120" yWindow="-120" windowWidth="29040" windowHeight="15840" activeTab="7" xr2:uid="{00000000-000D-0000-FFFF-FFFF00000000}"/>
  </bookViews>
  <sheets>
    <sheet name="nuur" sheetId="12" r:id="rId1"/>
    <sheet name="balance" sheetId="8" r:id="rId2"/>
    <sheet name="OUDT" sheetId="9" r:id="rId3"/>
    <sheet name="UUT" sheetId="10" r:id="rId4"/>
    <sheet name="MGT" sheetId="11" r:id="rId5"/>
    <sheet name="тодруулга бос" sheetId="13" r:id="rId6"/>
    <sheet name="Тодруулга хөнд-1" sheetId="14" r:id="rId7"/>
    <sheet name="Тодруулга хөнд-2" sheetId="15" r:id="rId8"/>
  </sheets>
  <externalReferences>
    <externalReference r:id="rId9"/>
  </externalReferences>
  <definedNames>
    <definedName name="_xlnm._FilterDatabase" localSheetId="1" hidden="1">balance!$1:$133</definedName>
    <definedName name="_xlnm._FilterDatabase" localSheetId="2" hidden="1">OUDT!$A$9:$A$62</definedName>
    <definedName name="_ftn1" localSheetId="6">'Тодруулга хөнд-1'!#REF!</definedName>
    <definedName name="_ftnref1" localSheetId="6">'Тодруулга хөнд-1'!$B$19</definedName>
    <definedName name="button15">#REF!</definedName>
    <definedName name="_xlnm.Print_Area" localSheetId="1">balance!$A$1:$E$106</definedName>
    <definedName name="_xlnm.Print_Area" localSheetId="4">MGT!$A$1:$D$67</definedName>
    <definedName name="_xlnm.Print_Area" localSheetId="0">nuur!$A$1:$AA$53</definedName>
    <definedName name="_xlnm.Print_Area" localSheetId="2">OUDT!$B$1:$E$69</definedName>
    <definedName name="_xlnm.Print_Area" localSheetId="3">UUT!$A$1:$K$38</definedName>
    <definedName name="_xlnm.Print_Area" localSheetId="5">'тодруулга бос'!$A$1:$J$572</definedName>
  </definedNames>
  <calcPr calcId="181029"/>
</workbook>
</file>

<file path=xl/calcChain.xml><?xml version="1.0" encoding="utf-8"?>
<calcChain xmlns="http://schemas.openxmlformats.org/spreadsheetml/2006/main">
  <c r="F254" i="13" l="1"/>
  <c r="H254" i="13"/>
  <c r="C26" i="8"/>
  <c r="D26" i="8"/>
  <c r="H455" i="13"/>
  <c r="H459" i="13"/>
  <c r="G410" i="13"/>
  <c r="F289" i="13"/>
  <c r="G289" i="13"/>
  <c r="H289" i="13"/>
  <c r="E289" i="13"/>
  <c r="H185" i="13"/>
  <c r="F185" i="13"/>
  <c r="D89" i="13"/>
  <c r="C57" i="11" l="1"/>
  <c r="C60" i="11" l="1"/>
  <c r="C56" i="14" l="1"/>
  <c r="D43" i="14"/>
  <c r="E43" i="14"/>
  <c r="F43" i="14"/>
  <c r="G43" i="14"/>
  <c r="H43" i="14"/>
  <c r="I43" i="14"/>
  <c r="C43" i="14"/>
  <c r="D53" i="14"/>
  <c r="C11" i="14"/>
  <c r="H437" i="13"/>
  <c r="H442" i="13" s="1"/>
  <c r="F437" i="13"/>
  <c r="F442" i="13" s="1"/>
  <c r="D57" i="11"/>
  <c r="H429" i="13" s="1"/>
  <c r="F429" i="13"/>
  <c r="K19" i="10" l="1"/>
  <c r="J5" i="14" l="1"/>
  <c r="D353" i="13"/>
  <c r="D91" i="13"/>
  <c r="F541" i="13" l="1"/>
  <c r="E266" i="13" l="1"/>
  <c r="E51" i="11" l="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X27" i="11" l="1"/>
  <c r="P27" i="11"/>
  <c r="H27" i="11"/>
  <c r="AD45" i="11"/>
  <c r="V45" i="11"/>
  <c r="N45" i="11"/>
  <c r="F45" i="11"/>
  <c r="AB56" i="11"/>
  <c r="T56" i="11"/>
  <c r="L56" i="11"/>
  <c r="AD27" i="11"/>
  <c r="V27" i="11"/>
  <c r="N27" i="11"/>
  <c r="F27" i="11"/>
  <c r="AB45" i="11"/>
  <c r="T45" i="11"/>
  <c r="L45" i="11"/>
  <c r="Z56" i="11"/>
  <c r="R56" i="11"/>
  <c r="J56" i="11"/>
  <c r="AB27" i="11"/>
  <c r="T27" i="11"/>
  <c r="L27" i="11"/>
  <c r="Z45" i="11"/>
  <c r="R45" i="11"/>
  <c r="J45" i="11"/>
  <c r="X56" i="11"/>
  <c r="P56" i="11"/>
  <c r="H56" i="11"/>
  <c r="Z27" i="11"/>
  <c r="J27" i="11"/>
  <c r="X45" i="11"/>
  <c r="P45" i="11"/>
  <c r="H45" i="11"/>
  <c r="AD56" i="11"/>
  <c r="V56" i="11"/>
  <c r="N56" i="11"/>
  <c r="F56" i="11"/>
  <c r="R27" i="11"/>
  <c r="P58" i="11"/>
  <c r="AE27" i="11"/>
  <c r="AC27" i="11"/>
  <c r="AA27" i="11"/>
  <c r="Y27" i="11"/>
  <c r="W27" i="11"/>
  <c r="U27" i="11"/>
  <c r="S27" i="11"/>
  <c r="Q27" i="11"/>
  <c r="O27" i="11"/>
  <c r="M27" i="11"/>
  <c r="K27" i="11"/>
  <c r="I27" i="11"/>
  <c r="G27" i="11"/>
  <c r="E27" i="11"/>
  <c r="AE45" i="11"/>
  <c r="AC45" i="11"/>
  <c r="AA45" i="11"/>
  <c r="Y45" i="11"/>
  <c r="W45" i="11"/>
  <c r="U45" i="11"/>
  <c r="S45" i="11"/>
  <c r="Q45" i="11"/>
  <c r="O45" i="11"/>
  <c r="M45" i="11"/>
  <c r="K45" i="11"/>
  <c r="I45" i="11"/>
  <c r="G45" i="11"/>
  <c r="E45" i="11"/>
  <c r="AE56" i="11"/>
  <c r="AC56" i="11"/>
  <c r="AA56" i="11"/>
  <c r="Y56" i="11"/>
  <c r="W56" i="11"/>
  <c r="U56" i="11"/>
  <c r="S56" i="11"/>
  <c r="Q56" i="11"/>
  <c r="O56" i="11"/>
  <c r="M56" i="11"/>
  <c r="K56" i="11"/>
  <c r="I56" i="11"/>
  <c r="G56" i="11"/>
  <c r="E56" i="11"/>
  <c r="H58" i="11" l="1"/>
  <c r="V58" i="11"/>
  <c r="X58" i="11"/>
  <c r="AD58" i="11"/>
  <c r="F58" i="11"/>
  <c r="N58" i="11"/>
  <c r="R58" i="11"/>
  <c r="J58" i="11"/>
  <c r="Z58" i="11"/>
  <c r="L58" i="11"/>
  <c r="T58" i="11"/>
  <c r="AB58" i="11"/>
  <c r="G58" i="11"/>
  <c r="K58" i="11"/>
  <c r="O58" i="11"/>
  <c r="S58" i="11"/>
  <c r="W58" i="11"/>
  <c r="AA58" i="11"/>
  <c r="AE58" i="11"/>
  <c r="E58" i="11"/>
  <c r="I58" i="11"/>
  <c r="M58" i="11"/>
  <c r="Q58" i="11"/>
  <c r="U58" i="11"/>
  <c r="Y58" i="11"/>
  <c r="AC58" i="11"/>
  <c r="F103" i="13"/>
  <c r="C51" i="11" l="1"/>
  <c r="C38" i="11"/>
  <c r="C29" i="11"/>
  <c r="C17" i="11"/>
  <c r="C45" i="11" l="1"/>
  <c r="C10" i="11"/>
  <c r="C27" i="11" s="1"/>
  <c r="C47" i="11"/>
  <c r="C56" i="11" s="1"/>
  <c r="C58" i="11" l="1"/>
  <c r="D12" i="9"/>
  <c r="D27" i="9" s="1"/>
  <c r="F30" i="14" l="1"/>
  <c r="E500" i="13"/>
  <c r="G500" i="13"/>
  <c r="I493" i="13"/>
  <c r="F484" i="13"/>
  <c r="H484" i="13"/>
  <c r="F433" i="13"/>
  <c r="H433" i="13"/>
  <c r="H423" i="13"/>
  <c r="H425" i="13" s="1"/>
  <c r="E425" i="13"/>
  <c r="D360" i="13"/>
  <c r="H360" i="13" s="1"/>
  <c r="F362" i="13"/>
  <c r="F359" i="13"/>
  <c r="D362" i="13"/>
  <c r="H362" i="13" s="1"/>
  <c r="H361" i="13"/>
  <c r="H363" i="13"/>
  <c r="H364" i="13"/>
  <c r="H365" i="13"/>
  <c r="H358" i="13"/>
  <c r="H103" i="13"/>
  <c r="H104" i="13" s="1"/>
  <c r="D359" i="13" l="1"/>
  <c r="H359" i="13" s="1"/>
  <c r="F366" i="13"/>
  <c r="D366" i="13" l="1"/>
  <c r="H366" i="13" s="1"/>
  <c r="G253" i="13"/>
  <c r="E353" i="13" l="1"/>
  <c r="E253" i="13"/>
  <c r="G266" i="13" l="1"/>
  <c r="M21" i="15" l="1"/>
  <c r="M22" i="15"/>
  <c r="M23" i="15"/>
  <c r="M24" i="15"/>
  <c r="M25" i="15"/>
  <c r="M26" i="15"/>
  <c r="M27" i="15"/>
  <c r="M28" i="15"/>
  <c r="E35" i="15"/>
  <c r="F35" i="15"/>
  <c r="G35" i="15"/>
  <c r="H35" i="15"/>
  <c r="I35" i="15"/>
  <c r="J35" i="15"/>
  <c r="K35" i="15"/>
  <c r="L35" i="15"/>
  <c r="M30" i="15"/>
  <c r="N30" i="15" s="1"/>
  <c r="D29" i="15"/>
  <c r="D31" i="15" s="1"/>
  <c r="G493" i="13"/>
  <c r="M29" i="15" l="1"/>
  <c r="N29" i="15" s="1"/>
  <c r="D35" i="15"/>
  <c r="M31" i="15"/>
  <c r="F475" i="13"/>
  <c r="F476" i="13" s="1"/>
  <c r="G475" i="13"/>
  <c r="H475" i="13"/>
  <c r="H476" i="13" s="1"/>
  <c r="E475" i="13"/>
  <c r="G415" i="13"/>
  <c r="G417" i="13" s="1"/>
  <c r="G411" i="13"/>
  <c r="G413" i="13" s="1"/>
  <c r="D417" i="13"/>
  <c r="D411" i="13"/>
  <c r="D413" i="13" s="1"/>
  <c r="H351" i="13"/>
  <c r="H352" i="13"/>
  <c r="H353" i="13"/>
  <c r="H350" i="13"/>
  <c r="G308" i="13"/>
  <c r="E308" i="13"/>
  <c r="G280" i="13"/>
  <c r="H281" i="13" s="1"/>
  <c r="E280" i="13"/>
  <c r="F281" i="13" s="1"/>
  <c r="G269" i="13"/>
  <c r="E269" i="13"/>
  <c r="H224" i="13"/>
  <c r="D66" i="14"/>
  <c r="E66" i="14"/>
  <c r="F66" i="14"/>
  <c r="G66" i="14"/>
  <c r="H66" i="14"/>
  <c r="I66" i="14"/>
  <c r="C67" i="14"/>
  <c r="C66" i="14"/>
  <c r="E56" i="14"/>
  <c r="E64" i="14" s="1"/>
  <c r="F56" i="14"/>
  <c r="F64" i="14" s="1"/>
  <c r="G56" i="14"/>
  <c r="G64" i="14" s="1"/>
  <c r="H56" i="14"/>
  <c r="H64" i="14" s="1"/>
  <c r="I56" i="14"/>
  <c r="I64" i="14" s="1"/>
  <c r="D56" i="14"/>
  <c r="D64" i="14" s="1"/>
  <c r="E53" i="14"/>
  <c r="F53" i="14"/>
  <c r="F67" i="14" s="1"/>
  <c r="G53" i="14"/>
  <c r="H53" i="14"/>
  <c r="I53" i="14"/>
  <c r="J44" i="14"/>
  <c r="J45" i="14"/>
  <c r="J46" i="14"/>
  <c r="J47" i="14"/>
  <c r="J48" i="14"/>
  <c r="J49" i="14"/>
  <c r="J50" i="14"/>
  <c r="J51" i="14"/>
  <c r="J52" i="14"/>
  <c r="J54" i="14"/>
  <c r="J55" i="14"/>
  <c r="J57" i="14"/>
  <c r="J58" i="14"/>
  <c r="J59" i="14"/>
  <c r="J60" i="14"/>
  <c r="J61" i="14"/>
  <c r="J62" i="14"/>
  <c r="J63" i="14"/>
  <c r="J65" i="14"/>
  <c r="J42" i="14"/>
  <c r="D30" i="14"/>
  <c r="E30" i="14"/>
  <c r="G30" i="14"/>
  <c r="H30" i="14"/>
  <c r="I30" i="14"/>
  <c r="C30" i="14"/>
  <c r="D20" i="14"/>
  <c r="E20" i="14"/>
  <c r="E28" i="14" s="1"/>
  <c r="F20" i="14"/>
  <c r="F28" i="14" s="1"/>
  <c r="G20" i="14"/>
  <c r="H20" i="14"/>
  <c r="I20" i="14"/>
  <c r="I28" i="14" s="1"/>
  <c r="D24" i="14"/>
  <c r="E24" i="14"/>
  <c r="F24" i="14"/>
  <c r="G24" i="14"/>
  <c r="G28" i="14" s="1"/>
  <c r="H24" i="14"/>
  <c r="I24" i="14"/>
  <c r="D28" i="14"/>
  <c r="C24" i="14"/>
  <c r="C20" i="14"/>
  <c r="D6" i="14"/>
  <c r="D17" i="14" s="1"/>
  <c r="E6" i="14"/>
  <c r="F6" i="14"/>
  <c r="G6" i="14"/>
  <c r="H6" i="14"/>
  <c r="I6" i="14"/>
  <c r="D11" i="14"/>
  <c r="E11" i="14"/>
  <c r="F11" i="14"/>
  <c r="F17" i="14" s="1"/>
  <c r="G11" i="14"/>
  <c r="G17" i="14" s="1"/>
  <c r="H11" i="14"/>
  <c r="H17" i="14" s="1"/>
  <c r="I11" i="14"/>
  <c r="I17" i="14" s="1"/>
  <c r="C6" i="14"/>
  <c r="C17" i="14" s="1"/>
  <c r="J7" i="14"/>
  <c r="J8" i="14"/>
  <c r="J9" i="14"/>
  <c r="J10" i="14"/>
  <c r="J12" i="14"/>
  <c r="J13" i="14"/>
  <c r="J14" i="14"/>
  <c r="J15" i="14"/>
  <c r="J16" i="14"/>
  <c r="J18" i="14"/>
  <c r="J19" i="14"/>
  <c r="J21" i="14"/>
  <c r="J22" i="14"/>
  <c r="J23" i="14"/>
  <c r="J25" i="14"/>
  <c r="J26" i="14"/>
  <c r="J27" i="14"/>
  <c r="J29" i="14"/>
  <c r="J4" i="14"/>
  <c r="H152" i="13"/>
  <c r="H155" i="13" s="1"/>
  <c r="H157" i="13" s="1"/>
  <c r="I150" i="13"/>
  <c r="G156" i="13"/>
  <c r="F156" i="13"/>
  <c r="D156" i="13"/>
  <c r="E156" i="13"/>
  <c r="H156" i="13"/>
  <c r="C156" i="13"/>
  <c r="I153" i="13"/>
  <c r="I154" i="13"/>
  <c r="E152" i="13"/>
  <c r="E155" i="13" s="1"/>
  <c r="E157" i="13" s="1"/>
  <c r="G152" i="13"/>
  <c r="G155" i="13" s="1"/>
  <c r="G157" i="13" s="1"/>
  <c r="C152" i="13"/>
  <c r="C155" i="13" s="1"/>
  <c r="F94" i="13"/>
  <c r="D94" i="13"/>
  <c r="H90" i="13"/>
  <c r="H92" i="13"/>
  <c r="H93" i="13"/>
  <c r="H89" i="13"/>
  <c r="H78" i="13"/>
  <c r="I79" i="13" s="1"/>
  <c r="F78" i="13"/>
  <c r="D31" i="14" l="1"/>
  <c r="H28" i="14"/>
  <c r="E17" i="14"/>
  <c r="J17" i="14"/>
  <c r="F31" i="14"/>
  <c r="J43" i="14"/>
  <c r="H67" i="14"/>
  <c r="G67" i="14"/>
  <c r="M35" i="15"/>
  <c r="N31" i="15"/>
  <c r="N35" i="15" s="1"/>
  <c r="J11" i="14"/>
  <c r="I67" i="14"/>
  <c r="E67" i="14"/>
  <c r="D67" i="14"/>
  <c r="H94" i="13"/>
  <c r="H95" i="13" s="1"/>
  <c r="F152" i="13"/>
  <c r="F155" i="13" s="1"/>
  <c r="F157" i="13" s="1"/>
  <c r="I151" i="13"/>
  <c r="J53" i="14"/>
  <c r="J66" i="14"/>
  <c r="J64" i="14"/>
  <c r="J56" i="14"/>
  <c r="C28" i="14"/>
  <c r="J28" i="14" s="1"/>
  <c r="I31" i="14"/>
  <c r="J24" i="14"/>
  <c r="J6" i="14"/>
  <c r="H31" i="14"/>
  <c r="D152" i="13"/>
  <c r="D155" i="13" s="1"/>
  <c r="D157" i="13" s="1"/>
  <c r="E31" i="14"/>
  <c r="J20" i="14"/>
  <c r="G31" i="14"/>
  <c r="J30" i="14"/>
  <c r="I149" i="13"/>
  <c r="I156" i="13"/>
  <c r="C157" i="13"/>
  <c r="H91" i="13"/>
  <c r="D60" i="11"/>
  <c r="D59" i="11"/>
  <c r="D51" i="11"/>
  <c r="D47" i="11"/>
  <c r="D38" i="11"/>
  <c r="D29" i="11"/>
  <c r="D17" i="11"/>
  <c r="D10" i="11"/>
  <c r="D7" i="11"/>
  <c r="K22" i="10"/>
  <c r="K23" i="10"/>
  <c r="K24" i="10"/>
  <c r="K25" i="10"/>
  <c r="K14" i="10"/>
  <c r="K15" i="10"/>
  <c r="K16" i="10"/>
  <c r="K17" i="10"/>
  <c r="K12" i="10"/>
  <c r="E12" i="10"/>
  <c r="E18" i="10" s="1"/>
  <c r="E20" i="10" s="1"/>
  <c r="E26" i="10" s="1"/>
  <c r="F12" i="10"/>
  <c r="F18" i="10" s="1"/>
  <c r="F20" i="10" s="1"/>
  <c r="F26" i="10" s="1"/>
  <c r="G12" i="10"/>
  <c r="G18" i="10" s="1"/>
  <c r="G20" i="10" s="1"/>
  <c r="G26" i="10" s="1"/>
  <c r="H12" i="10"/>
  <c r="H18" i="10" s="1"/>
  <c r="H20" i="10" s="1"/>
  <c r="H26" i="10" s="1"/>
  <c r="I12" i="10"/>
  <c r="I18" i="10" s="1"/>
  <c r="I20" i="10" s="1"/>
  <c r="I26" i="10" s="1"/>
  <c r="J12" i="10"/>
  <c r="D12" i="10"/>
  <c r="D18" i="10" s="1"/>
  <c r="I152" i="13" l="1"/>
  <c r="I155" i="13"/>
  <c r="D56" i="11"/>
  <c r="C61" i="11"/>
  <c r="D20" i="10"/>
  <c r="D26" i="10" s="1"/>
  <c r="J67" i="14"/>
  <c r="I157" i="13"/>
  <c r="I158" i="13" s="1"/>
  <c r="C31" i="14"/>
  <c r="J31" i="14" s="1"/>
  <c r="J36" i="14" s="1"/>
  <c r="D45" i="11"/>
  <c r="D27" i="11"/>
  <c r="D58" i="11" l="1"/>
  <c r="D61" i="11" s="1"/>
  <c r="B4" i="11"/>
  <c r="A3" i="13" s="1"/>
  <c r="B3" i="9"/>
  <c r="C6" i="10"/>
  <c r="K5" i="10"/>
  <c r="D4" i="11" s="1"/>
  <c r="J4" i="13" s="1"/>
  <c r="E8" i="9"/>
  <c r="C26" i="10"/>
  <c r="E12" i="9"/>
  <c r="E27" i="9" s="1"/>
  <c r="E4" i="9"/>
  <c r="D8" i="9"/>
  <c r="C7" i="11" s="1"/>
  <c r="C73" i="8"/>
  <c r="D60" i="8"/>
  <c r="C60" i="8"/>
  <c r="D53" i="8"/>
  <c r="D61" i="8" s="1"/>
  <c r="C53" i="8"/>
  <c r="C61" i="8" s="1"/>
  <c r="D35" i="8"/>
  <c r="C35" i="8"/>
  <c r="D24" i="8"/>
  <c r="C24" i="8"/>
  <c r="R7" i="12"/>
  <c r="E29" i="9" l="1"/>
  <c r="C74" i="8"/>
  <c r="D29" i="9"/>
  <c r="D56" i="9" s="1"/>
  <c r="J13" i="10" s="1"/>
  <c r="C36" i="8"/>
  <c r="D36" i="8"/>
  <c r="E57" i="9"/>
  <c r="D57" i="9"/>
  <c r="D71" i="8" l="1"/>
  <c r="J21" i="10"/>
  <c r="K13" i="10"/>
  <c r="J18" i="10"/>
  <c r="E56" i="9"/>
  <c r="C75" i="8"/>
  <c r="B80" i="8"/>
  <c r="C67" i="9" s="1"/>
  <c r="D32" i="10" s="1"/>
  <c r="B55" i="9"/>
  <c r="B56" i="9" s="1"/>
  <c r="B57" i="9" s="1"/>
  <c r="B62" i="9" s="1"/>
  <c r="J20" i="10" l="1"/>
  <c r="K18" i="10"/>
  <c r="K20" i="10" s="1"/>
  <c r="K21" i="10"/>
  <c r="D73" i="8"/>
  <c r="D74" i="8" s="1"/>
  <c r="D75" i="8" s="1"/>
  <c r="B82" i="8"/>
  <c r="B65" i="11" s="1"/>
  <c r="B63" i="11"/>
  <c r="K26" i="10" l="1"/>
  <c r="K27" i="10" s="1"/>
  <c r="J26" i="10"/>
  <c r="C69" i="9"/>
  <c r="D34" i="10" s="1"/>
</calcChain>
</file>

<file path=xl/sharedStrings.xml><?xml version="1.0" encoding="utf-8"?>
<sst xmlns="http://schemas.openxmlformats.org/spreadsheetml/2006/main" count="1092" uniqueCount="656">
  <si>
    <t>Албан томилолтын зардал</t>
  </si>
  <si>
    <t>Тээврийн зардал</t>
  </si>
  <si>
    <t>Хүү, торгуулийн орлого</t>
  </si>
  <si>
    <t>Үйл ажиллагааны бус орлого</t>
  </si>
  <si>
    <t>Бусад борлуулалт</t>
  </si>
  <si>
    <t>Мөрийн дугаар</t>
  </si>
  <si>
    <t>А</t>
  </si>
  <si>
    <t>Б</t>
  </si>
  <si>
    <t>*</t>
  </si>
  <si>
    <t>1.1.1</t>
  </si>
  <si>
    <t>1.1.2</t>
  </si>
  <si>
    <t>1.1.3</t>
  </si>
  <si>
    <t>1.1.4</t>
  </si>
  <si>
    <t>1.1.5</t>
  </si>
  <si>
    <t>1.1.6</t>
  </si>
  <si>
    <t>1.1.7</t>
  </si>
  <si>
    <t>1.1.8</t>
  </si>
  <si>
    <t>1.1.9</t>
  </si>
  <si>
    <t>1.1.10</t>
  </si>
  <si>
    <t>1.2.1</t>
  </si>
  <si>
    <t>1.2.2</t>
  </si>
  <si>
    <t>1.2.3</t>
  </si>
  <si>
    <t>1.2.4</t>
  </si>
  <si>
    <t>1.2.5</t>
  </si>
  <si>
    <t>1.2.6</t>
  </si>
  <si>
    <t>1.2.7</t>
  </si>
  <si>
    <t>1.2.8</t>
  </si>
  <si>
    <t>1.2.9</t>
  </si>
  <si>
    <t>ӨР ТӨЛБӨР</t>
  </si>
  <si>
    <t>2.1.1</t>
  </si>
  <si>
    <t>2.1.1.1</t>
  </si>
  <si>
    <t>Дансны өглөг</t>
  </si>
  <si>
    <t>2.1.1.2</t>
  </si>
  <si>
    <t>2.1.1.3</t>
  </si>
  <si>
    <t>2.1.1.4</t>
  </si>
  <si>
    <t>2.1.1.5</t>
  </si>
  <si>
    <t>2.1.1.6</t>
  </si>
  <si>
    <t>2.1.1.7</t>
  </si>
  <si>
    <t>2.1.1.8</t>
  </si>
  <si>
    <t>2.1.1.9</t>
  </si>
  <si>
    <t>2.1.1.10</t>
  </si>
  <si>
    <t>2.1.1.11</t>
  </si>
  <si>
    <t>2.1.2</t>
  </si>
  <si>
    <t>2.1.2.1</t>
  </si>
  <si>
    <t>2.1.2.2</t>
  </si>
  <si>
    <t>2.1.2.3</t>
  </si>
  <si>
    <t>2.1.2.4</t>
  </si>
  <si>
    <t>2.1.2.5</t>
  </si>
  <si>
    <t>2.1.2.6</t>
  </si>
  <si>
    <t>2.1.2.10</t>
  </si>
  <si>
    <t>2.3.1</t>
  </si>
  <si>
    <t>2.3.2</t>
  </si>
  <si>
    <t>2.3.3</t>
  </si>
  <si>
    <t>2.3.4</t>
  </si>
  <si>
    <t>2.3.5</t>
  </si>
  <si>
    <t>2.3.6</t>
  </si>
  <si>
    <t>Нэмж төлөгдсөн капитал</t>
  </si>
  <si>
    <t>2.3.7</t>
  </si>
  <si>
    <t>2.3.8</t>
  </si>
  <si>
    <t>ҮАЗ</t>
  </si>
  <si>
    <t>Үзүүлэлт</t>
  </si>
  <si>
    <t>Тайлангийн өмнөх үе</t>
  </si>
  <si>
    <t>Тайлант үе</t>
  </si>
  <si>
    <t>Борлуулалтын хорогдол ба буцаалт</t>
  </si>
  <si>
    <t>Борлуулалтын хөнгөлөлт</t>
  </si>
  <si>
    <t>Шүүлт</t>
  </si>
  <si>
    <t>Ногдол ашгийн орлого</t>
  </si>
  <si>
    <t>Тайлант үеийн цэвэр ашиг /алдагдал/</t>
  </si>
  <si>
    <t>Гадаад валютын хөрвүүлэлтийн нөөц</t>
  </si>
  <si>
    <t>Нийт дүн</t>
  </si>
  <si>
    <t>МӨНГӨН ГҮЙЛГЭЭНИЙ ТАЙЛАН</t>
  </si>
  <si>
    <t>1.1.</t>
  </si>
  <si>
    <t>Өгсөн зээл</t>
  </si>
  <si>
    <t>Õóäàëäñàí óðò õóãàöààò õºðºíãèéí îðëîãî</t>
  </si>
  <si>
    <t>Áàíêíààñ àâñàí çýýë</t>
  </si>
  <si>
    <t>Байгууллага хувь хүнээс авсан зээл</t>
  </si>
  <si>
    <t>Дансны нэрс</t>
  </si>
  <si>
    <t>ДТ</t>
  </si>
  <si>
    <t>DT</t>
  </si>
  <si>
    <t>KT</t>
  </si>
  <si>
    <t>ДҮН</t>
  </si>
  <si>
    <t xml:space="preserve">Мөнгө ба түүнтэй адилтгах хөрөнгө </t>
  </si>
  <si>
    <t>Богино хугацаат хөрөнгө оруулалт</t>
  </si>
  <si>
    <t>Үнэлгээний хасагдуулга</t>
  </si>
  <si>
    <t>Дансны авлага</t>
  </si>
  <si>
    <t>Найдваргүй авлагын нөөц</t>
  </si>
  <si>
    <t>Бусад авлага</t>
  </si>
  <si>
    <t>Бараа материал</t>
  </si>
  <si>
    <t>Мал амьтад /эргэлтийн/</t>
  </si>
  <si>
    <t>Урьдчилж төлсөн зардал/тооцоо</t>
  </si>
  <si>
    <t>Урьдчилж төлсөн тооцоо</t>
  </si>
  <si>
    <t>Үндсэн хөрөнгө</t>
  </si>
  <si>
    <t>Хуримтлагдсан элэгдэл.</t>
  </si>
  <si>
    <t>Бусад үндсэн хөрөнгө</t>
  </si>
  <si>
    <t>Хуримтлагдсан элэгдэл. БУХ</t>
  </si>
  <si>
    <t>Дуусаагүй барилга</t>
  </si>
  <si>
    <t>Мал амьтан /Эргэлтийн бус/</t>
  </si>
  <si>
    <t>Биет бус хөрөнгө</t>
  </si>
  <si>
    <t>Хөрөнгө оруулалт ба бусад хөрөнгө</t>
  </si>
  <si>
    <t>Цалингийн өглөг</t>
  </si>
  <si>
    <t>Орлогын татварын өглөг</t>
  </si>
  <si>
    <t>ХАОАТ-ын өглөг</t>
  </si>
  <si>
    <t>НӨАТ-ын өглөг</t>
  </si>
  <si>
    <t>Бусад татварын өглөг</t>
  </si>
  <si>
    <t>ЭМНД-ийн шимтгэлийн өглөг</t>
  </si>
  <si>
    <t>Урт хугацаатай зээлийн хүү</t>
  </si>
  <si>
    <t>Бусад өглөг</t>
  </si>
  <si>
    <t>Урьдчилж орсон орлого</t>
  </si>
  <si>
    <t>Банкны богино хугацаат зээл</t>
  </si>
  <si>
    <t>Урт хугацаат зээл</t>
  </si>
  <si>
    <t>Бусад урт хугацаат өглөг</t>
  </si>
  <si>
    <t>Урт хугацаат бондын өглөг</t>
  </si>
  <si>
    <t>Төрийн өмч</t>
  </si>
  <si>
    <t>Хувийн өмч</t>
  </si>
  <si>
    <t>Халаасны хувьцаа</t>
  </si>
  <si>
    <t>Дахин үнэлгээний нөөц</t>
  </si>
  <si>
    <t>Эздийн өмч бусад</t>
  </si>
  <si>
    <t>1-ð óëèðàëä ¿ëäýãä îðóóëàõã¿é.</t>
  </si>
  <si>
    <t>2008 îíû Ñ2 îðóóëíà.</t>
  </si>
  <si>
    <t>Борлуулалтын орлого</t>
  </si>
  <si>
    <t/>
  </si>
  <si>
    <t>Борлуулсан бүтээгдэхүүний өртөг</t>
  </si>
  <si>
    <t>Цалин хөлс, шагнал</t>
  </si>
  <si>
    <t>Нийгмийн даатгалын шимтгэл</t>
  </si>
  <si>
    <t>Засвар үйлчилгээний зардал</t>
  </si>
  <si>
    <t>Ашиглалтын зардал</t>
  </si>
  <si>
    <t>Түрээсийн зардал</t>
  </si>
  <si>
    <t>Түүхий эд материалын зардал</t>
  </si>
  <si>
    <t>Элэгдлийн зардал</t>
  </si>
  <si>
    <t>Зар сурталчиллагааны зардал</t>
  </si>
  <si>
    <t>Шуудан, холбооны зардал</t>
  </si>
  <si>
    <t>Шатахууны зардал</t>
  </si>
  <si>
    <t>Найдваргүй авлагын зардал</t>
  </si>
  <si>
    <t>Шагнал, урамшуулалын зардал</t>
  </si>
  <si>
    <t>Зээлийн хүүгийн зардал</t>
  </si>
  <si>
    <t>Бусад зардал</t>
  </si>
  <si>
    <t>Бичиг хэргийн зардал</t>
  </si>
  <si>
    <t>Томилолтын зардал</t>
  </si>
  <si>
    <t>Шуудан холбооны зардал</t>
  </si>
  <si>
    <t>Борлуулалтын зардал</t>
  </si>
  <si>
    <t>Бусдаар гүйцэт-сэн ажлын хөлс /Суутган-1/</t>
  </si>
  <si>
    <t>Сургалтын зардал</t>
  </si>
  <si>
    <t>Даатгалын зардал</t>
  </si>
  <si>
    <t>Банкны шимтгэлийн зардал</t>
  </si>
  <si>
    <t>Гаалийн татварын зардал</t>
  </si>
  <si>
    <t>Ханшны зөрүүгийн хэрэгжсэн ашиг</t>
  </si>
  <si>
    <t>Хүү, торгуулийн зардал</t>
  </si>
  <si>
    <t>Ханшны зөрүүгийн хэрэгжсэн алдагдал</t>
  </si>
  <si>
    <t>Үйл ажиллагааны бус зардал</t>
  </si>
  <si>
    <t>Орлогын татварын зардал</t>
  </si>
  <si>
    <t>Ногдол ашгийн өглөг</t>
  </si>
  <si>
    <t>Хуримтлагдсан ашиг:</t>
  </si>
  <si>
    <t>Тайлангийн үеийн ашиг</t>
  </si>
  <si>
    <t>Өмнөх үеийн ашиг</t>
  </si>
  <si>
    <t>Ногдол ашиг</t>
  </si>
  <si>
    <t>Ханшны зөрүүгийн хэрэгжээгүй ашиг</t>
  </si>
  <si>
    <t>Ханшны зөрүүгийн хэрэгжээгүй алдагдал</t>
  </si>
  <si>
    <t>Тайлант үеийн ашиг алдагдал</t>
  </si>
  <si>
    <t xml:space="preserve">  </t>
  </si>
  <si>
    <t>Регистрийн дугаар:</t>
  </si>
  <si>
    <t>САНХҮҮГИЙН ТАЙЛАН</t>
  </si>
  <si>
    <t xml:space="preserve">2010 ОНЫ 4-Р УЛИРЛЫН </t>
  </si>
  <si>
    <t xml:space="preserve">2010 ОНЫ 12-Р САРЫН </t>
  </si>
  <si>
    <t>Ерөнхий нягтлан бодогч/________________ /Ч.НАРАНГЭРЭЛ/</t>
  </si>
  <si>
    <t>САНХҮҮГИЙН ТАЙЛАНГИЙН ТОДРУУЛГА</t>
  </si>
  <si>
    <t>3. МӨНГӨ БА ТҮҮНТЭЙ АДИЛТГАХ ХӨРӨНГӨ</t>
  </si>
  <si>
    <t>6. БАРАА МАТЕРИАЛ</t>
  </si>
  <si>
    <t>Тээврийн хэрэгсэл</t>
  </si>
  <si>
    <t>№</t>
  </si>
  <si>
    <t>Нэмэгдсэн</t>
  </si>
  <si>
    <t>САНХҮҮГИЙН БАЙДЛЫН ТАЙЛАН</t>
  </si>
  <si>
    <t>Татвар, НДШ-ийн авлага</t>
  </si>
  <si>
    <t>Бусад санхүүгийн хөрөнгө</t>
  </si>
  <si>
    <t>Борлуулах зорилгоор эзэмшиж буй эргэлтийн бус хөрөнгө (борлуулах бүлэг хөрөнгө)</t>
  </si>
  <si>
    <t>Биологийн хөрөнгө</t>
  </si>
  <si>
    <t>Урт хугацаат хөрөнгө оруулалт</t>
  </si>
  <si>
    <t xml:space="preserve">Хайгуул ба үнэлгээний хөрөнгө </t>
  </si>
  <si>
    <t>Хойшлогдсон татварын хөрөнгө</t>
  </si>
  <si>
    <t>Хөрөнгө оруулалтын зориулалттай үл хөдлөх хөрөнгө</t>
  </si>
  <si>
    <t>Бусад эргэлтийн бус хөрөнгө</t>
  </si>
  <si>
    <t>НДШ-ийн өглөг</t>
  </si>
  <si>
    <t>Богино хугацаат зээл</t>
  </si>
  <si>
    <t>Хүүний өглөг</t>
  </si>
  <si>
    <t>Урьдчилж олсон орлого</t>
  </si>
  <si>
    <t>Нөөц /өр төлбөр/</t>
  </si>
  <si>
    <t xml:space="preserve">Богино хугацаат өр төлбөр </t>
  </si>
  <si>
    <t xml:space="preserve">Борлуулах зорилгоор эзэмшиж буй эргэлтийн бус хөрөнгө (борлуулах бүлэг хөрөнгө)- нд хамаарах өр төлбөр </t>
  </si>
  <si>
    <t>2.1.1.12</t>
  </si>
  <si>
    <t>2.1.1.13</t>
  </si>
  <si>
    <t xml:space="preserve">Хойшлогдсон татварын өр </t>
  </si>
  <si>
    <t xml:space="preserve">Бусад урт хугацаат өр төлбөр </t>
  </si>
  <si>
    <t xml:space="preserve">                     - хувийн</t>
  </si>
  <si>
    <t xml:space="preserve">                     - хувьцаат</t>
  </si>
  <si>
    <t>Хөрөнгийн дахин үнэлгээний нэмэгдэл</t>
  </si>
  <si>
    <t xml:space="preserve">Эздийн өмч бусад хэсэг </t>
  </si>
  <si>
    <t>2.3.9</t>
  </si>
  <si>
    <t>2.3.10</t>
  </si>
  <si>
    <t>2.3.11</t>
  </si>
  <si>
    <t>ӨР ТӨЛБӨР БА ЭЗДИЙН ӨМЧИЙН ДҮН</t>
  </si>
  <si>
    <t>Борлуулалтын орлого (цэвэр)</t>
  </si>
  <si>
    <t>Борлуулалтын өртөг</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</si>
  <si>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</si>
  <si>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</si>
  <si>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</si>
  <si>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</si>
  <si>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</si>
  <si>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</si>
  <si>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</si>
  <si>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</si>
  <si>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</si>
  <si>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</si>
  <si>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</si>
  <si>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Зогсоосон үйл ажиллагааны татварын дараах ашиг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</si>
  <si>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</si>
  <si>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</si>
  <si>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</si>
  <si>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</si>
  <si>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</si>
  <si>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</si>
  <si>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Өмч</t>
  </si>
  <si>
    <t xml:space="preserve">Эзний өмчийн бусад хэсэг </t>
  </si>
  <si>
    <t>Өмчид гарсан өөрчлөлт</t>
  </si>
  <si>
    <t xml:space="preserve">Зарласан ногдол ашиг </t>
  </si>
  <si>
    <t xml:space="preserve">Дахин үнэлгээний нэмэгдлийн хэрэгжсэн дүн </t>
  </si>
  <si>
    <t>Эрхийн шимтгэл, хураамж, төлбөрийн орлого</t>
  </si>
  <si>
    <t>Даатгалын нөхвөрөөс хүлээн авсан мөнгө</t>
  </si>
  <si>
    <t xml:space="preserve">Буцаан авсан албан татвар </t>
  </si>
  <si>
    <t>Татаас, санхүүжилтийн орлого</t>
  </si>
  <si>
    <t>Бусад мөнгөн орлого</t>
  </si>
  <si>
    <t>Мөнгөн зарлагын дүн (-)</t>
  </si>
  <si>
    <t xml:space="preserve">Ажилчдад төлсөн </t>
  </si>
  <si>
    <t xml:space="preserve">Нийгмийн даатгалын байгууллагад төлсөн </t>
  </si>
  <si>
    <t xml:space="preserve">Бараа материал худалдан авахад төлсөн </t>
  </si>
  <si>
    <t xml:space="preserve">Ашиглалтын зардалд төлсөн </t>
  </si>
  <si>
    <t xml:space="preserve">Түлш, шатахуун, тээврийн хөлс, сэлбэг хэрэгсэлд төлсөн </t>
  </si>
  <si>
    <t xml:space="preserve">Хүүний төлбөрт төлсөн </t>
  </si>
  <si>
    <t xml:space="preserve">Татварын байгууллагад төлсөн </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</si>
  <si>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</si>
  <si>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</si>
  <si>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</si>
  <si>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</si>
  <si>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</si>
  <si>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</si>
  <si>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</si>
  <si>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Үндсэн хөрөнгө олж эзэмшихэд төлсөн мөнгө</t>
  </si>
  <si>
    <t>Биет бус хөрөнгө олж эзэмшихэд төлсөн мөнгө</t>
  </si>
  <si>
    <t>Хөрөнгө оруулалт олж эзэмшихэд төлсөн мөнгө</t>
  </si>
  <si>
    <t>Бусад урт хугацаат хөрөнгө олж эзэмшихэд төлсөн мөнгө</t>
  </si>
  <si>
    <t>Бусдад олгосон зээл болон урьдчилгаа</t>
  </si>
  <si>
    <t>Хөрөнгө оруулалтын үйл ажиллагааны цэвэр мөнгөн гүйлгээ</t>
  </si>
  <si>
    <t>Санхүүгийн үйл ажиллагааны мөнгөн гүйлгээний дүн</t>
  </si>
  <si>
    <t xml:space="preserve">Зээл авсан, өрийн үнэт цаас гаргаснаас хүлээн авсан </t>
  </si>
  <si>
    <t>Хувьцаа болон өмчийн бусад үнэт цаас гаргаснаас хүлээн авсан</t>
  </si>
  <si>
    <t>Төрөл бүрийн хандив</t>
  </si>
  <si>
    <t>Зээл, өрийн үнэт цаасны төлбөрт төлсөн мөнгө</t>
  </si>
  <si>
    <t xml:space="preserve">Санхүүгийн түрээсийн өглөгт төлсөн </t>
  </si>
  <si>
    <t xml:space="preserve">Хувьцаа буцаан авахад төлсөн </t>
  </si>
  <si>
    <t xml:space="preserve">Төлсөн ногдол ашиг </t>
  </si>
  <si>
    <t xml:space="preserve">Хаяг: </t>
  </si>
  <si>
    <t xml:space="preserve">Шуудангийн хаяг: </t>
  </si>
  <si>
    <t>Утас:</t>
  </si>
  <si>
    <t>Факс:</t>
  </si>
  <si>
    <t>Өмчийн хэлбэр:</t>
  </si>
  <si>
    <t>Төрийн</t>
  </si>
  <si>
    <t>хувь</t>
  </si>
  <si>
    <t xml:space="preserve">хувийн </t>
  </si>
  <si>
    <t xml:space="preserve">БОДИТ БАЙДЛЫН ТУХАЙ МЭДЭГДЭЛ </t>
  </si>
  <si>
    <t>Захирал____________________ /С.САЙНЗАЯА/</t>
  </si>
  <si>
    <t>1.2.10</t>
  </si>
  <si>
    <t>Татвар төлөхийн өмнөх ашиг (алдагдал)</t>
  </si>
  <si>
    <t>Татварын дараах ашиг (алдагдал)</t>
  </si>
  <si>
    <t>/төгрөгөөр/</t>
  </si>
  <si>
    <t>1. ТАЙЛАН БЭЛТГЭХ ҮНДЭСЛЭЛ</t>
  </si>
  <si>
    <t>2. НЯГТЛАН БОДОХ БҮРТГЭЛИЙН БОДЛОГЫН ӨӨРЧЛӨЛТ</t>
  </si>
  <si>
    <t>Касс дахь мөнгө</t>
  </si>
  <si>
    <t>Банкин дахь мөнгө</t>
  </si>
  <si>
    <t>Мөнгө түүнтэй адилтгах хөрөнгө</t>
  </si>
  <si>
    <t xml:space="preserve">Тэмдэглэл: </t>
  </si>
  <si>
    <t>(Мөнгө, түүнтэй адилтгах хөрөнгөтэй холбоотой тайлбар, тэмдэглэлийг хийнэ.)</t>
  </si>
  <si>
    <t>4. ДАНСНЫ БОЛОН БУСАД АВЛАГА</t>
  </si>
  <si>
    <t>4.1 Дансны авлага</t>
  </si>
  <si>
    <t>Найдваргүй авлагын хасагдуулга</t>
  </si>
  <si>
    <t>Дансны авлага (цэвэр дүнгээр)</t>
  </si>
  <si>
    <t>Эхний үлдэгдэл</t>
  </si>
  <si>
    <t>Хасагдсан (-)</t>
  </si>
  <si>
    <t xml:space="preserve">                   Төлөгдсөн </t>
  </si>
  <si>
    <t xml:space="preserve">                   Найдваргүй болсон</t>
  </si>
  <si>
    <t>Эцсийн үлдэгдэл</t>
  </si>
  <si>
    <t>4.2 Татвар, нийгмийн даатгалын шимтгэл (НДШ)-ийн  авлага</t>
  </si>
  <si>
    <t>Төрөл</t>
  </si>
  <si>
    <t>ААНОАТ-ын авлага</t>
  </si>
  <si>
    <t>НӨАТ-ын авлага</t>
  </si>
  <si>
    <t>НДШ-ийн авлага</t>
  </si>
  <si>
    <t>4.3  Бусад богино хугацаат авлага (төрлөөр ангилна)</t>
  </si>
  <si>
    <t xml:space="preserve">Төрөл </t>
  </si>
  <si>
    <t>Холбоотой талаас авлага (эргэлтийн хөрөнгөнд хамаарах дүн)</t>
  </si>
  <si>
    <t xml:space="preserve">Ажиллагчдаас авах авлага </t>
  </si>
  <si>
    <t>Ногдол ашгийн авлага</t>
  </si>
  <si>
    <t>Хүүний авлага</t>
  </si>
  <si>
    <t xml:space="preserve">Богино хугацаат авлагын бичиг </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</si>
  <si>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</si>
  <si>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</si>
  <si>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5. БУСАД САНХҮҮГИЙН ХӨРӨНГӨ</t>
  </si>
  <si>
    <t>Бараа материалын төрөл</t>
  </si>
  <si>
    <t>Түүхий эд материал</t>
  </si>
  <si>
    <t>Дуусаагүй үйлдвэрлэл</t>
  </si>
  <si>
    <t>Бэлэн бүтээгдэхүүн</t>
  </si>
  <si>
    <t>Хангамжийн материал</t>
  </si>
  <si>
    <t>Нэмэгдсэн дүн</t>
  </si>
  <si>
    <t>Хасагдсан дүн (-)</t>
  </si>
  <si>
    <t>Эхний үлдэгдэл (өртгөөр)</t>
  </si>
  <si>
    <t>Эцсийн үлдэгдэл (өртгөөр)</t>
  </si>
  <si>
    <t>Үнийн бууралтын гарз (-)</t>
  </si>
  <si>
    <t>Үнийн бууралтын буцаалт</t>
  </si>
  <si>
    <t>Дансны цэвэр дүн*</t>
  </si>
  <si>
    <t>* Дансны цэвэр дүнгийн эхний, эцсийн үлдэгдлийн нийт дүн нь санхүүгийн байдлын тайлан дахь бараа материалын дансны эхний, эцсийн дүнтэй тэнцүү байна.</t>
  </si>
  <si>
    <t>Тэмдэглэл. (Бараа материалыг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</si>
  <si>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</si>
  <si>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</si>
  <si>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</si>
  <si>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</si>
  <si>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</si>
  <si>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нийлүүлэгчид төлсөн урьдчилгаа төлбөр</t>
  </si>
  <si>
    <t>Барилга байгууламж</t>
  </si>
  <si>
    <t>Машин, тоног төхөөрөмж</t>
  </si>
  <si>
    <t>Дахин үнэлгээний нэмэгдэл</t>
  </si>
  <si>
    <t>Акталсан</t>
  </si>
  <si>
    <t xml:space="preserve">Үндсэн хөрөнгө дахин ангилсан </t>
  </si>
  <si>
    <t xml:space="preserve">Үндсэн хөрөнгө, ХОЗҮХХ* хооронд дахин ангилсан </t>
  </si>
  <si>
    <t>ХУРИМТЛАГДСАН ЭЛЭГДЭЛ</t>
  </si>
  <si>
    <t xml:space="preserve">Байгуулсан элэгдэл </t>
  </si>
  <si>
    <t xml:space="preserve">Дахин үнэлгээгээр нэмэгдсэн </t>
  </si>
  <si>
    <t>Үнэ цэнийн бууралтын буцаалт</t>
  </si>
  <si>
    <t>Данснаас хассан хөрөнгийн элэгдэл</t>
  </si>
  <si>
    <t xml:space="preserve">Дахин үнэлгээгээр хасагдсан </t>
  </si>
  <si>
    <t>Үнэ цэнийн бууралт</t>
  </si>
  <si>
    <t>ДАНСНЫ ЦЭВЭР ДҮН</t>
  </si>
  <si>
    <t>10. БИЕТ БУС ХӨРӨНГӨ</t>
  </si>
  <si>
    <t>Тусгай зөвшөөрөл</t>
  </si>
  <si>
    <t>Газар эзэмших эрх</t>
  </si>
  <si>
    <t>Бусад биет бус хөрөнгө</t>
  </si>
  <si>
    <t>Дахин үнэлгээгээр нэмэгдсэн</t>
  </si>
  <si>
    <t>Данснаас хассан хөрөнгийн хорогдол</t>
  </si>
  <si>
    <t>Эхний үлдэгдэл /1.1-2.1/</t>
  </si>
  <si>
    <t>Эцсийн үлдэгдэл /1.4-2.4/</t>
  </si>
  <si>
    <t>11. ДУУСААГҮЙ БАРИЛГА</t>
  </si>
  <si>
    <t>Дуусаагүй барилгын нэр</t>
  </si>
  <si>
    <t xml:space="preserve">Эхэлсэн он </t>
  </si>
  <si>
    <t>Дуусгалтын хувь</t>
  </si>
  <si>
    <t>Ашиглалтанд орох хугацаа</t>
  </si>
  <si>
    <t>Нийт төсөвт өртөг</t>
  </si>
  <si>
    <t>12. БИОЛОГИЙН ХӨРӨНГӨ</t>
  </si>
  <si>
    <t>тоо</t>
  </si>
  <si>
    <t>дансны үнэ</t>
  </si>
  <si>
    <t xml:space="preserve">Тэмдэглэл.(Биологийн хөрөнгийн хэмжилтийн суурь болон бусад тайлбар, тэмдэглэлийг хийнэ.) </t>
  </si>
  <si>
    <t>13. УРТ ХУГАЦААТ ХӨРӨНГӨ ОРУУЛАЛТ</t>
  </si>
  <si>
    <t>Хөрөнгө оруулалтын хувь</t>
  </si>
  <si>
    <t>Хөрөнгө оруулалтын дүн</t>
  </si>
  <si>
    <t>14. ХӨРӨНГӨ ОРУУЛАЛТЫН ЗОРИУЛАЛТТАЙ ҮЛ ХӨДЛӨХ ХӨРӨНГӨ</t>
  </si>
  <si>
    <t>15. БУСАД ЭРГЭЛТИЙН БУС ХӨРӨНГӨ</t>
  </si>
  <si>
    <t xml:space="preserve">Нийт дүн </t>
  </si>
  <si>
    <t>16. ӨР ТӨЛБӨР</t>
  </si>
  <si>
    <t>16.1 Дансны өглөг</t>
  </si>
  <si>
    <t>Ангилал</t>
  </si>
  <si>
    <t xml:space="preserve">16.2 Татварын өр </t>
  </si>
  <si>
    <t>Татварын өрийн төрөл</t>
  </si>
  <si>
    <t xml:space="preserve">ААНОАТ-ын өр </t>
  </si>
  <si>
    <t xml:space="preserve">НӨАТ-ын өр </t>
  </si>
  <si>
    <t xml:space="preserve">ХХОАТ-ын өр </t>
  </si>
  <si>
    <t xml:space="preserve">ОАТ-ын өр </t>
  </si>
  <si>
    <t>16.3 Богино хугацаат зээл</t>
  </si>
  <si>
    <t>төгрөгөөр</t>
  </si>
  <si>
    <t>валютаар</t>
  </si>
  <si>
    <t>16.4 Богино хугацаат нөөц (өр төлбөр)</t>
  </si>
  <si>
    <t>Хасагдсан (ашигласан нөөц)</t>
  </si>
  <si>
    <t>Ашиглаагүй буцаан бичсэн дүн</t>
  </si>
  <si>
    <t xml:space="preserve">Баталгаат засварын </t>
  </si>
  <si>
    <t>Нөхөн сэргээлтийн</t>
  </si>
  <si>
    <t>16.5 Бусад богино хугацаат өр төлбөр</t>
  </si>
  <si>
    <t>16.6 Урт хугацаат зээл болон бусад урт хугацаат өр төлбөр</t>
  </si>
  <si>
    <t xml:space="preserve">Урт хугацаат зээлийн дүн </t>
  </si>
  <si>
    <t>Гадаадын байгууллагаас шууд авсан зээл</t>
  </si>
  <si>
    <t>Гадаадын байгууллагаас дамжуулан авсан зээл</t>
  </si>
  <si>
    <t>Дотоодын эх үүсвэрээс авсан зээл</t>
  </si>
  <si>
    <t xml:space="preserve">Бусад урт хугацаат өр төлбөрийн дүн </t>
  </si>
  <si>
    <t>17. ЭЗДИЙН ӨМЧ</t>
  </si>
  <si>
    <t>17.1 Өмч</t>
  </si>
  <si>
    <t>Эргэлтэнд байгаа бүрэн төлөгдсөн энгийн хувьцаа</t>
  </si>
  <si>
    <t>Давуу эрхтэй хувьцаа</t>
  </si>
  <si>
    <t xml:space="preserve">Өмчийн дүн (төгрөгөөр) </t>
  </si>
  <si>
    <t>тоо ширхэг</t>
  </si>
  <si>
    <t xml:space="preserve">Дүн (төгрөгөөр) </t>
  </si>
  <si>
    <t xml:space="preserve">Нэмэгдсэн </t>
  </si>
  <si>
    <t>17.2 Хөрөнгийн дахин үнэлгээний нэмэгдэл</t>
  </si>
  <si>
    <t>Үндсэн хөрөнгийн дахин үнэлгээний нэмэгдэл</t>
  </si>
  <si>
    <t>Биет бус  хөрөнгийн дахин үнэлгээний нэмэгдэл</t>
  </si>
  <si>
    <t xml:space="preserve">Нэмэгдсэн дүн </t>
  </si>
  <si>
    <t xml:space="preserve">Дахин үнэлгээний нэмэгдлийн зөрүү </t>
  </si>
  <si>
    <t>Дахин үнэлсэн хөрөнгийн үнэ цэнийн бууралтын гарзын буцаалт **</t>
  </si>
  <si>
    <t>Хасагдсан дүн /-/</t>
  </si>
  <si>
    <t>Дахин үнэлгээний нэмэгдлийн хэрэгжсэн дүн</t>
  </si>
  <si>
    <t>Дахин үнэлсэн хөрөнгийн үнэ цэнийн бууралтын гарз***</t>
  </si>
  <si>
    <t>17.3 Гадаад валютын хөрвүүлэлтийн нөөц</t>
  </si>
  <si>
    <t>Хасагдсан /-/</t>
  </si>
  <si>
    <t>Гадаад үйл ажиллагааны хөрвүүлэлтээс үүссэн зөрүү</t>
  </si>
  <si>
    <t>Бүртгэлийн валютын толилуулгын валют руу хөрвүүлснээс үүссэн зөрүү</t>
  </si>
  <si>
    <t>Бусад</t>
  </si>
  <si>
    <t xml:space="preserve">17.4 Эздийн өмчийн бусад хэсэг </t>
  </si>
  <si>
    <t>18. БОРЛУУЛАЛТЫН ОРЛОГО БОЛОН БОРЛУУЛАЛТЫН ӨРТӨГ</t>
  </si>
  <si>
    <t>Борлуулалтын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</si>
  <si>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</si>
  <si>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</si>
  <si>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</si>
  <si>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t>
  </si>
  <si>
    <t>Цэвэр борлуулалт</t>
  </si>
  <si>
    <t xml:space="preserve">**- Дахин үнэлсэн хөрөнгийн өмнөх тайлань хугацаанд ашиг, алдагдлаар хүлээн зөвшөөрсөн үнэ цэнийн бууралтын гарзын дүнгээс хэтэрсэн дүн </t>
  </si>
  <si>
    <t>Борлуулалтын өртөг:</t>
  </si>
  <si>
    <t>Борлуулсан бараа, бүтээгдэхүүний өртөг</t>
  </si>
  <si>
    <t xml:space="preserve">Борлуулсан ажил, үйлчилгээний өртөг </t>
  </si>
  <si>
    <t>19. БУСАД ОРЛОГО, ОЛЗ (ГАРЗ), АШИГ (АЛДАГДАЛ)</t>
  </si>
  <si>
    <t>19.1 Бусад орлого</t>
  </si>
  <si>
    <t>Нийт борлуулалтын өртөг</t>
  </si>
  <si>
    <t xml:space="preserve">Тайлант оны дүн </t>
  </si>
  <si>
    <t>19.2 Гадаад валютын ханшийн зөрүүний олз, гарз</t>
  </si>
  <si>
    <t>Мөнгөн хөрөнгийн үлдэгдэлд хийсэн ханшийн тэгшитгэлийн ханшийн зөрүү</t>
  </si>
  <si>
    <t>Эргэлийн бус авлага, өр төлбөртэй холбоотой үүссэн ханшийн зөрүү</t>
  </si>
  <si>
    <t>Валютын арилжаанаас үүссэн олз/гарз</t>
  </si>
  <si>
    <t>20. ЗАРДАЛ</t>
  </si>
  <si>
    <t>20.1 Борлуулалт маркетингийн болон ерөнхий ба удирдлагын зардлууд</t>
  </si>
  <si>
    <t>Зардлын төрөл</t>
  </si>
  <si>
    <t xml:space="preserve">Өмнөх оны дүн </t>
  </si>
  <si>
    <t>Ажиллагчдын цалингийн зардал</t>
  </si>
  <si>
    <t>Аж ахуйн нэгжээс төлсөн НДШ-ийн зардал</t>
  </si>
  <si>
    <t xml:space="preserve">Албан татвар, төлбөр, хураамжийн зардал </t>
  </si>
  <si>
    <t>Мэргэжлийн үйлчилгээний зардал</t>
  </si>
  <si>
    <t>Сонин сэтгүүл захиалгын зардал</t>
  </si>
  <si>
    <t>Засварын зардал</t>
  </si>
  <si>
    <t>Элэгдэл, хорогдлын зардал</t>
  </si>
  <si>
    <t>Харуул хамгаалалтын зардал</t>
  </si>
  <si>
    <t>Цэвэрлэгээ үйлчилгээний зардал</t>
  </si>
  <si>
    <t>Хүлээн авалтын зардал</t>
  </si>
  <si>
    <t>Зар сурталчилгааны зардал</t>
  </si>
  <si>
    <t>20.2 Бусад зардал</t>
  </si>
  <si>
    <t>Алданги торгуулийн зардал</t>
  </si>
  <si>
    <t>20.3 Цалингийн зардал</t>
  </si>
  <si>
    <t>өмнөх оны дүн</t>
  </si>
  <si>
    <t>тайлант оны дүн</t>
  </si>
  <si>
    <t>21. ОРЛОГЫН ТАТВАРЫН ЗАРДАЛ</t>
  </si>
  <si>
    <t>Өмнөх оны дүн</t>
  </si>
  <si>
    <t>Тайлант оны дүн</t>
  </si>
  <si>
    <t>Тайлангийн үеийн орлогын татварын зардал</t>
  </si>
  <si>
    <t>Хойшлогдсон татварын зардал /орлого/</t>
  </si>
  <si>
    <t xml:space="preserve">Орлогын татварын зардал /орлого/ -ын нийт дүн </t>
  </si>
  <si>
    <t>22. ХОЛБООТОЙ ТАЛУУДТАЙ ХИЙСЭН АЖИЛ ГҮЙЛГЭЭ</t>
  </si>
  <si>
    <t>22.1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</si>
  <si>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</si>
  <si>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</si>
  <si>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</si>
  <si>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Нэр</t>
  </si>
  <si>
    <t>Бүртгэгдсэн /оршин суугаа/ улс</t>
  </si>
  <si>
    <t>Эзэмшлийн хувь</t>
  </si>
  <si>
    <t>22.2 Тэргүүлэх удирдлагын бүрэлдэхүүнд олгосон нөхөн олговрын тухай мэдээлэл</t>
  </si>
  <si>
    <t xml:space="preserve">Нөхөн олговорын нэр </t>
  </si>
  <si>
    <t>Богино болон урт хугацааны тэтгэмж</t>
  </si>
  <si>
    <t>Ажил эрхлэлтийн дараах, ажлаас халагдсаны тэтгэмж</t>
  </si>
  <si>
    <t>Хувьцаанд суурилсан төлбөр</t>
  </si>
  <si>
    <t>22.3 Холбоотой талуудтай хийсэн ажил гүйлгээ</t>
  </si>
  <si>
    <t xml:space="preserve">Холбоотой талын нэр </t>
  </si>
  <si>
    <t>Ажил гүйлгээний утга</t>
  </si>
  <si>
    <t xml:space="preserve">Дүн </t>
  </si>
  <si>
    <t>Тайлбар</t>
  </si>
  <si>
    <t xml:space="preserve">23. БОЛЗОШГҮЙ ХӨРӨНГӨ БА ӨР ТӨЛБӨР </t>
  </si>
  <si>
    <t>Тэмдэглэл. (Болзошгүй хөрөнгө ба өр төлбөрийн мөн чанар, хэрэв практик боломжтой бол тэдгээрийн санхүүгийн нөлөөллийн тооцооллыг тодруулна.)</t>
  </si>
  <si>
    <t>*****- Тэргүүлэх удирдлагад ямар бүрэлдэхүүнийг хамруулснаа тодруулна. Тухайлбал, захирлуудын зөвлөл, удирдах зөвлөлийн гишүүд гэх мэт.</t>
  </si>
  <si>
    <t>24. ТАЙЛАГНАЛЫН ҮЕИЙН ДАРААХ ҮЙЛ ЯВЦ</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</si>
  <si>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</si>
  <si>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25. ХӨРӨНГӨ ОРУУЛАЛТ</t>
  </si>
  <si>
    <t>Улсын төсвийн хөрөнгөөр</t>
  </si>
  <si>
    <t>Орон нутгийн төсвийн хөрөнгөөр</t>
  </si>
  <si>
    <t xml:space="preserve"> Банкны зээл</t>
  </si>
  <si>
    <t>Гадаадын шууд хөрөнгө оруулалт</t>
  </si>
  <si>
    <t>Гадаадын зээл</t>
  </si>
  <si>
    <t>Гадаадын буцалтгүй тусламж</t>
  </si>
  <si>
    <t>Бусад эх үүсвэр</t>
  </si>
  <si>
    <t>Дүн</t>
  </si>
  <si>
    <t>Биет хөрөнгө</t>
  </si>
  <si>
    <t>Газрын сайжруулалт</t>
  </si>
  <si>
    <t>Үүнээс: Орон сууцны барилга</t>
  </si>
  <si>
    <t>Авто зам</t>
  </si>
  <si>
    <t>Машин,тоног төхөөрөмж</t>
  </si>
  <si>
    <t>Тавилга эд хогшил</t>
  </si>
  <si>
    <t>Компьютер,бусад хөрөнгө</t>
  </si>
  <si>
    <t>Бусад биет хөрөнгө</t>
  </si>
  <si>
    <t>Үүнээс:ХОЗҮХХ</t>
  </si>
  <si>
    <t>1.1.0</t>
  </si>
  <si>
    <t>Биет хөрөнгийн дүн:</t>
  </si>
  <si>
    <t>Зохиогчийн эрх</t>
  </si>
  <si>
    <t>Компьютер,программ хангамж</t>
  </si>
  <si>
    <t>2.2.1</t>
  </si>
  <si>
    <t>Үүнээс:Прогром хангамж</t>
  </si>
  <si>
    <t>2.2.2</t>
  </si>
  <si>
    <t>Мэдээллийн сан</t>
  </si>
  <si>
    <t>Патент</t>
  </si>
  <si>
    <t>Барааны тэмдэг</t>
  </si>
  <si>
    <t>2.7.1</t>
  </si>
  <si>
    <t>Үүнээс:Зураг төсвийн ажил,ТЭЗҮ боловсруулах туршилт судалгаа</t>
  </si>
  <si>
    <t>Биет бус хөрөнгийн дүн:</t>
  </si>
  <si>
    <t>Хайгуул үнэлгээний хөрөнгө</t>
  </si>
  <si>
    <t>Үүнээс: Биет хөрөнгө</t>
  </si>
  <si>
    <t xml:space="preserve">Биет бус хөрөнгө </t>
  </si>
  <si>
    <t>Нийт хөрөнгө:</t>
  </si>
  <si>
    <t>ХОЗҮХХ-Хөрөнгө оруулалтын зориулалттай үл хөдлөх хөрөнгө</t>
  </si>
  <si>
    <t xml:space="preserve">Аж ахуйн нэгжийн өөрийн хөрөнгөөр </t>
  </si>
  <si>
    <t>Тайлант хугацаанд хийгдсэн хөрөнгө оруулалт (төгрөгөөр)</t>
  </si>
  <si>
    <t>Тэргүүлэх удирдлага гэдэгт ....................................................................................................................................... бүрэлдэхүүнийг хамруулав.*****</t>
  </si>
  <si>
    <t>/Аж ахуйн нэгж, байгууллагын нэр/</t>
  </si>
  <si>
    <t>БАЛАНСЫН ЗҮЙЛ</t>
  </si>
  <si>
    <t>Үлдэгдэл</t>
  </si>
  <si>
    <t>ХӨРӨНГӨ</t>
  </si>
  <si>
    <t>Эргэлтийн хөрөнгө</t>
  </si>
  <si>
    <t>Эргэлтийн хөрөнгийн дүн</t>
  </si>
  <si>
    <t>Эргэлтийн бус хөрөнгө</t>
  </si>
  <si>
    <t>Эргэлтийн бус хөрөнгийн дүн</t>
  </si>
  <si>
    <t>НИЙТ ХӨРӨНГИЙН ДҮН</t>
  </si>
  <si>
    <t>ӨР ТӨЛБӨР БА ЭЗЭМШИГЧДИЙН ӨМЧ</t>
  </si>
  <si>
    <t>Богино хугацаат өр төлбөр</t>
  </si>
  <si>
    <t>Богино хугацаат өр төлбөрийн дүн</t>
  </si>
  <si>
    <t>Урт хугацаат өр төлбөр</t>
  </si>
  <si>
    <t>Урт хугацаат өр төлбөрийн дүн</t>
  </si>
  <si>
    <t>Өр төлбөрийн нийт дүн</t>
  </si>
  <si>
    <t>2. Эзэмшигчийн өмч</t>
  </si>
  <si>
    <t>Эздийн өмчийн дүн</t>
  </si>
  <si>
    <t>ОРЛОГЫН ДЭЛГЭРЭНГҮЙ ТАЙЛАН</t>
  </si>
  <si>
    <t xml:space="preserve"> Нийт ашиг /алдагдал/</t>
  </si>
  <si>
    <t>ӨМЧИЙН ӨӨРЧЛӨЛТИЙН ТАЙЛАН</t>
  </si>
  <si>
    <t>Аж ахуйн нэгжийн нэр</t>
  </si>
  <si>
    <t>ҮЗҮҮЛЭЛТ</t>
  </si>
  <si>
    <t>Хуримтлагдсан ашиг</t>
  </si>
  <si>
    <t>Нягтлан бодох бүртгэлийн бодлогын өөрчлөлтийн нөлөө, алдааны залруулга</t>
  </si>
  <si>
    <t>Залруулсан үлдэгдэл</t>
  </si>
  <si>
    <t>Тайлант үеийн цэвэр ашиг</t>
  </si>
  <si>
    <t>Үндсэн үйл ажиллагааны мөнгөн гүйлгээ</t>
  </si>
  <si>
    <t>Мөнгөн орлогын дүн (+)</t>
  </si>
  <si>
    <t>Бараа борлуулсан, үйлчилгээ үзүүлсний орлого</t>
  </si>
  <si>
    <t>Үндсэн үйл ажиллагааны цэвэр мөнгөн гүйлгээний дүн</t>
  </si>
  <si>
    <t>Хөрөнгө оруулалтын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</si>
  <si>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</si>
  <si>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</si>
  <si>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</si>
  <si>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</si>
  <si>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Хянаж хүлээн авсан байгууллагын нэр</t>
  </si>
  <si>
    <t>Сар, өдөр</t>
  </si>
  <si>
    <t>Гарын үсэг</t>
  </si>
  <si>
    <t>Бүх ажил гүйлгээ бодитоор гарсан бөгөөд холбогдох анхан шатны баримтыг үндэслэн</t>
  </si>
  <si>
    <t>нягтлан бодох бүртгэл , санхүүгийн тайланд үнэн зөв тусгасан</t>
  </si>
  <si>
    <t>Санхүүгийн тайланд тусгагдсан бүх бүх тооцоолол үнэн хийгдсэн</t>
  </si>
  <si>
    <t>Аж ахуйн нэгжийн үйл ажиллагааны эдийн засаг , санхүүгийн бүхий л үйл явцыг иж</t>
  </si>
  <si>
    <t>бүрэн хамарсан</t>
  </si>
  <si>
    <t xml:space="preserve">Тайлант үеийн үр дүнд өмнөх оны ажил гүйлгээнээс шилжин тусгагдаагүй , мөн тайлант </t>
  </si>
  <si>
    <t>оны ажил гүйлгээнээс орхигдсон зүйл байхгүй</t>
  </si>
  <si>
    <t xml:space="preserve">Бүх хөрөнгө , авлага , өр төлбөр , орлого , зардлыг Санхүүгийн тайлагналын олон </t>
  </si>
  <si>
    <t>улсын стандартын дагуу үнэн зөв тусгасан</t>
  </si>
  <si>
    <t>Энэ тайланд тусгагдсан бүхий л зүйл манай байгууллагын албан ёсны өмчлөлд байдаг</t>
  </si>
  <si>
    <t>бөгөөд орхигдсон зүйл үгүй болно.</t>
  </si>
  <si>
    <r>
      <t xml:space="preserve">****- НББОУС- 24 </t>
    </r>
    <r>
      <rPr>
        <i/>
        <sz val="9"/>
        <rFont val="Arial"/>
        <family val="2"/>
      </rPr>
      <t>Холбоотой талуудын тодруулга</t>
    </r>
    <r>
      <rPr>
        <sz val="9"/>
        <rFont val="Arial"/>
        <family val="2"/>
      </rPr>
      <t>-д заасны дагуу тодруулна.</t>
    </r>
  </si>
  <si>
    <t>/Аж  ахуй нэгж байгууллагын нэр/</t>
  </si>
  <si>
    <t>Үйл ажиллагааны үндсэн чиглэл /төрөл/ :</t>
  </si>
  <si>
    <t>а/</t>
  </si>
  <si>
    <t>б/</t>
  </si>
  <si>
    <t>в/</t>
  </si>
  <si>
    <t>Туслах үйл ажиллагааны /төрөл/:</t>
  </si>
  <si>
    <t xml:space="preserve">Салбар төлөөлөгчийн газрын нэр байршил: </t>
  </si>
  <si>
    <t xml:space="preserve"> Нийт дүн</t>
  </si>
  <si>
    <t>Компьютер, бусад хэрэгсэл</t>
  </si>
  <si>
    <t>ҮНДСЭН ХӨРӨНГӨ /Өртөг/</t>
  </si>
  <si>
    <t>Өөрөө үйлдвэрлэсэн</t>
  </si>
  <si>
    <t>Худалдаж авсан</t>
  </si>
  <si>
    <t>Үнэ төлбөргүй авсан</t>
  </si>
  <si>
    <t>Худалдсан</t>
  </si>
  <si>
    <t>Үнэгүй шилжүүлсэн</t>
  </si>
  <si>
    <t>Хасагдсан дүн</t>
  </si>
  <si>
    <t>Акталж, устгасан</t>
  </si>
  <si>
    <t>Байгуулсан хорогдол</t>
  </si>
  <si>
    <t>Биологийн хөрөнгийн төрөл</t>
  </si>
  <si>
    <t>Хөрөнгө оруулалтын төрөл</t>
  </si>
  <si>
    <t xml:space="preserve">Тэмдэглэл.(Урт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 -ийн дагуу тодруулна.) </t>
  </si>
  <si>
    <t xml:space="preserve">Тэмдэглэл.(Хөрөнгө оруулалтын зориулалттай үл хөдлөх хөрөнгийн хувьд ашигласан хэмжилтийн суурь: бодит үнэ цэнийн загвар ашигладаг бол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түрээсэлсэн хөрөнгөтэй холбоотой гарсан зардлууд; Хэрэв өртгийн загвар ашигладаг бол хөрөнгийн ашиглалтын хугацаа, элэгдэл тооцох арга болон НББОУС-40 Хөрөнгө оруулалтын зориулалттай үл хөдлөх хөрөнгө-д заасны дагуу бусад тодруулгыг хийнэ. ) </t>
  </si>
  <si>
    <t xml:space="preserve">       Төлөгдөх хугацаандаа байгаа</t>
  </si>
  <si>
    <t xml:space="preserve">       Хугацаа хэтэрсэн</t>
  </si>
  <si>
    <t>Тэмдэглэл. / Урт хугацаат нөөцийн дүнг тодруулна. Нөөцийн төрлөөр тайлбар , тэмдэглэнэ./</t>
  </si>
  <si>
    <t>Тэмдэглэл. / Гадаад валютаар илэрхийлэгдсэн богино хугацаат өр төлбөрийн дүнг тусад тодруулна./</t>
  </si>
  <si>
    <t>Тэмдэглэл. / Урт хугацаат зээл болон бусад урт хугацаат өр төлбөрийн төрлөөр тайлбар, тэмдэглэл хийнэ./</t>
  </si>
  <si>
    <t>Тэмдэглэл. /Эздийн өмчийн бусад хэсгийн бүрэлдэхүүн тус бүрээр тодруулж тайлбар, тэмдэглэл хийнэ./</t>
  </si>
  <si>
    <t>Орлогын төрөл</t>
  </si>
  <si>
    <t>Ажиллагчдын дундаж тоо</t>
  </si>
  <si>
    <t>Цалингийн зардлын дүн</t>
  </si>
  <si>
    <t>Үйлдвэрлэл, үйлчлгээний:</t>
  </si>
  <si>
    <t>Борлуулалт, маркетингийн:</t>
  </si>
  <si>
    <t>Ерөнхий ба удирдлагын:</t>
  </si>
  <si>
    <t>Тэмдэглэл. /Орлогын татварын зардал  /орлого/-ын бүрэлдэхүүн тус бүрээр тайлбар, тэмдэглэл хийнэ.</t>
  </si>
  <si>
    <t>Даатгалын төлбөрт төлсөн</t>
  </si>
  <si>
    <t>Нягтлан бодох бүртгэлийн бодлогод өөрчлөлт ороогүй болно</t>
  </si>
  <si>
    <t>х</t>
  </si>
  <si>
    <t>Барилгын материал</t>
  </si>
  <si>
    <t xml:space="preserve">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
</t>
  </si>
  <si>
    <t>9. ҮНДСЭН  ХӨРӨНГӨ</t>
  </si>
  <si>
    <t>БИЕТ БУС ХӨРӨНГӨ /ӨРТӨГ/</t>
  </si>
  <si>
    <t>ХУРИМТЛАГДСАН ХОРОГДОЛ</t>
  </si>
  <si>
    <t>Компьютерийн Программ хангамж</t>
  </si>
  <si>
    <t xml:space="preserve">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
</t>
  </si>
  <si>
    <t>Өмч:              -төрийн</t>
  </si>
  <si>
    <t>Ер Уд</t>
  </si>
  <si>
    <t>Бор Мар</t>
  </si>
  <si>
    <t>Материал хангамжийн зардал</t>
  </si>
  <si>
    <t xml:space="preserve">      Түрээсийн орлого</t>
  </si>
  <si>
    <t>Төсөл, хөтөлбөр, хандив</t>
  </si>
  <si>
    <t>Бусад биет бус  хөрөнгө</t>
  </si>
  <si>
    <t>Санхүү төрийн сангийн хэлтэс</t>
  </si>
  <si>
    <t>Нийт</t>
  </si>
  <si>
    <t>Эргэлтийн авлага, өр төлбөртэй холбоотой үүссэн ханшийн зөрүү</t>
  </si>
  <si>
    <t>Бусад эргэлтийн хөрөнгө</t>
  </si>
  <si>
    <t>Ерөнхий нягтлан бодогч ________________ /                                   /</t>
  </si>
  <si>
    <t>Татварын өр</t>
  </si>
  <si>
    <t>Сэлбэг</t>
  </si>
  <si>
    <t>***-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</si>
  <si>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Тээврийн үйлчилгээний орлого</t>
  </si>
  <si>
    <t>Хандив, хувийн хэрэглээний зардал</t>
  </si>
  <si>
    <t>Шагнал хүлээн авалтын зардал</t>
  </si>
  <si>
    <t xml:space="preserve">Бусад зардал </t>
  </si>
  <si>
    <t>Хүүгийн орлого</t>
  </si>
  <si>
    <t>НББОУС болон СТОУС-ын дагуу бэлтгэсэн</t>
  </si>
  <si>
    <t>Үүсгэн байгуулагчаас оруулсан тоног төхөөрөмж, машин механизм багтаж байгаа болно</t>
  </si>
  <si>
    <t>Бусад татварын өр /ҮХЭХ/</t>
  </si>
  <si>
    <t>Сангийн сайдын 2017 оны 361 дүгээр тушаалын  2 дугаар хавсралт</t>
  </si>
  <si>
    <t>Валютын ханшийн зөрүү</t>
  </si>
  <si>
    <t>19.3 Бусад ашиг/алдагдал</t>
  </si>
  <si>
    <t>Хөрөнгийн үнэ цэнийн бууралтын гарз</t>
  </si>
  <si>
    <t>ХОЗҮХХ28-ийн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</si>
  <si>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</si>
  <si>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</si>
  <si>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</si>
  <si>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t>Бусад мөнгөн зарлага</t>
  </si>
  <si>
    <t>2022 оны 12-р сарын 31</t>
  </si>
  <si>
    <t>2021 оны 12-р сарын 31-ний үлдэгдэл</t>
  </si>
  <si>
    <t xml:space="preserve">2023 ОНЫ ЖИЛИЙН  </t>
  </si>
  <si>
    <t>2023 ОНЫ САНХҮҮГИЙН ТАЙЛАНГИЙН</t>
  </si>
  <si>
    <t>2023 оны 12-р сарын 31</t>
  </si>
  <si>
    <t>2023 ОНЫ 12-Р САРЫН 31-НИЙ ӨДӨР</t>
  </si>
  <si>
    <t>2022 оны 12-р сарын 31-ний үлдэгдэл</t>
  </si>
  <si>
    <t>"БӨХӨГ" ХК-ИЙН</t>
  </si>
  <si>
    <t>Захирал____________________ /Ц.ГАНЦЭЦЭГ/</t>
  </si>
  <si>
    <t>ХУД 13-р хороо, Туус тосгон Шувуун фабрик Өөрийн байр</t>
  </si>
  <si>
    <t>2024 оны 02 сарын 01 өдөр</t>
  </si>
  <si>
    <t>Захирал  Ц.ГАНЦЭЦЭГ , ерөнхий нягтлан бодогч                           бид манай аж ахуйн нэгжийн 2023 ОНЫ 12 САРЫН 31-ны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 бүрэн тусгасан болохыг баталж байна. Үүнд :</t>
  </si>
  <si>
    <t>"БӨХӨГ" ХХК</t>
  </si>
  <si>
    <t>Шувууны аж ахуй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</si>
</sst>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
    <numFmt numFmtId="165" formatCode="#,##0.00_ "/>
    <numFmt numFmtId="166" formatCode="_(* #,##0_);_(* \(#,##0\);_(* &quot;-&quot;??_);_(@_)"/>
  </numFmts>
  <fonts count="68" x14ac:knownFonts="1">
    <font>
      <sz val="10"/>
      <name val="Arial"/>
    </font>
    <font>
      <sz val="10"/>
      <name val="Arial"/>
      <family val="2"/>
    </font>
    <font>
      <sz val="10"/>
      <name val="Arial Mon"/>
      <family val="2"/>
    </font>
    <font>
      <u/>
      <sz val="10"/>
      <color indexed="12"/>
      <name val="Arial"/>
      <family val="2"/>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9"/>
      <name val="Arial"/>
      <family val="2"/>
      <charset val="204"/>
    </font>
    <font>
      <sz val="8"/>
      <name val="Arial"/>
      <family val="2"/>
    </font>
    <font>
      <sz val="11"/>
      <color theme="1"/>
      <name val="Times New Roman"/>
      <family val="2"/>
    </font>
    <font>
      <b/>
      <sz val="10"/>
      <name val="Arial"/>
      <family val="2"/>
    </font>
    <font>
      <sz val="9"/>
      <name val="Arial"/>
      <family val="2"/>
    </font>
    <font>
      <u/>
      <sz val="10"/>
      <color indexed="9"/>
      <name val="Arial"/>
      <family val="2"/>
    </font>
    <font>
      <b/>
      <sz val="14"/>
      <name val="Arial"/>
      <family val="2"/>
    </font>
    <font>
      <sz val="10"/>
      <color indexed="9"/>
      <name val="Arial"/>
      <family val="2"/>
    </font>
    <font>
      <b/>
      <sz val="8"/>
      <name val="Arial"/>
      <family val="2"/>
    </font>
    <font>
      <sz val="10"/>
      <color indexed="22"/>
      <name val="Arial"/>
      <family val="2"/>
    </font>
    <font>
      <b/>
      <sz val="10"/>
      <color indexed="22"/>
      <name val="Arial"/>
      <family val="2"/>
    </font>
    <font>
      <sz val="7"/>
      <name val="Arial"/>
      <family val="2"/>
    </font>
    <font>
      <b/>
      <sz val="9"/>
      <name val="Arial"/>
      <family val="2"/>
    </font>
    <font>
      <b/>
      <sz val="11"/>
      <name val="Arial"/>
      <family val="2"/>
    </font>
    <font>
      <sz val="8"/>
      <color indexed="13"/>
      <name val="Arial"/>
      <family val="2"/>
    </font>
    <font>
      <u/>
      <sz val="8"/>
      <color indexed="13"/>
      <name val="Arial"/>
      <family val="2"/>
    </font>
    <font>
      <sz val="1"/>
      <name val="Arial"/>
      <family val="2"/>
    </font>
    <font>
      <sz val="8"/>
      <color indexed="9"/>
      <name val="Arial"/>
      <family val="2"/>
    </font>
    <font>
      <sz val="8"/>
      <color indexed="10"/>
      <name val="Arial"/>
      <family val="2"/>
    </font>
    <font>
      <u/>
      <sz val="10"/>
      <name val="Arial"/>
      <family val="2"/>
    </font>
    <font>
      <u/>
      <sz val="9"/>
      <name val="Arial"/>
      <family val="2"/>
    </font>
    <font>
      <b/>
      <sz val="20"/>
      <name val="Arial"/>
      <family val="2"/>
    </font>
    <font>
      <b/>
      <sz val="38"/>
      <color indexed="9"/>
      <name val="Arial"/>
      <family val="2"/>
    </font>
    <font>
      <sz val="12"/>
      <name val="Arial"/>
      <family val="2"/>
    </font>
    <font>
      <sz val="1"/>
      <color indexed="9"/>
      <name val="Arial"/>
      <family val="2"/>
    </font>
    <font>
      <sz val="9"/>
      <color indexed="10"/>
      <name val="Arial"/>
      <family val="2"/>
    </font>
    <font>
      <b/>
      <sz val="9"/>
      <color indexed="9"/>
      <name val="Arial"/>
      <family val="2"/>
    </font>
    <font>
      <i/>
      <u/>
      <sz val="9"/>
      <name val="Arial"/>
      <family val="2"/>
    </font>
    <font>
      <i/>
      <sz val="9"/>
      <name val="Arial"/>
      <family val="2"/>
    </font>
    <font>
      <sz val="9"/>
      <color theme="1"/>
      <name val="Arial"/>
      <family val="2"/>
    </font>
    <font>
      <sz val="10"/>
      <name val="Arial"/>
      <family val="2"/>
    </font>
    <font>
      <b/>
      <sz val="10"/>
      <color indexed="63"/>
      <name val="Arial"/>
      <family val="2"/>
      <charset val="204"/>
    </font>
    <font>
      <b/>
      <sz val="10"/>
      <name val="Arial"/>
      <family val="2"/>
      <charset val="204"/>
    </font>
    <font>
      <sz val="6"/>
      <name val="Arial"/>
      <family val="2"/>
    </font>
    <font>
      <sz val="8"/>
      <name val="Arial Mon"/>
      <family val="2"/>
      <charset val="204"/>
    </font>
    <font>
      <sz val="10"/>
      <name val="Arial"/>
      <family val="2"/>
      <charset val="204"/>
    </font>
    <font>
      <b/>
      <sz val="9"/>
      <name val="Arial"/>
      <family val="2"/>
      <charset val="204"/>
    </font>
    <font>
      <sz val="5"/>
      <name val="Arial"/>
      <family val="2"/>
    </font>
    <font>
      <sz val="10"/>
      <name val="Times New Roman"/>
      <family val="1"/>
      <charset val="204"/>
    </font>
    <font>
      <sz val="8"/>
      <name val="Arial"/>
      <family val="2"/>
      <charset val="204"/>
    </font>
    <font>
      <b/>
      <sz val="8"/>
      <name val="Arial"/>
      <family val="2"/>
      <charset val="204"/>
    </font>
    <font>
      <b/>
      <sz val="6"/>
      <name val="Arial"/>
      <family val="2"/>
    </font>
    <font>
      <b/>
      <sz val="7"/>
      <name val="Arial"/>
      <family val="2"/>
      <charset val="204"/>
    </font>
    <font>
      <sz val="9"/>
      <color theme="1"/>
      <name val="Arial"/>
      <family val="2"/>
      <charset val="204"/>
    </font>
    <font>
      <b/>
      <sz val="9"/>
      <color theme="1"/>
      <name val="Arial"/>
      <family val="2"/>
      <charset val="204"/>
    </font>
    <font>
      <b/>
      <u/>
      <sz val="10"/>
      <name val="Arial"/>
      <family val="2"/>
    </font>
    <font>
      <b/>
      <sz val="9"/>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12"/>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dotted">
        <color indexed="12"/>
      </bottom>
      <diagonal/>
    </border>
    <border>
      <left/>
      <right/>
      <top/>
      <bottom style="dotted">
        <color indexed="64"/>
      </bottom>
      <diagonal/>
    </border>
    <border>
      <left/>
      <right/>
      <top style="dotted">
        <color indexed="12"/>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12"/>
      </top>
      <bottom style="thin">
        <color indexed="64"/>
      </bottom>
      <diagonal/>
    </border>
    <border>
      <left/>
      <right/>
      <top style="dotted">
        <color indexed="64"/>
      </top>
      <bottom style="dotted">
        <color indexed="64"/>
      </bottom>
      <diagonal/>
    </border>
    <border>
      <left/>
      <right/>
      <top style="dotted">
        <color auto="1"/>
      </top>
      <bottom/>
      <diagonal/>
    </border>
    <border>
      <left/>
      <right/>
      <top style="dotted">
        <color auto="1"/>
      </top>
      <bottom style="dotted">
        <color auto="1"/>
      </bottom>
      <diagonal/>
    </border>
    <border>
      <left/>
      <right/>
      <top/>
      <bottom style="hair">
        <color indexed="64"/>
      </bottom>
      <diagonal/>
    </border>
    <border>
      <left/>
      <right/>
      <top style="hair">
        <color indexed="64"/>
      </top>
      <bottom style="hair">
        <color indexed="64"/>
      </bottom>
      <diagonal/>
    </border>
    <border>
      <left style="thin">
        <color indexed="64"/>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24" borderId="0"/>
    <xf numFmtId="0" fontId="1" fillId="0" borderId="0"/>
    <xf numFmtId="0" fontId="1" fillId="0" borderId="0"/>
    <xf numFmtId="43" fontId="23" fillId="0" borderId="0" applyFont="0" applyFill="0" applyBorder="0" applyAlignment="0" applyProtection="0"/>
    <xf numFmtId="0" fontId="23" fillId="0" borderId="0"/>
    <xf numFmtId="43" fontId="1" fillId="0" borderId="0" applyFont="0" applyFill="0" applyBorder="0" applyAlignment="0" applyProtection="0"/>
    <xf numFmtId="41" fontId="1"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91">
    <xf numFmtId="0" fontId="0" fillId="0" borderId="0" xfId="0"/>
    <xf numFmtId="0" fontId="1" fillId="25" borderId="0" xfId="0" applyFont="1" applyFill="1" applyAlignment="1">
      <alignment horizontal="left"/>
    </xf>
    <xf numFmtId="4" fontId="22" fillId="25" borderId="0" xfId="0" applyNumberFormat="1" applyFont="1" applyFill="1" applyAlignment="1" applyProtection="1">
      <alignment vertical="center" wrapText="1"/>
      <protection hidden="1"/>
    </xf>
    <xf numFmtId="4" fontId="22" fillId="25" borderId="0" xfId="0" applyNumberFormat="1" applyFont="1" applyFill="1" applyAlignment="1" applyProtection="1">
      <alignment horizontal="right" vertical="center" wrapText="1"/>
      <protection hidden="1"/>
    </xf>
    <xf numFmtId="0" fontId="1" fillId="25" borderId="0" xfId="0" applyFont="1" applyFill="1" applyAlignment="1">
      <alignment horizontal="center"/>
    </xf>
    <xf numFmtId="4" fontId="1" fillId="25" borderId="0" xfId="0" applyNumberFormat="1" applyFont="1" applyFill="1" applyBorder="1" applyAlignment="1" applyProtection="1">
      <alignment horizontal="center" vertical="center" wrapText="1"/>
      <protection hidden="1"/>
    </xf>
    <xf numFmtId="3" fontId="1" fillId="27" borderId="0" xfId="0" applyNumberFormat="1" applyFont="1" applyFill="1" applyBorder="1" applyAlignment="1" applyProtection="1">
      <alignment horizontal="center" vertical="center" wrapText="1"/>
      <protection hidden="1"/>
    </xf>
    <xf numFmtId="4" fontId="1" fillId="26" borderId="0" xfId="0" applyNumberFormat="1" applyFont="1" applyFill="1" applyBorder="1" applyAlignment="1" applyProtection="1">
      <alignment horizontal="center" vertical="center" wrapText="1"/>
      <protection hidden="1"/>
    </xf>
    <xf numFmtId="3" fontId="1" fillId="26" borderId="0" xfId="0" applyNumberFormat="1" applyFont="1" applyFill="1" applyBorder="1" applyAlignment="1" applyProtection="1">
      <alignment horizontal="center" vertical="center" wrapText="1"/>
      <protection hidden="1"/>
    </xf>
    <xf numFmtId="0" fontId="1" fillId="25" borderId="10" xfId="0" applyFont="1" applyFill="1" applyBorder="1" applyAlignment="1">
      <alignment horizontal="left"/>
    </xf>
    <xf numFmtId="0" fontId="1" fillId="25" borderId="10" xfId="0" applyNumberFormat="1" applyFont="1" applyFill="1" applyBorder="1" applyAlignment="1">
      <alignment horizontal="left" vertical="center" wrapText="1"/>
    </xf>
    <xf numFmtId="0" fontId="22" fillId="25" borderId="10" xfId="0" applyNumberFormat="1" applyFont="1" applyFill="1" applyBorder="1" applyAlignment="1" applyProtection="1">
      <alignment horizontal="center" vertical="center" wrapText="1"/>
      <protection hidden="1"/>
    </xf>
    <xf numFmtId="0" fontId="1" fillId="25" borderId="0" xfId="0" applyNumberFormat="1" applyFont="1" applyFill="1" applyBorder="1" applyAlignment="1" applyProtection="1">
      <alignment horizontal="center" vertical="center" wrapText="1"/>
      <protection hidden="1"/>
    </xf>
    <xf numFmtId="0" fontId="1" fillId="25" borderId="0" xfId="0" applyFont="1" applyFill="1" applyBorder="1" applyAlignment="1">
      <alignment horizontal="left"/>
    </xf>
    <xf numFmtId="2" fontId="1" fillId="25" borderId="10" xfId="0" applyNumberFormat="1" applyFont="1" applyFill="1" applyBorder="1" applyAlignment="1">
      <alignment horizontal="left" vertical="center" wrapText="1"/>
    </xf>
    <xf numFmtId="2" fontId="22" fillId="25" borderId="10" xfId="0" applyNumberFormat="1" applyFont="1" applyFill="1" applyBorder="1" applyAlignment="1">
      <alignment horizontal="center" vertical="center" wrapText="1"/>
    </xf>
    <xf numFmtId="4" fontId="1" fillId="25" borderId="10" xfId="0" applyNumberFormat="1" applyFont="1" applyFill="1" applyBorder="1" applyAlignment="1" applyProtection="1">
      <alignment horizontal="center" vertical="center" wrapText="1"/>
      <protection hidden="1"/>
    </xf>
    <xf numFmtId="4" fontId="1" fillId="25" borderId="11" xfId="0" applyNumberFormat="1" applyFont="1" applyFill="1" applyBorder="1" applyAlignment="1" applyProtection="1">
      <alignment horizontal="center" vertical="center" wrapText="1"/>
      <protection hidden="1"/>
    </xf>
    <xf numFmtId="0" fontId="24" fillId="25" borderId="10" xfId="0" applyNumberFormat="1" applyFont="1" applyFill="1" applyBorder="1" applyAlignment="1">
      <alignment horizontal="center" vertical="center" wrapText="1"/>
    </xf>
    <xf numFmtId="0" fontId="22" fillId="25" borderId="0" xfId="0" applyFont="1" applyFill="1" applyProtection="1">
      <protection hidden="1"/>
    </xf>
    <xf numFmtId="0" fontId="1" fillId="25" borderId="0" xfId="0" applyFont="1" applyFill="1"/>
    <xf numFmtId="0" fontId="35" fillId="0" borderId="0" xfId="0" applyFont="1" applyFill="1" applyBorder="1" applyProtection="1">
      <protection hidden="1"/>
    </xf>
    <xf numFmtId="3" fontId="36" fillId="0" borderId="0" xfId="0" applyNumberFormat="1" applyFont="1" applyFill="1" applyBorder="1" applyAlignment="1">
      <alignment horizontal="right"/>
    </xf>
    <xf numFmtId="3" fontId="22" fillId="25" borderId="0" xfId="0" applyNumberFormat="1" applyFont="1" applyFill="1" applyBorder="1"/>
    <xf numFmtId="4" fontId="22" fillId="25" borderId="0" xfId="0" applyNumberFormat="1" applyFont="1" applyFill="1" applyBorder="1"/>
    <xf numFmtId="164" fontId="22" fillId="25" borderId="0" xfId="0" applyNumberFormat="1" applyFont="1" applyFill="1" applyBorder="1"/>
    <xf numFmtId="0" fontId="22" fillId="0" borderId="0" xfId="0" applyFont="1" applyFill="1" applyBorder="1"/>
    <xf numFmtId="0" fontId="22" fillId="0" borderId="0" xfId="0" applyFont="1" applyFill="1"/>
    <xf numFmtId="0" fontId="37" fillId="25" borderId="0" xfId="0" applyFont="1" applyFill="1"/>
    <xf numFmtId="0" fontId="22" fillId="0" borderId="0" xfId="0" applyFont="1" applyFill="1" applyBorder="1" applyProtection="1">
      <protection hidden="1"/>
    </xf>
    <xf numFmtId="0" fontId="1" fillId="25" borderId="0" xfId="0" applyFont="1" applyFill="1" applyProtection="1">
      <protection hidden="1"/>
    </xf>
    <xf numFmtId="0" fontId="22" fillId="25" borderId="0" xfId="0" applyFont="1" applyFill="1" applyAlignment="1">
      <alignment horizontal="left" indent="7"/>
    </xf>
    <xf numFmtId="0" fontId="1" fillId="25" borderId="0" xfId="0" applyFont="1" applyFill="1" applyAlignment="1" applyProtection="1">
      <alignment horizontal="center"/>
      <protection hidden="1"/>
    </xf>
    <xf numFmtId="3" fontId="22" fillId="0" borderId="0" xfId="0" applyNumberFormat="1" applyFont="1" applyFill="1" applyBorder="1" applyAlignment="1" applyProtection="1">
      <alignment horizontal="center" vertical="center" wrapText="1"/>
      <protection hidden="1"/>
    </xf>
    <xf numFmtId="0" fontId="38" fillId="25" borderId="0" xfId="0" applyFont="1" applyFill="1" applyProtection="1">
      <protection hidden="1"/>
    </xf>
    <xf numFmtId="0" fontId="22" fillId="0" borderId="0" xfId="0" applyFont="1" applyFill="1" applyBorder="1" applyAlignment="1" applyProtection="1">
      <alignment horizontal="center" vertical="center" wrapText="1"/>
      <protection hidden="1"/>
    </xf>
    <xf numFmtId="0" fontId="24" fillId="25" borderId="14" xfId="0" applyFont="1" applyFill="1" applyBorder="1" applyAlignment="1" applyProtection="1">
      <alignment horizontal="left" indent="2"/>
      <protection hidden="1"/>
    </xf>
    <xf numFmtId="4" fontId="1" fillId="25" borderId="10" xfId="0" applyNumberFormat="1" applyFont="1" applyFill="1" applyBorder="1" applyAlignment="1" applyProtection="1">
      <alignment horizontal="center" vertical="center"/>
      <protection hidden="1"/>
    </xf>
    <xf numFmtId="4" fontId="22" fillId="0" borderId="0" xfId="0" applyNumberFormat="1" applyFont="1" applyFill="1" applyBorder="1" applyAlignment="1" applyProtection="1">
      <alignment vertical="center"/>
      <protection locked="0" hidden="1"/>
    </xf>
    <xf numFmtId="4" fontId="22" fillId="26" borderId="0" xfId="0" applyNumberFormat="1" applyFont="1" applyFill="1" applyBorder="1" applyAlignment="1" applyProtection="1">
      <alignment vertical="center"/>
      <protection locked="0" hidden="1"/>
    </xf>
    <xf numFmtId="0" fontId="1" fillId="0" borderId="10" xfId="0" applyFont="1" applyFill="1" applyBorder="1" applyAlignment="1">
      <alignment horizontal="left"/>
    </xf>
    <xf numFmtId="0" fontId="1" fillId="25" borderId="14" xfId="0" applyFont="1" applyFill="1" applyBorder="1" applyAlignment="1" applyProtection="1">
      <alignment horizontal="left" indent="2"/>
      <protection hidden="1"/>
    </xf>
    <xf numFmtId="4" fontId="22" fillId="25" borderId="0" xfId="0" applyNumberFormat="1" applyFont="1" applyFill="1" applyBorder="1" applyAlignment="1" applyProtection="1">
      <alignment vertical="center"/>
      <protection hidden="1"/>
    </xf>
    <xf numFmtId="4" fontId="22" fillId="0" borderId="0" xfId="0" applyNumberFormat="1" applyFont="1" applyFill="1" applyBorder="1" applyAlignment="1" applyProtection="1">
      <alignment vertical="center"/>
      <protection hidden="1"/>
    </xf>
    <xf numFmtId="0" fontId="24" fillId="25" borderId="14" xfId="0" applyFont="1" applyFill="1" applyBorder="1" applyAlignment="1" applyProtection="1">
      <alignment horizontal="left"/>
      <protection hidden="1"/>
    </xf>
    <xf numFmtId="0" fontId="1" fillId="25" borderId="14" xfId="0" applyFont="1" applyFill="1" applyBorder="1" applyAlignment="1" applyProtection="1">
      <alignment horizontal="left"/>
      <protection hidden="1"/>
    </xf>
    <xf numFmtId="0" fontId="1" fillId="25" borderId="15" xfId="0" applyFont="1" applyFill="1" applyBorder="1"/>
    <xf numFmtId="0" fontId="24" fillId="0" borderId="10" xfId="0" applyFont="1" applyFill="1" applyBorder="1" applyAlignment="1">
      <alignment horizontal="left"/>
    </xf>
    <xf numFmtId="0" fontId="39" fillId="27" borderId="15" xfId="34" applyFont="1" applyFill="1" applyBorder="1" applyAlignment="1" applyProtection="1">
      <alignment vertical="center" wrapText="1"/>
      <protection hidden="1"/>
    </xf>
    <xf numFmtId="3" fontId="1" fillId="25" borderId="0" xfId="0" applyNumberFormat="1" applyFont="1" applyFill="1" applyAlignment="1" applyProtection="1">
      <alignment horizontal="center"/>
      <protection hidden="1"/>
    </xf>
    <xf numFmtId="0" fontId="24" fillId="25" borderId="14" xfId="0" applyFont="1" applyFill="1" applyBorder="1" applyAlignment="1" applyProtection="1">
      <alignment horizontal="left" wrapText="1"/>
      <protection hidden="1"/>
    </xf>
    <xf numFmtId="4" fontId="22" fillId="25" borderId="0" xfId="0" applyNumberFormat="1" applyFont="1" applyFill="1" applyBorder="1" applyAlignment="1" applyProtection="1">
      <alignment vertical="center"/>
      <protection locked="0" hidden="1"/>
    </xf>
    <xf numFmtId="0" fontId="1" fillId="25" borderId="0" xfId="0" applyFont="1" applyFill="1" applyBorder="1" applyAlignment="1" applyProtection="1">
      <alignment horizontal="left"/>
      <protection hidden="1"/>
    </xf>
    <xf numFmtId="4" fontId="1" fillId="25" borderId="0" xfId="0" applyNumberFormat="1" applyFont="1" applyFill="1" applyBorder="1" applyAlignment="1" applyProtection="1">
      <alignment horizontal="center" vertical="center"/>
      <protection hidden="1"/>
    </xf>
    <xf numFmtId="0" fontId="1" fillId="25" borderId="0" xfId="0" applyFont="1" applyFill="1" applyAlignment="1" applyProtection="1">
      <alignment horizontal="left"/>
      <protection hidden="1"/>
    </xf>
    <xf numFmtId="4" fontId="1" fillId="25" borderId="0" xfId="0" applyNumberFormat="1" applyFont="1" applyFill="1" applyAlignment="1" applyProtection="1">
      <alignment horizontal="center" vertical="center"/>
      <protection hidden="1"/>
    </xf>
    <xf numFmtId="4" fontId="1" fillId="25" borderId="0" xfId="0" applyNumberFormat="1" applyFont="1" applyFill="1"/>
    <xf numFmtId="0" fontId="1" fillId="0" borderId="0" xfId="0" applyFont="1" applyFill="1" applyAlignment="1">
      <alignment horizontal="left"/>
    </xf>
    <xf numFmtId="0" fontId="1" fillId="25" borderId="0" xfId="0" applyFont="1" applyFill="1" applyAlignment="1" applyProtection="1">
      <alignment horizontal="left" indent="6"/>
      <protection hidden="1"/>
    </xf>
    <xf numFmtId="0" fontId="34" fillId="25" borderId="0" xfId="0" applyFont="1" applyFill="1" applyAlignment="1">
      <alignment horizontal="center"/>
    </xf>
    <xf numFmtId="0" fontId="1" fillId="25" borderId="16" xfId="0" applyFont="1" applyFill="1" applyBorder="1" applyAlignment="1">
      <alignment horizontal="left" vertical="center" wrapText="1"/>
    </xf>
    <xf numFmtId="0" fontId="1" fillId="25" borderId="10" xfId="0" applyFont="1" applyFill="1" applyBorder="1" applyAlignment="1">
      <alignment horizontal="center" vertical="center"/>
    </xf>
    <xf numFmtId="0" fontId="1" fillId="25" borderId="11" xfId="0" applyFont="1" applyFill="1" applyBorder="1" applyAlignment="1">
      <alignment horizontal="left" vertical="center" wrapText="1"/>
    </xf>
    <xf numFmtId="0" fontId="1" fillId="25" borderId="0" xfId="0" applyFont="1" applyFill="1" applyAlignment="1"/>
    <xf numFmtId="0" fontId="1" fillId="25" borderId="0" xfId="0" applyFont="1" applyFill="1" applyAlignment="1">
      <alignment vertical="center"/>
    </xf>
    <xf numFmtId="0" fontId="1" fillId="25" borderId="0"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0" xfId="0" applyFont="1" applyFill="1" applyBorder="1" applyAlignment="1">
      <alignment vertical="center"/>
    </xf>
    <xf numFmtId="0" fontId="1" fillId="25" borderId="12" xfId="0" applyFont="1" applyFill="1" applyBorder="1" applyAlignment="1">
      <alignment vertical="center"/>
    </xf>
    <xf numFmtId="0" fontId="1" fillId="25" borderId="11"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40" fillId="25" borderId="0" xfId="0" applyFont="1" applyFill="1"/>
    <xf numFmtId="0" fontId="1" fillId="25" borderId="0" xfId="0" applyFont="1" applyFill="1" applyAlignment="1">
      <alignment horizontal="center" vertical="center"/>
    </xf>
    <xf numFmtId="4" fontId="1" fillId="25" borderId="0" xfId="0" applyNumberFormat="1" applyFont="1" applyFill="1" applyAlignment="1">
      <alignment horizontal="right" vertical="center" wrapText="1"/>
    </xf>
    <xf numFmtId="4" fontId="1" fillId="25" borderId="0" xfId="0" applyNumberFormat="1" applyFont="1" applyFill="1" applyAlignment="1">
      <alignment vertical="center" wrapText="1"/>
    </xf>
    <xf numFmtId="0" fontId="24" fillId="25" borderId="0" xfId="0" applyFont="1" applyFill="1" applyAlignment="1">
      <alignment vertical="center"/>
    </xf>
    <xf numFmtId="0" fontId="24" fillId="25" borderId="10" xfId="0" applyFont="1" applyFill="1" applyBorder="1" applyAlignment="1">
      <alignment horizontal="left" vertical="center"/>
    </xf>
    <xf numFmtId="0" fontId="1" fillId="25" borderId="10" xfId="0" applyFont="1" applyFill="1" applyBorder="1" applyAlignment="1">
      <alignment horizontal="left" vertical="center" wrapText="1"/>
    </xf>
    <xf numFmtId="0" fontId="1" fillId="25" borderId="10" xfId="0" applyFont="1" applyFill="1" applyBorder="1" applyAlignment="1">
      <alignment horizontal="left" vertical="center"/>
    </xf>
    <xf numFmtId="0" fontId="24" fillId="25" borderId="0" xfId="0" applyFont="1" applyFill="1" applyBorder="1" applyAlignment="1">
      <alignment horizontal="left" vertical="center"/>
    </xf>
    <xf numFmtId="3" fontId="24" fillId="25" borderId="0" xfId="0" applyNumberFormat="1" applyFont="1" applyFill="1" applyBorder="1" applyAlignment="1">
      <alignment horizontal="center" vertical="center"/>
    </xf>
    <xf numFmtId="3" fontId="1" fillId="25" borderId="0" xfId="0" applyNumberFormat="1" applyFont="1" applyFill="1" applyBorder="1" applyAlignment="1">
      <alignment horizontal="center" vertical="center"/>
    </xf>
    <xf numFmtId="3" fontId="1" fillId="25" borderId="0" xfId="0" applyNumberFormat="1" applyFont="1" applyFill="1" applyBorder="1" applyAlignment="1" applyProtection="1">
      <alignment horizontal="center" vertical="center"/>
    </xf>
    <xf numFmtId="4" fontId="1" fillId="25" borderId="0" xfId="0" applyNumberFormat="1" applyFont="1" applyFill="1" applyBorder="1" applyAlignment="1">
      <alignment horizontal="center" vertical="center"/>
    </xf>
    <xf numFmtId="0" fontId="40" fillId="25" borderId="0" xfId="0" applyFont="1" applyFill="1" applyAlignment="1">
      <alignment horizontal="right"/>
    </xf>
    <xf numFmtId="0" fontId="1" fillId="25" borderId="0" xfId="0" applyFont="1" applyFill="1" applyBorder="1" applyAlignment="1" applyProtection="1">
      <alignment horizontal="center" vertical="center"/>
      <protection hidden="1"/>
    </xf>
    <xf numFmtId="0" fontId="24" fillId="25" borderId="0" xfId="0" applyFont="1" applyFill="1" applyProtection="1">
      <protection hidden="1"/>
    </xf>
    <xf numFmtId="0" fontId="1" fillId="25" borderId="16" xfId="0" applyFont="1" applyFill="1" applyBorder="1" applyAlignment="1">
      <alignment horizontal="center" vertical="center"/>
    </xf>
    <xf numFmtId="0" fontId="1" fillId="25" borderId="0" xfId="0" applyFont="1" applyFill="1" applyAlignment="1" applyProtection="1">
      <alignment vertical="center" wrapText="1"/>
      <protection hidden="1"/>
    </xf>
    <xf numFmtId="0" fontId="24" fillId="25" borderId="0" xfId="0" applyFont="1" applyFill="1" applyAlignment="1" applyProtection="1">
      <alignment horizontal="left"/>
      <protection hidden="1"/>
    </xf>
    <xf numFmtId="0" fontId="1" fillId="25" borderId="0" xfId="0" applyFont="1" applyFill="1" applyBorder="1" applyAlignment="1" applyProtection="1">
      <alignment vertical="center" wrapText="1"/>
      <protection hidden="1"/>
    </xf>
    <xf numFmtId="0" fontId="1" fillId="25" borderId="12" xfId="0" applyFont="1" applyFill="1" applyBorder="1" applyProtection="1">
      <protection hidden="1"/>
    </xf>
    <xf numFmtId="0" fontId="1" fillId="25" borderId="19" xfId="0" applyFont="1" applyFill="1" applyBorder="1" applyProtection="1">
      <protection hidden="1"/>
    </xf>
    <xf numFmtId="0" fontId="1" fillId="25" borderId="20" xfId="0" applyFont="1" applyFill="1" applyBorder="1" applyProtection="1">
      <protection hidden="1"/>
    </xf>
    <xf numFmtId="0" fontId="1" fillId="25" borderId="27" xfId="0" applyFont="1" applyFill="1" applyBorder="1" applyAlignment="1" applyProtection="1">
      <protection hidden="1"/>
    </xf>
    <xf numFmtId="0" fontId="1" fillId="25" borderId="0" xfId="0" applyFont="1" applyFill="1" applyBorder="1" applyProtection="1">
      <protection hidden="1"/>
    </xf>
    <xf numFmtId="0" fontId="1" fillId="25" borderId="0" xfId="0" applyFont="1" applyFill="1" applyAlignment="1" applyProtection="1">
      <alignment horizontal="right"/>
      <protection hidden="1"/>
    </xf>
    <xf numFmtId="0" fontId="42" fillId="25" borderId="0" xfId="0" applyFont="1" applyFill="1" applyProtection="1">
      <protection hidden="1"/>
    </xf>
    <xf numFmtId="0" fontId="27" fillId="25" borderId="0" xfId="0" applyFont="1" applyFill="1" applyAlignment="1" applyProtection="1">
      <protection hidden="1"/>
    </xf>
    <xf numFmtId="0" fontId="44" fillId="25" borderId="0" xfId="0" applyFont="1" applyFill="1" applyAlignment="1" applyProtection="1">
      <alignment horizontal="center"/>
      <protection hidden="1"/>
    </xf>
    <xf numFmtId="0" fontId="27" fillId="25" borderId="0" xfId="0" applyFont="1" applyFill="1" applyAlignment="1" applyProtection="1">
      <alignment horizontal="center"/>
      <protection hidden="1"/>
    </xf>
    <xf numFmtId="0" fontId="45" fillId="25" borderId="0" xfId="0" applyFont="1" applyFill="1" applyProtection="1">
      <protection hidden="1"/>
    </xf>
    <xf numFmtId="0" fontId="22" fillId="25" borderId="0" xfId="52" applyFont="1" applyFill="1" applyBorder="1" applyAlignment="1" applyProtection="1">
      <alignment horizontal="center" vertical="center"/>
      <protection hidden="1"/>
    </xf>
    <xf numFmtId="0" fontId="33" fillId="25" borderId="0" xfId="52" applyFont="1" applyFill="1" applyAlignment="1" applyProtection="1">
      <alignment horizontal="center" vertical="center"/>
    </xf>
    <xf numFmtId="0" fontId="25" fillId="25" borderId="0" xfId="52" applyFont="1" applyFill="1" applyAlignment="1" applyProtection="1">
      <alignment horizontal="center" vertical="center"/>
    </xf>
    <xf numFmtId="0" fontId="33" fillId="25" borderId="10" xfId="52" applyFont="1" applyFill="1" applyBorder="1" applyAlignment="1" applyProtection="1">
      <alignment horizontal="center" vertical="center" wrapText="1"/>
    </xf>
    <xf numFmtId="0" fontId="22" fillId="25" borderId="10" xfId="52" applyFont="1" applyFill="1" applyBorder="1" applyAlignment="1" applyProtection="1">
      <alignment horizontal="center" vertical="center"/>
    </xf>
    <xf numFmtId="0" fontId="1" fillId="0" borderId="0" xfId="0" applyFont="1" applyAlignment="1">
      <alignment horizontal="center" vertical="center"/>
    </xf>
    <xf numFmtId="0" fontId="25" fillId="25" borderId="0" xfId="52" applyFont="1" applyFill="1" applyBorder="1" applyAlignment="1" applyProtection="1">
      <alignment horizontal="center" vertical="center"/>
    </xf>
    <xf numFmtId="0" fontId="33" fillId="25" borderId="0" xfId="52" applyFont="1" applyFill="1" applyBorder="1" applyAlignment="1" applyProtection="1">
      <alignment horizontal="center" vertical="center" wrapText="1"/>
    </xf>
    <xf numFmtId="0" fontId="33" fillId="25" borderId="0" xfId="52" applyFont="1" applyFill="1" applyBorder="1" applyAlignment="1" applyProtection="1">
      <alignment vertical="center" wrapText="1"/>
    </xf>
    <xf numFmtId="0" fontId="33" fillId="25" borderId="10" xfId="52" applyFont="1" applyFill="1" applyBorder="1" applyAlignment="1" applyProtection="1">
      <alignment horizontal="center" vertical="center"/>
    </xf>
    <xf numFmtId="0" fontId="25" fillId="25" borderId="0" xfId="52" applyFont="1" applyFill="1" applyAlignment="1" applyProtection="1">
      <alignment vertical="center"/>
    </xf>
    <xf numFmtId="0" fontId="1" fillId="0" borderId="0" xfId="0" applyFont="1" applyAlignment="1">
      <alignment vertical="center"/>
    </xf>
    <xf numFmtId="0" fontId="47" fillId="29" borderId="0" xfId="52" applyFont="1" applyFill="1" applyAlignment="1" applyProtection="1">
      <alignment horizontal="center" vertical="center"/>
    </xf>
    <xf numFmtId="0" fontId="33" fillId="25" borderId="18" xfId="52" applyFont="1" applyFill="1" applyBorder="1" applyAlignment="1" applyProtection="1">
      <alignment horizontal="center" vertical="center"/>
    </xf>
    <xf numFmtId="3" fontId="25" fillId="25" borderId="10" xfId="52" applyNumberFormat="1" applyFont="1" applyFill="1" applyBorder="1" applyAlignment="1" applyProtection="1">
      <alignment horizontal="center" vertical="center" wrapText="1"/>
    </xf>
    <xf numFmtId="3" fontId="25" fillId="25" borderId="18" xfId="52" applyNumberFormat="1" applyFont="1" applyFill="1" applyBorder="1" applyAlignment="1" applyProtection="1">
      <alignment horizontal="center" vertical="center" wrapText="1"/>
    </xf>
    <xf numFmtId="0" fontId="47" fillId="29" borderId="0" xfId="52" applyFont="1" applyFill="1" applyAlignment="1" applyProtection="1">
      <alignment horizontal="center" vertical="center" wrapText="1"/>
    </xf>
    <xf numFmtId="0" fontId="22" fillId="25" borderId="10" xfId="52" applyFont="1" applyFill="1" applyBorder="1" applyAlignment="1" applyProtection="1">
      <alignment horizontal="center" vertical="center" wrapText="1"/>
    </xf>
    <xf numFmtId="0" fontId="1" fillId="0" borderId="10" xfId="0" applyFont="1" applyBorder="1" applyAlignment="1">
      <alignment horizontal="center" vertical="center"/>
    </xf>
    <xf numFmtId="0" fontId="25" fillId="25" borderId="10" xfId="52" applyFont="1" applyFill="1" applyBorder="1" applyAlignment="1" applyProtection="1">
      <alignment vertical="center" wrapText="1"/>
    </xf>
    <xf numFmtId="3" fontId="22" fillId="25" borderId="10" xfId="52" applyNumberFormat="1" applyFont="1" applyFill="1" applyBorder="1" applyAlignment="1" applyProtection="1">
      <alignment horizontal="center" vertical="center"/>
    </xf>
    <xf numFmtId="3" fontId="22" fillId="25" borderId="0" xfId="52" applyNumberFormat="1" applyFont="1" applyFill="1" applyBorder="1" applyAlignment="1" applyProtection="1">
      <alignment horizontal="center" vertical="center"/>
    </xf>
    <xf numFmtId="0" fontId="25" fillId="25" borderId="0" xfId="52" applyFont="1" applyFill="1" applyAlignment="1" applyProtection="1">
      <alignment vertical="center" wrapText="1"/>
    </xf>
    <xf numFmtId="0" fontId="25" fillId="25" borderId="21" xfId="52" applyFont="1" applyFill="1" applyBorder="1" applyAlignment="1" applyProtection="1">
      <alignment vertical="center"/>
    </xf>
    <xf numFmtId="0" fontId="25" fillId="25" borderId="22" xfId="52" applyFont="1" applyFill="1" applyBorder="1" applyAlignment="1" applyProtection="1">
      <alignment vertical="center"/>
    </xf>
    <xf numFmtId="0" fontId="47" fillId="25" borderId="0" xfId="52" applyFont="1" applyFill="1" applyAlignment="1" applyProtection="1">
      <alignment horizontal="center" vertical="center"/>
    </xf>
    <xf numFmtId="0" fontId="25" fillId="25" borderId="12" xfId="52" applyFont="1" applyFill="1" applyBorder="1" applyAlignment="1" applyProtection="1">
      <alignment horizontal="center" vertical="center"/>
    </xf>
    <xf numFmtId="0" fontId="25" fillId="25" borderId="0" xfId="52" applyFont="1" applyFill="1" applyBorder="1" applyAlignment="1" applyProtection="1">
      <alignment vertical="center"/>
    </xf>
    <xf numFmtId="0" fontId="33" fillId="25" borderId="20" xfId="52" applyFont="1" applyFill="1" applyBorder="1" applyAlignment="1" applyProtection="1">
      <alignment horizontal="center" vertical="center"/>
    </xf>
    <xf numFmtId="0" fontId="33" fillId="25" borderId="17" xfId="52" applyFont="1" applyFill="1" applyBorder="1" applyAlignment="1" applyProtection="1">
      <alignment horizontal="center" vertical="center"/>
    </xf>
    <xf numFmtId="0" fontId="25" fillId="25" borderId="15" xfId="52" applyFont="1" applyFill="1" applyBorder="1" applyAlignment="1" applyProtection="1">
      <alignment horizontal="center" vertical="center"/>
    </xf>
    <xf numFmtId="0" fontId="25" fillId="25" borderId="22" xfId="52" applyFont="1" applyFill="1" applyBorder="1" applyAlignment="1" applyProtection="1">
      <alignment horizontal="center" vertical="center"/>
    </xf>
    <xf numFmtId="0" fontId="25" fillId="25" borderId="18" xfId="52" applyFont="1" applyFill="1" applyBorder="1" applyAlignment="1" applyProtection="1">
      <alignment vertical="center"/>
    </xf>
    <xf numFmtId="0" fontId="25" fillId="25" borderId="20" xfId="52" applyFont="1" applyFill="1" applyBorder="1" applyAlignment="1" applyProtection="1">
      <alignment vertical="center"/>
    </xf>
    <xf numFmtId="0" fontId="25" fillId="25" borderId="17" xfId="52" applyFont="1" applyFill="1" applyBorder="1" applyAlignment="1" applyProtection="1">
      <alignment vertical="center"/>
    </xf>
    <xf numFmtId="0" fontId="33" fillId="25" borderId="18" xfId="52" applyFont="1" applyFill="1" applyBorder="1" applyAlignment="1" applyProtection="1">
      <alignment horizontal="left" vertical="center"/>
    </xf>
    <xf numFmtId="0" fontId="25" fillId="25" borderId="18" xfId="52" applyFont="1" applyFill="1" applyBorder="1" applyAlignment="1" applyProtection="1">
      <alignment horizontal="center" vertical="center"/>
    </xf>
    <xf numFmtId="0" fontId="25" fillId="25" borderId="17" xfId="52" applyFont="1" applyFill="1" applyBorder="1" applyAlignment="1" applyProtection="1">
      <alignment horizontal="center" vertical="center"/>
    </xf>
    <xf numFmtId="0" fontId="25" fillId="25" borderId="21" xfId="52" applyFont="1" applyFill="1" applyBorder="1" applyAlignment="1" applyProtection="1">
      <alignment horizontal="center" vertical="center"/>
    </xf>
    <xf numFmtId="0" fontId="25" fillId="25" borderId="19" xfId="52" applyFont="1" applyFill="1" applyBorder="1" applyAlignment="1" applyProtection="1">
      <alignment horizontal="center" vertical="center"/>
    </xf>
    <xf numFmtId="0" fontId="25" fillId="25" borderId="24" xfId="52" applyFont="1" applyFill="1" applyBorder="1" applyAlignment="1" applyProtection="1">
      <alignment horizontal="center" vertical="center"/>
    </xf>
    <xf numFmtId="0" fontId="25" fillId="25" borderId="33" xfId="52" applyFont="1" applyFill="1" applyBorder="1" applyAlignment="1" applyProtection="1">
      <alignment horizontal="center" vertical="center"/>
    </xf>
    <xf numFmtId="0" fontId="25" fillId="25" borderId="18" xfId="52" applyFont="1" applyFill="1" applyBorder="1" applyAlignment="1" applyProtection="1">
      <alignment horizontal="left" vertical="center"/>
    </xf>
    <xf numFmtId="0" fontId="25" fillId="25" borderId="20" xfId="52" applyFont="1" applyFill="1" applyBorder="1" applyAlignment="1" applyProtection="1">
      <alignment horizontal="left" vertical="center"/>
    </xf>
    <xf numFmtId="0" fontId="25" fillId="25" borderId="17" xfId="52" applyFont="1" applyFill="1" applyBorder="1" applyAlignment="1" applyProtection="1">
      <alignment horizontal="left" vertical="center"/>
    </xf>
    <xf numFmtId="0" fontId="25" fillId="25" borderId="10" xfId="52" applyFont="1" applyFill="1" applyBorder="1" applyAlignment="1" applyProtection="1">
      <alignment horizontal="center" vertical="center" wrapText="1"/>
    </xf>
    <xf numFmtId="0" fontId="25" fillId="25" borderId="10" xfId="52" applyFont="1" applyFill="1" applyBorder="1" applyAlignment="1" applyProtection="1">
      <alignment horizontal="center" vertical="center"/>
    </xf>
    <xf numFmtId="0" fontId="22" fillId="25" borderId="0" xfId="52" applyFont="1" applyFill="1" applyAlignment="1" applyProtection="1">
      <alignment horizontal="left" vertical="center" wrapText="1"/>
    </xf>
    <xf numFmtId="0" fontId="25" fillId="25" borderId="0" xfId="52" applyFont="1" applyFill="1" applyBorder="1" applyAlignment="1" applyProtection="1">
      <alignment horizontal="left" vertical="center"/>
    </xf>
    <xf numFmtId="0" fontId="25" fillId="25" borderId="16" xfId="52" applyFont="1" applyFill="1" applyBorder="1" applyAlignment="1" applyProtection="1">
      <alignment horizontal="center" vertical="center"/>
    </xf>
    <xf numFmtId="0" fontId="25" fillId="25" borderId="29" xfId="52" applyFont="1" applyFill="1" applyBorder="1" applyAlignment="1" applyProtection="1">
      <alignment horizontal="center" vertical="center"/>
    </xf>
    <xf numFmtId="0" fontId="33" fillId="25" borderId="21" xfId="52" applyFont="1" applyFill="1" applyBorder="1" applyAlignment="1" applyProtection="1">
      <alignment horizontal="center" vertical="center" wrapText="1"/>
    </xf>
    <xf numFmtId="0" fontId="33" fillId="25" borderId="19" xfId="52" applyFont="1" applyFill="1" applyBorder="1" applyAlignment="1" applyProtection="1">
      <alignment horizontal="center" vertical="center" wrapText="1"/>
    </xf>
    <xf numFmtId="0" fontId="33" fillId="25" borderId="24" xfId="52" applyFont="1" applyFill="1" applyBorder="1" applyAlignment="1" applyProtection="1">
      <alignment horizontal="center" vertical="center" wrapText="1"/>
    </xf>
    <xf numFmtId="0" fontId="33" fillId="25" borderId="32" xfId="52" applyFont="1" applyFill="1" applyBorder="1" applyAlignment="1" applyProtection="1">
      <alignment horizontal="center" vertical="center" wrapText="1"/>
    </xf>
    <xf numFmtId="0" fontId="33" fillId="25" borderId="33" xfId="52" applyFont="1" applyFill="1" applyBorder="1" applyAlignment="1" applyProtection="1">
      <alignment horizontal="center" vertical="center" wrapText="1"/>
    </xf>
    <xf numFmtId="0" fontId="33" fillId="25" borderId="34" xfId="52" applyFont="1" applyFill="1" applyBorder="1" applyAlignment="1" applyProtection="1">
      <alignment horizontal="center" vertical="center" wrapText="1"/>
    </xf>
    <xf numFmtId="0" fontId="52" fillId="29" borderId="10" xfId="0" applyFont="1" applyFill="1" applyBorder="1" applyAlignment="1" applyProtection="1">
      <alignment horizontal="center" vertical="center"/>
      <protection hidden="1"/>
    </xf>
    <xf numFmtId="0" fontId="53" fillId="25" borderId="27" xfId="0" applyFont="1" applyFill="1" applyBorder="1" applyAlignment="1" applyProtection="1">
      <alignment horizontal="center"/>
      <protection hidden="1"/>
    </xf>
    <xf numFmtId="0" fontId="1" fillId="25" borderId="0" xfId="0" applyFont="1" applyFill="1" applyAlignment="1" applyProtection="1">
      <alignment vertical="center"/>
      <protection hidden="1"/>
    </xf>
    <xf numFmtId="43" fontId="1" fillId="25" borderId="0" xfId="56" applyFont="1" applyFill="1" applyAlignment="1" applyProtection="1">
      <alignment horizontal="center"/>
      <protection hidden="1"/>
    </xf>
    <xf numFmtId="43" fontId="1" fillId="25" borderId="10" xfId="56" applyFont="1" applyFill="1" applyBorder="1" applyAlignment="1" applyProtection="1">
      <alignment horizontal="center" vertical="center" wrapText="1"/>
      <protection hidden="1"/>
    </xf>
    <xf numFmtId="0" fontId="1" fillId="25" borderId="0" xfId="0" applyFont="1" applyFill="1" applyAlignment="1">
      <alignment horizontal="left" vertical="center"/>
    </xf>
    <xf numFmtId="0" fontId="22" fillId="25" borderId="0" xfId="0" applyFont="1" applyFill="1" applyAlignment="1">
      <alignment vertical="center"/>
    </xf>
    <xf numFmtId="3" fontId="1" fillId="26" borderId="0" xfId="0" applyNumberFormat="1" applyFont="1" applyFill="1" applyAlignment="1" applyProtection="1">
      <alignment horizontal="center" vertical="center"/>
      <protection hidden="1"/>
    </xf>
    <xf numFmtId="4" fontId="1" fillId="26" borderId="0" xfId="0" applyNumberFormat="1" applyFont="1" applyFill="1" applyAlignment="1" applyProtection="1">
      <alignment horizontal="center" vertical="center"/>
      <protection hidden="1"/>
    </xf>
    <xf numFmtId="3" fontId="26" fillId="26" borderId="0" xfId="34" applyNumberFormat="1" applyFont="1" applyFill="1" applyAlignment="1" applyProtection="1">
      <alignment horizontal="left" vertical="center"/>
      <protection hidden="1"/>
    </xf>
    <xf numFmtId="0" fontId="1" fillId="26" borderId="0" xfId="0" applyFont="1" applyFill="1" applyAlignment="1">
      <alignment vertical="center"/>
    </xf>
    <xf numFmtId="3" fontId="22" fillId="26" borderId="0" xfId="0" applyNumberFormat="1" applyFont="1" applyFill="1" applyAlignment="1" applyProtection="1">
      <alignment vertical="center"/>
      <protection hidden="1"/>
    </xf>
    <xf numFmtId="3" fontId="1" fillId="26" borderId="0" xfId="0" applyNumberFormat="1" applyFont="1" applyFill="1" applyAlignment="1">
      <alignment vertical="center"/>
    </xf>
    <xf numFmtId="4" fontId="1" fillId="26" borderId="0" xfId="0" applyNumberFormat="1" applyFont="1" applyFill="1" applyAlignment="1">
      <alignment vertical="center"/>
    </xf>
    <xf numFmtId="0" fontId="28" fillId="26" borderId="0" xfId="0" applyFont="1" applyFill="1" applyAlignment="1" applyProtection="1">
      <alignment vertical="center"/>
      <protection hidden="1"/>
    </xf>
    <xf numFmtId="4" fontId="1" fillId="25" borderId="0" xfId="0" applyNumberFormat="1" applyFont="1" applyFill="1" applyAlignment="1" applyProtection="1">
      <alignment horizontal="right" vertical="center"/>
      <protection hidden="1"/>
    </xf>
    <xf numFmtId="3" fontId="29" fillId="26" borderId="0" xfId="0" applyNumberFormat="1" applyFont="1" applyFill="1" applyBorder="1" applyAlignment="1" applyProtection="1">
      <alignment horizontal="center" vertical="center"/>
      <protection hidden="1"/>
    </xf>
    <xf numFmtId="3" fontId="26" fillId="26" borderId="0" xfId="0" applyNumberFormat="1" applyFont="1" applyFill="1" applyAlignment="1" applyProtection="1">
      <alignment horizontal="right" vertical="center"/>
      <protection hidden="1"/>
    </xf>
    <xf numFmtId="3" fontId="22" fillId="26" borderId="0" xfId="0" applyNumberFormat="1" applyFont="1" applyFill="1" applyBorder="1" applyAlignment="1" applyProtection="1">
      <alignment horizontal="center" vertical="center"/>
      <protection hidden="1"/>
    </xf>
    <xf numFmtId="3" fontId="1" fillId="27" borderId="0" xfId="0" applyNumberFormat="1" applyFont="1" applyFill="1" applyAlignment="1" applyProtection="1">
      <alignment horizontal="center" vertical="center"/>
      <protection hidden="1"/>
    </xf>
    <xf numFmtId="0" fontId="22" fillId="25" borderId="10" xfId="0" applyFont="1" applyFill="1" applyBorder="1" applyAlignment="1">
      <alignment horizontal="center" vertical="center"/>
    </xf>
    <xf numFmtId="3" fontId="1" fillId="25" borderId="10" xfId="0" applyNumberFormat="1" applyFont="1" applyFill="1" applyBorder="1" applyAlignment="1" applyProtection="1">
      <alignment horizontal="center" vertical="center"/>
      <protection hidden="1"/>
    </xf>
    <xf numFmtId="3" fontId="1" fillId="25" borderId="0" xfId="0" applyNumberFormat="1" applyFont="1" applyFill="1" applyBorder="1" applyAlignment="1" applyProtection="1">
      <alignment horizontal="center" vertical="center"/>
      <protection hidden="1"/>
    </xf>
    <xf numFmtId="3" fontId="1" fillId="26" borderId="0" xfId="0" applyNumberFormat="1" applyFont="1" applyFill="1" applyBorder="1" applyAlignment="1" applyProtection="1">
      <alignment horizontal="center" vertical="center"/>
      <protection hidden="1"/>
    </xf>
    <xf numFmtId="0" fontId="1" fillId="26" borderId="0" xfId="0" applyFont="1" applyFill="1" applyAlignment="1">
      <alignment horizontal="center" vertical="center"/>
    </xf>
    <xf numFmtId="3" fontId="22" fillId="26" borderId="0" xfId="0" applyNumberFormat="1" applyFont="1" applyFill="1" applyAlignment="1" applyProtection="1">
      <alignment horizontal="center" vertical="center"/>
      <protection hidden="1"/>
    </xf>
    <xf numFmtId="3" fontId="1" fillId="26" borderId="0" xfId="0" applyNumberFormat="1" applyFont="1" applyFill="1" applyAlignment="1">
      <alignment horizontal="center" vertical="center"/>
    </xf>
    <xf numFmtId="0" fontId="29" fillId="25" borderId="10" xfId="0" applyFont="1" applyFill="1" applyBorder="1" applyAlignment="1">
      <alignment horizontal="center" vertical="center"/>
    </xf>
    <xf numFmtId="4" fontId="1" fillId="26" borderId="0" xfId="0" applyNumberFormat="1" applyFont="1" applyFill="1" applyBorder="1" applyAlignment="1" applyProtection="1">
      <alignment horizontal="center" vertical="center"/>
      <protection hidden="1"/>
    </xf>
    <xf numFmtId="0" fontId="22" fillId="25" borderId="10" xfId="0" applyFont="1" applyFill="1" applyBorder="1" applyAlignment="1">
      <alignment horizontal="left" vertical="center"/>
    </xf>
    <xf numFmtId="43" fontId="22" fillId="25" borderId="10" xfId="56" applyFont="1" applyFill="1" applyBorder="1" applyAlignment="1" applyProtection="1">
      <alignment horizontal="center" vertical="center"/>
      <protection hidden="1"/>
    </xf>
    <xf numFmtId="43" fontId="1" fillId="25" borderId="10" xfId="56" applyFont="1" applyFill="1" applyBorder="1" applyAlignment="1" applyProtection="1">
      <alignment horizontal="center" vertical="center"/>
      <protection hidden="1"/>
    </xf>
    <xf numFmtId="3" fontId="30" fillId="26" borderId="0" xfId="0" applyNumberFormat="1" applyFont="1" applyFill="1" applyBorder="1" applyAlignment="1" applyProtection="1">
      <alignment horizontal="center" vertical="center"/>
      <protection hidden="1"/>
    </xf>
    <xf numFmtId="4" fontId="22" fillId="25" borderId="10" xfId="0" applyNumberFormat="1" applyFont="1" applyFill="1" applyBorder="1" applyAlignment="1" applyProtection="1">
      <alignment horizontal="center" vertical="center"/>
      <protection hidden="1"/>
    </xf>
    <xf numFmtId="4" fontId="30" fillId="26" borderId="0" xfId="0" applyNumberFormat="1" applyFont="1" applyFill="1" applyBorder="1" applyAlignment="1" applyProtection="1">
      <alignment horizontal="center" vertical="center"/>
      <protection hidden="1"/>
    </xf>
    <xf numFmtId="0" fontId="22" fillId="25" borderId="10" xfId="0" applyFont="1" applyFill="1" applyBorder="1" applyAlignment="1">
      <alignment horizontal="left" vertical="center" wrapText="1"/>
    </xf>
    <xf numFmtId="43" fontId="29" fillId="25" borderId="10" xfId="56" applyFont="1" applyFill="1" applyBorder="1" applyAlignment="1" applyProtection="1">
      <alignment horizontal="center" vertical="center"/>
      <protection hidden="1"/>
    </xf>
    <xf numFmtId="0" fontId="29" fillId="25" borderId="18" xfId="0" applyFont="1" applyFill="1" applyBorder="1" applyAlignment="1">
      <alignment horizontal="center" vertical="center"/>
    </xf>
    <xf numFmtId="4" fontId="24" fillId="25" borderId="0" xfId="0" applyNumberFormat="1" applyFont="1" applyFill="1" applyBorder="1" applyAlignment="1" applyProtection="1">
      <alignment horizontal="center" vertical="center"/>
      <protection hidden="1"/>
    </xf>
    <xf numFmtId="3" fontId="31" fillId="26" borderId="0" xfId="0" applyNumberFormat="1" applyFont="1" applyFill="1" applyBorder="1" applyAlignment="1" applyProtection="1">
      <alignment horizontal="center" vertical="center"/>
      <protection hidden="1"/>
    </xf>
    <xf numFmtId="4" fontId="24" fillId="26" borderId="0" xfId="0" applyNumberFormat="1" applyFont="1" applyFill="1" applyBorder="1" applyAlignment="1" applyProtection="1">
      <alignment horizontal="center" vertical="center"/>
      <protection hidden="1"/>
    </xf>
    <xf numFmtId="4" fontId="29" fillId="25" borderId="10" xfId="0" applyNumberFormat="1" applyFont="1" applyFill="1" applyBorder="1" applyAlignment="1" applyProtection="1">
      <alignment horizontal="center" vertical="center"/>
      <protection hidden="1"/>
    </xf>
    <xf numFmtId="43" fontId="1" fillId="25" borderId="0" xfId="56" applyFont="1" applyFill="1" applyAlignment="1" applyProtection="1">
      <alignment horizontal="center" vertical="center"/>
      <protection hidden="1"/>
    </xf>
    <xf numFmtId="3" fontId="30" fillId="26" borderId="0" xfId="0" applyNumberFormat="1" applyFont="1" applyFill="1" applyAlignment="1" applyProtection="1">
      <alignment horizontal="center" vertical="center"/>
      <protection hidden="1"/>
    </xf>
    <xf numFmtId="4" fontId="22" fillId="25" borderId="0" xfId="0" applyNumberFormat="1" applyFont="1" applyFill="1" applyAlignment="1" applyProtection="1">
      <alignment horizontal="center" vertical="center"/>
      <protection hidden="1"/>
    </xf>
    <xf numFmtId="3" fontId="30" fillId="26" borderId="0" xfId="0" applyNumberFormat="1" applyFont="1" applyFill="1" applyAlignment="1" applyProtection="1">
      <alignment vertical="center"/>
      <protection hidden="1"/>
    </xf>
    <xf numFmtId="0" fontId="24" fillId="25" borderId="10" xfId="0" applyNumberFormat="1" applyFont="1" applyFill="1" applyBorder="1" applyAlignment="1">
      <alignment horizontal="left" vertical="center" wrapText="1"/>
    </xf>
    <xf numFmtId="4" fontId="1" fillId="25" borderId="0" xfId="0" applyNumberFormat="1" applyFont="1" applyFill="1" applyBorder="1" applyAlignment="1" applyProtection="1">
      <alignment vertical="center"/>
      <protection hidden="1"/>
    </xf>
    <xf numFmtId="43" fontId="24" fillId="25" borderId="10" xfId="56" applyFont="1" applyFill="1" applyBorder="1" applyAlignment="1" applyProtection="1">
      <alignment horizontal="center" vertical="center"/>
      <protection hidden="1"/>
    </xf>
    <xf numFmtId="4" fontId="24" fillId="25" borderId="0" xfId="0" applyNumberFormat="1" applyFont="1" applyFill="1" applyBorder="1" applyAlignment="1" applyProtection="1">
      <alignment vertical="center"/>
      <protection hidden="1"/>
    </xf>
    <xf numFmtId="43" fontId="24" fillId="25" borderId="30" xfId="56" applyFont="1" applyFill="1" applyBorder="1" applyAlignment="1" applyProtection="1">
      <alignment horizontal="center" vertical="center"/>
      <protection hidden="1"/>
    </xf>
    <xf numFmtId="0" fontId="24" fillId="25" borderId="10" xfId="0" applyFont="1" applyFill="1" applyBorder="1" applyAlignment="1">
      <alignment horizontal="center" vertical="center"/>
    </xf>
    <xf numFmtId="43" fontId="24" fillId="25" borderId="31" xfId="56" applyFont="1" applyFill="1" applyBorder="1" applyAlignment="1" applyProtection="1">
      <alignment horizontal="center" vertical="center"/>
      <protection hidden="1"/>
    </xf>
    <xf numFmtId="43" fontId="1" fillId="25" borderId="29" xfId="56" applyFont="1" applyFill="1" applyBorder="1" applyAlignment="1" applyProtection="1">
      <alignment horizontal="center" vertical="center"/>
      <protection hidden="1"/>
    </xf>
    <xf numFmtId="0" fontId="1" fillId="25" borderId="0" xfId="0" applyFont="1" applyFill="1" applyBorder="1" applyAlignment="1">
      <alignment horizontal="left" vertical="center"/>
    </xf>
    <xf numFmtId="0" fontId="22" fillId="25" borderId="0" xfId="0" applyFont="1" applyFill="1" applyBorder="1" applyAlignment="1">
      <alignment horizontal="left" vertical="center"/>
    </xf>
    <xf numFmtId="4" fontId="1" fillId="25" borderId="0" xfId="0" applyNumberFormat="1" applyFont="1" applyFill="1" applyAlignment="1" applyProtection="1">
      <alignment vertical="center"/>
      <protection hidden="1"/>
    </xf>
    <xf numFmtId="3" fontId="1" fillId="26" borderId="0" xfId="0" applyNumberFormat="1" applyFont="1" applyFill="1" applyAlignment="1" applyProtection="1">
      <alignment vertical="center"/>
      <protection hidden="1"/>
    </xf>
    <xf numFmtId="0" fontId="22" fillId="25" borderId="0" xfId="0" applyFont="1" applyFill="1" applyAlignment="1">
      <alignment horizontal="left" vertical="center"/>
    </xf>
    <xf numFmtId="0" fontId="1" fillId="25" borderId="13" xfId="0" applyFont="1" applyFill="1" applyBorder="1" applyAlignment="1">
      <alignment horizontal="left" vertical="center"/>
    </xf>
    <xf numFmtId="0" fontId="22" fillId="25" borderId="13" xfId="0" applyFont="1" applyFill="1" applyBorder="1" applyAlignment="1">
      <alignment vertical="center"/>
    </xf>
    <xf numFmtId="4" fontId="1" fillId="25" borderId="13" xfId="0" applyNumberFormat="1" applyFont="1" applyFill="1" applyBorder="1" applyAlignment="1" applyProtection="1">
      <alignment horizontal="center" vertical="center"/>
      <protection hidden="1"/>
    </xf>
    <xf numFmtId="0" fontId="32" fillId="25" borderId="0" xfId="0" applyFont="1" applyFill="1" applyAlignment="1">
      <alignment vertical="center"/>
    </xf>
    <xf numFmtId="4" fontId="3" fillId="25" borderId="0" xfId="34" applyNumberFormat="1" applyFont="1" applyFill="1" applyAlignment="1" applyProtection="1">
      <alignment horizontal="left" vertical="center"/>
      <protection hidden="1"/>
    </xf>
    <xf numFmtId="4" fontId="3" fillId="25" borderId="0" xfId="34" applyNumberFormat="1" applyFont="1" applyFill="1" applyAlignment="1" applyProtection="1">
      <alignment horizontal="center" vertical="center"/>
      <protection hidden="1"/>
    </xf>
    <xf numFmtId="43" fontId="53" fillId="25" borderId="10" xfId="56" applyFont="1" applyFill="1" applyBorder="1" applyAlignment="1" applyProtection="1">
      <alignment horizontal="center" vertical="center"/>
      <protection hidden="1"/>
    </xf>
    <xf numFmtId="2" fontId="54" fillId="25" borderId="10" xfId="0" applyNumberFormat="1" applyFont="1" applyFill="1" applyBorder="1" applyAlignment="1">
      <alignment horizontal="left" vertical="center" wrapText="1"/>
    </xf>
    <xf numFmtId="43" fontId="34" fillId="25" borderId="0" xfId="56" applyFont="1" applyFill="1" applyAlignment="1">
      <alignment horizontal="center"/>
    </xf>
    <xf numFmtId="43" fontId="25" fillId="25" borderId="0" xfId="56" applyFont="1" applyFill="1" applyAlignment="1" applyProtection="1">
      <alignment vertical="center" wrapText="1"/>
      <protection hidden="1"/>
    </xf>
    <xf numFmtId="43" fontId="1" fillId="25" borderId="0" xfId="56" applyFont="1" applyFill="1" applyAlignment="1">
      <alignment horizontal="left"/>
    </xf>
    <xf numFmtId="43" fontId="1" fillId="25" borderId="0" xfId="56" applyFont="1" applyFill="1" applyBorder="1" applyAlignment="1">
      <alignment horizontal="center"/>
    </xf>
    <xf numFmtId="43" fontId="1" fillId="25" borderId="0" xfId="56" applyFont="1" applyFill="1" applyProtection="1">
      <protection hidden="1"/>
    </xf>
    <xf numFmtId="43" fontId="22" fillId="25" borderId="0" xfId="56" applyFont="1" applyFill="1" applyAlignment="1">
      <alignment horizontal="center"/>
    </xf>
    <xf numFmtId="43" fontId="22" fillId="25" borderId="0" xfId="56" applyFont="1" applyFill="1" applyAlignment="1">
      <alignment horizontal="left" indent="7"/>
    </xf>
    <xf numFmtId="43" fontId="1" fillId="25" borderId="0" xfId="56" applyFont="1" applyFill="1" applyAlignment="1">
      <alignment horizontal="center"/>
    </xf>
    <xf numFmtId="43" fontId="24" fillId="25" borderId="18" xfId="56" applyFont="1" applyFill="1" applyBorder="1" applyAlignment="1" applyProtection="1">
      <alignment horizontal="left"/>
      <protection hidden="1"/>
    </xf>
    <xf numFmtId="43" fontId="1" fillId="25" borderId="18" xfId="56" applyFont="1" applyFill="1" applyBorder="1" applyAlignment="1" applyProtection="1">
      <alignment horizontal="left" indent="2"/>
      <protection hidden="1"/>
    </xf>
    <xf numFmtId="43" fontId="1" fillId="25" borderId="21" xfId="56" applyFont="1" applyFill="1" applyBorder="1" applyAlignment="1" applyProtection="1">
      <alignment horizontal="left" indent="2"/>
      <protection hidden="1"/>
    </xf>
    <xf numFmtId="43" fontId="1" fillId="25" borderId="0" xfId="56" applyFont="1" applyFill="1" applyBorder="1" applyAlignment="1" applyProtection="1">
      <alignment horizontal="left" indent="2"/>
      <protection hidden="1"/>
    </xf>
    <xf numFmtId="43" fontId="1" fillId="25" borderId="0" xfId="56" applyFont="1" applyFill="1" applyBorder="1" applyAlignment="1" applyProtection="1">
      <alignment horizontal="center" vertical="center"/>
      <protection hidden="1"/>
    </xf>
    <xf numFmtId="43" fontId="1" fillId="25" borderId="0" xfId="56" applyFont="1" applyFill="1" applyAlignment="1" applyProtection="1">
      <alignment horizontal="left"/>
      <protection hidden="1"/>
    </xf>
    <xf numFmtId="43" fontId="22" fillId="25" borderId="0" xfId="56" applyFont="1" applyFill="1" applyBorder="1" applyAlignment="1" applyProtection="1">
      <alignment horizontal="left" indent="8"/>
      <protection hidden="1"/>
    </xf>
    <xf numFmtId="43" fontId="1" fillId="25" borderId="0" xfId="56" applyFont="1" applyFill="1" applyBorder="1" applyAlignment="1" applyProtection="1">
      <alignment horizontal="center"/>
      <protection hidden="1"/>
    </xf>
    <xf numFmtId="43" fontId="1" fillId="25" borderId="0" xfId="56" applyFont="1" applyFill="1" applyAlignment="1" applyProtection="1">
      <alignment horizontal="left" indent="6"/>
      <protection hidden="1"/>
    </xf>
    <xf numFmtId="43" fontId="1" fillId="25" borderId="10" xfId="56" applyFont="1" applyFill="1" applyBorder="1" applyAlignment="1" applyProtection="1">
      <alignment horizontal="left" vertical="center" wrapText="1"/>
      <protection hidden="1"/>
    </xf>
    <xf numFmtId="43" fontId="1" fillId="25" borderId="10" xfId="56" applyFont="1" applyFill="1" applyBorder="1" applyAlignment="1" applyProtection="1">
      <alignment horizontal="left" indent="2"/>
      <protection hidden="1"/>
    </xf>
    <xf numFmtId="43" fontId="1" fillId="25" borderId="10" xfId="56" applyFont="1" applyFill="1" applyBorder="1" applyAlignment="1" applyProtection="1">
      <alignment horizontal="left"/>
      <protection hidden="1"/>
    </xf>
    <xf numFmtId="4" fontId="24" fillId="25" borderId="10" xfId="0" applyNumberFormat="1" applyFont="1" applyFill="1" applyBorder="1" applyAlignment="1">
      <alignment horizontal="left" vertical="center"/>
    </xf>
    <xf numFmtId="43" fontId="1" fillId="25" borderId="0" xfId="56" applyFont="1" applyFill="1" applyAlignment="1" applyProtection="1">
      <alignment horizontal="right"/>
      <protection hidden="1"/>
    </xf>
    <xf numFmtId="0" fontId="53" fillId="25" borderId="12" xfId="0" applyFont="1" applyFill="1" applyBorder="1" applyAlignment="1">
      <alignment horizontal="center" vertical="center"/>
    </xf>
    <xf numFmtId="0" fontId="1" fillId="25" borderId="29" xfId="0" applyFont="1" applyFill="1" applyBorder="1" applyAlignment="1">
      <alignment horizontal="center" vertical="center"/>
    </xf>
    <xf numFmtId="2" fontId="55" fillId="25" borderId="10" xfId="0" applyNumberFormat="1" applyFont="1" applyFill="1" applyBorder="1" applyAlignment="1">
      <alignment horizontal="center" vertical="center" wrapText="1"/>
    </xf>
    <xf numFmtId="43" fontId="1" fillId="25" borderId="0" xfId="56" applyFont="1" applyFill="1" applyBorder="1" applyAlignment="1" applyProtection="1">
      <alignment vertical="center"/>
      <protection hidden="1"/>
    </xf>
    <xf numFmtId="43" fontId="56" fillId="25" borderId="10" xfId="56" applyFont="1" applyFill="1" applyBorder="1" applyAlignment="1" applyProtection="1">
      <alignment horizontal="center" vertical="center"/>
      <protection hidden="1"/>
    </xf>
    <xf numFmtId="43" fontId="53" fillId="25" borderId="21" xfId="56" applyFont="1" applyFill="1" applyBorder="1" applyAlignment="1" applyProtection="1">
      <alignment horizontal="left" indent="2"/>
      <protection hidden="1"/>
    </xf>
    <xf numFmtId="43" fontId="24" fillId="25" borderId="10" xfId="56" applyFont="1" applyFill="1" applyBorder="1" applyAlignment="1" applyProtection="1">
      <alignment horizontal="center" vertical="center"/>
    </xf>
    <xf numFmtId="43" fontId="1" fillId="25" borderId="10" xfId="56" applyFont="1" applyFill="1" applyBorder="1" applyAlignment="1" applyProtection="1">
      <alignment horizontal="center" vertical="center"/>
      <protection locked="0"/>
    </xf>
    <xf numFmtId="43" fontId="24" fillId="25" borderId="10" xfId="56" applyFont="1" applyFill="1" applyBorder="1" applyAlignment="1" applyProtection="1">
      <alignment horizontal="center" vertical="center"/>
      <protection locked="0"/>
    </xf>
    <xf numFmtId="43" fontId="24" fillId="25" borderId="10" xfId="56" applyFont="1" applyFill="1" applyBorder="1" applyAlignment="1">
      <alignment horizontal="center" vertical="center"/>
    </xf>
    <xf numFmtId="43" fontId="24" fillId="25" borderId="0" xfId="56" applyFont="1" applyFill="1" applyBorder="1" applyAlignment="1">
      <alignment horizontal="center" vertical="center"/>
    </xf>
    <xf numFmtId="43" fontId="1" fillId="25" borderId="10" xfId="56" applyFont="1" applyFill="1" applyBorder="1" applyAlignment="1">
      <alignment horizontal="center" vertical="center" wrapText="1"/>
    </xf>
    <xf numFmtId="43" fontId="1" fillId="25" borderId="29" xfId="56" applyFont="1" applyFill="1" applyBorder="1" applyAlignment="1">
      <alignment horizontal="center" vertical="center" wrapText="1"/>
    </xf>
    <xf numFmtId="43" fontId="1" fillId="25" borderId="0" xfId="56" applyFont="1" applyFill="1" applyAlignment="1">
      <alignment horizontal="center" vertical="center"/>
    </xf>
    <xf numFmtId="0" fontId="1" fillId="25" borderId="0" xfId="0" applyFont="1" applyFill="1" applyAlignment="1" applyProtection="1">
      <alignment horizontal="center" vertical="center"/>
      <protection hidden="1"/>
    </xf>
    <xf numFmtId="43" fontId="24" fillId="25" borderId="0" xfId="56" applyFont="1" applyFill="1" applyAlignment="1">
      <alignment horizontal="center" vertical="center"/>
    </xf>
    <xf numFmtId="0" fontId="24" fillId="25" borderId="0" xfId="0" applyFont="1" applyFill="1" applyAlignment="1" applyProtection="1">
      <alignment horizontal="center" vertical="center"/>
      <protection hidden="1"/>
    </xf>
    <xf numFmtId="43" fontId="1" fillId="25" borderId="0" xfId="56" applyFont="1" applyFill="1" applyAlignment="1">
      <alignment horizontal="right" vertical="center"/>
    </xf>
    <xf numFmtId="43" fontId="22" fillId="25" borderId="0" xfId="56" applyFont="1" applyFill="1" applyAlignment="1">
      <alignment horizontal="center" vertical="center"/>
    </xf>
    <xf numFmtId="0" fontId="24" fillId="25" borderId="10" xfId="0" applyFont="1" applyFill="1" applyBorder="1" applyAlignment="1">
      <alignment vertical="center"/>
    </xf>
    <xf numFmtId="0" fontId="24" fillId="25" borderId="0" xfId="0" applyFont="1" applyFill="1" applyBorder="1" applyAlignment="1" applyProtection="1">
      <alignment horizontal="center" vertical="center"/>
      <protection hidden="1"/>
    </xf>
    <xf numFmtId="0" fontId="41" fillId="25" borderId="10" xfId="0" applyFont="1" applyFill="1" applyBorder="1" applyAlignment="1">
      <alignment vertical="center"/>
    </xf>
    <xf numFmtId="43" fontId="33" fillId="25" borderId="10" xfId="56" applyFont="1" applyFill="1" applyBorder="1" applyAlignment="1" applyProtection="1">
      <alignment horizontal="center" vertical="center"/>
      <protection hidden="1"/>
    </xf>
    <xf numFmtId="0" fontId="25" fillId="25" borderId="10" xfId="0" applyFont="1" applyFill="1" applyBorder="1" applyAlignment="1">
      <alignment vertical="center"/>
    </xf>
    <xf numFmtId="43" fontId="25" fillId="25" borderId="10" xfId="56" applyFont="1" applyFill="1" applyBorder="1" applyAlignment="1" applyProtection="1">
      <alignment horizontal="center" vertical="center"/>
      <protection hidden="1"/>
    </xf>
    <xf numFmtId="4" fontId="25" fillId="25" borderId="0" xfId="0" applyNumberFormat="1" applyFont="1" applyFill="1" applyBorder="1" applyAlignment="1" applyProtection="1">
      <alignment horizontal="center" vertical="center"/>
      <protection hidden="1"/>
    </xf>
    <xf numFmtId="0" fontId="1" fillId="25" borderId="23" xfId="0" applyFont="1" applyFill="1" applyBorder="1" applyAlignment="1">
      <alignment horizontal="center" vertical="center"/>
    </xf>
    <xf numFmtId="3" fontId="1" fillId="25" borderId="0" xfId="0" applyNumberFormat="1" applyFont="1" applyFill="1" applyAlignment="1" applyProtection="1">
      <alignment vertical="center"/>
      <protection hidden="1"/>
    </xf>
    <xf numFmtId="0" fontId="33" fillId="25" borderId="10" xfId="0" applyFont="1" applyFill="1" applyBorder="1" applyAlignment="1">
      <alignment vertical="center"/>
    </xf>
    <xf numFmtId="0" fontId="33" fillId="25" borderId="0" xfId="0" applyFont="1" applyFill="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24" fillId="25" borderId="0" xfId="0" applyFont="1" applyFill="1" applyAlignment="1" applyProtection="1">
      <alignment vertical="center"/>
      <protection hidden="1"/>
    </xf>
    <xf numFmtId="0" fontId="24" fillId="25" borderId="29" xfId="0" applyFont="1" applyFill="1" applyBorder="1" applyAlignment="1">
      <alignment horizontal="center" vertical="center"/>
    </xf>
    <xf numFmtId="0" fontId="24" fillId="25" borderId="16" xfId="0" applyFont="1" applyFill="1" applyBorder="1" applyAlignment="1">
      <alignment horizontal="center" vertical="center"/>
    </xf>
    <xf numFmtId="0" fontId="24" fillId="25" borderId="23" xfId="0" applyFont="1" applyFill="1" applyBorder="1" applyAlignment="1">
      <alignment horizontal="center" vertical="center"/>
    </xf>
    <xf numFmtId="43" fontId="24" fillId="25" borderId="17" xfId="56" applyFont="1" applyFill="1" applyBorder="1" applyAlignment="1" applyProtection="1">
      <alignment horizontal="center" vertical="center"/>
      <protection hidden="1"/>
    </xf>
    <xf numFmtId="43" fontId="1" fillId="25" borderId="0" xfId="56" applyFont="1" applyFill="1" applyAlignment="1" applyProtection="1">
      <alignment vertical="center"/>
      <protection hidden="1"/>
    </xf>
    <xf numFmtId="4" fontId="28" fillId="25" borderId="0" xfId="0" applyNumberFormat="1" applyFont="1" applyFill="1" applyAlignment="1" applyProtection="1">
      <alignment horizontal="center" vertical="center"/>
      <protection hidden="1"/>
    </xf>
    <xf numFmtId="0" fontId="22" fillId="25" borderId="10" xfId="0" applyFont="1" applyFill="1" applyBorder="1" applyAlignment="1" applyProtection="1">
      <alignment horizontal="center" vertical="center"/>
      <protection hidden="1"/>
    </xf>
    <xf numFmtId="0" fontId="29" fillId="25" borderId="10" xfId="0" applyFont="1" applyFill="1" applyBorder="1" applyAlignment="1" applyProtection="1">
      <alignment vertical="center"/>
      <protection hidden="1"/>
    </xf>
    <xf numFmtId="0" fontId="22" fillId="25" borderId="10" xfId="0" applyFont="1" applyFill="1" applyBorder="1" applyAlignment="1" applyProtection="1">
      <alignment vertical="center"/>
      <protection hidden="1"/>
    </xf>
    <xf numFmtId="43" fontId="22" fillId="25" borderId="10" xfId="56" applyFont="1" applyFill="1" applyBorder="1" applyAlignment="1" applyProtection="1">
      <alignment vertical="center"/>
      <protection hidden="1"/>
    </xf>
    <xf numFmtId="0" fontId="1" fillId="25" borderId="10" xfId="0" applyFont="1" applyFill="1" applyBorder="1" applyAlignment="1" applyProtection="1">
      <alignment vertical="center"/>
      <protection hidden="1"/>
    </xf>
    <xf numFmtId="0" fontId="25" fillId="25" borderId="17" xfId="0" applyFont="1" applyFill="1" applyBorder="1" applyAlignment="1" applyProtection="1">
      <alignment vertical="center"/>
      <protection hidden="1"/>
    </xf>
    <xf numFmtId="43" fontId="24" fillId="25" borderId="16" xfId="56" applyFont="1" applyFill="1" applyBorder="1" applyAlignment="1" applyProtection="1">
      <alignment horizontal="center" vertical="center"/>
      <protection hidden="1"/>
    </xf>
    <xf numFmtId="0" fontId="1" fillId="25" borderId="0" xfId="38" applyFont="1" applyFill="1" applyBorder="1" applyAlignment="1" applyProtection="1">
      <alignment horizontal="left" vertical="center"/>
      <protection hidden="1"/>
    </xf>
    <xf numFmtId="0" fontId="1"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horizontal="left" indent="8"/>
      <protection hidden="1"/>
    </xf>
    <xf numFmtId="0" fontId="25" fillId="25" borderId="10" xfId="52" applyFont="1" applyFill="1" applyBorder="1" applyAlignment="1" applyProtection="1">
      <alignment horizontal="center" vertical="center" wrapText="1"/>
    </xf>
    <xf numFmtId="0" fontId="25" fillId="25" borderId="10" xfId="52" applyFont="1" applyFill="1" applyBorder="1" applyAlignment="1" applyProtection="1">
      <alignment horizontal="center" vertical="center"/>
    </xf>
    <xf numFmtId="0" fontId="33" fillId="25" borderId="10" xfId="52" applyFont="1" applyFill="1" applyBorder="1" applyAlignment="1" applyProtection="1">
      <alignment horizontal="center" vertical="center"/>
    </xf>
    <xf numFmtId="0" fontId="25" fillId="25" borderId="0" xfId="52" applyFont="1" applyFill="1" applyAlignment="1" applyProtection="1">
      <alignment vertical="center"/>
      <protection hidden="1"/>
    </xf>
    <xf numFmtId="4" fontId="25" fillId="25" borderId="0" xfId="52" applyNumberFormat="1" applyFont="1" applyFill="1" applyAlignment="1" applyProtection="1">
      <alignment vertical="center"/>
      <protection hidden="1"/>
    </xf>
    <xf numFmtId="0" fontId="22" fillId="25" borderId="0" xfId="52" applyFont="1" applyFill="1" applyAlignment="1" applyProtection="1">
      <alignment vertical="center"/>
      <protection hidden="1"/>
    </xf>
    <xf numFmtId="4" fontId="22" fillId="25" borderId="0" xfId="52" applyNumberFormat="1" applyFont="1" applyFill="1" applyAlignment="1" applyProtection="1">
      <alignment vertical="center"/>
      <protection hidden="1"/>
    </xf>
    <xf numFmtId="0" fontId="25" fillId="25" borderId="0" xfId="52" applyFont="1" applyFill="1" applyAlignment="1" applyProtection="1">
      <alignment horizontal="right" vertical="center"/>
    </xf>
    <xf numFmtId="0" fontId="57" fillId="25" borderId="12" xfId="52" applyFont="1" applyFill="1" applyBorder="1" applyAlignment="1" applyProtection="1">
      <alignment horizontal="left" vertical="center"/>
    </xf>
    <xf numFmtId="0" fontId="46" fillId="29" borderId="0" xfId="52" applyFont="1" applyFill="1" applyBorder="1" applyAlignment="1" applyProtection="1">
      <alignment vertical="center"/>
    </xf>
    <xf numFmtId="0" fontId="57" fillId="25" borderId="27" xfId="52" applyFont="1" applyFill="1" applyBorder="1" applyAlignment="1" applyProtection="1">
      <alignment horizontal="left" vertical="center"/>
    </xf>
    <xf numFmtId="0" fontId="25" fillId="25" borderId="27" xfId="52" applyFont="1" applyFill="1" applyBorder="1" applyAlignment="1" applyProtection="1">
      <alignment horizontal="center" vertical="center"/>
    </xf>
    <xf numFmtId="0" fontId="25" fillId="25" borderId="28" xfId="52" applyFont="1" applyFill="1" applyBorder="1" applyAlignment="1" applyProtection="1">
      <alignment horizontal="left" vertical="center"/>
    </xf>
    <xf numFmtId="0" fontId="22" fillId="25" borderId="0" xfId="52" applyFont="1" applyFill="1" applyAlignment="1" applyProtection="1">
      <alignment vertical="center"/>
    </xf>
    <xf numFmtId="3" fontId="22" fillId="25" borderId="0" xfId="52" applyNumberFormat="1" applyFont="1" applyFill="1" applyBorder="1" applyAlignment="1" applyProtection="1">
      <alignment vertical="center"/>
    </xf>
    <xf numFmtId="0" fontId="1" fillId="0" borderId="0" xfId="0" applyFont="1" applyBorder="1" applyAlignment="1">
      <alignment vertical="center"/>
    </xf>
    <xf numFmtId="0" fontId="29" fillId="25" borderId="0" xfId="52" applyFont="1" applyFill="1" applyBorder="1" applyAlignment="1" applyProtection="1">
      <alignment vertical="center"/>
    </xf>
    <xf numFmtId="0" fontId="22" fillId="25" borderId="0" xfId="52" applyFont="1" applyFill="1" applyBorder="1" applyAlignment="1" applyProtection="1">
      <alignment vertical="center"/>
    </xf>
    <xf numFmtId="0" fontId="25" fillId="25" borderId="0" xfId="52" applyFont="1" applyFill="1" applyAlignment="1" applyProtection="1">
      <alignment horizontal="left" vertical="center"/>
    </xf>
    <xf numFmtId="0" fontId="33" fillId="25" borderId="0" xfId="52" applyFont="1" applyFill="1" applyBorder="1" applyAlignment="1" applyProtection="1">
      <alignment horizontal="center" vertical="center"/>
    </xf>
    <xf numFmtId="3" fontId="25" fillId="25" borderId="0" xfId="52" applyNumberFormat="1" applyFont="1" applyFill="1" applyBorder="1" applyAlignment="1" applyProtection="1">
      <alignment horizontal="center" vertical="center"/>
    </xf>
    <xf numFmtId="0" fontId="25" fillId="25" borderId="26" xfId="52" applyFont="1" applyFill="1" applyBorder="1" applyAlignment="1" applyProtection="1">
      <alignment horizontal="left" vertical="center"/>
    </xf>
    <xf numFmtId="0" fontId="25" fillId="29" borderId="0" xfId="52" applyFont="1" applyFill="1" applyAlignment="1" applyProtection="1">
      <alignment vertical="center"/>
    </xf>
    <xf numFmtId="0" fontId="25" fillId="25" borderId="10" xfId="52" applyFont="1" applyFill="1" applyBorder="1" applyAlignment="1" applyProtection="1">
      <alignment vertical="center"/>
    </xf>
    <xf numFmtId="0" fontId="1" fillId="29" borderId="0" xfId="0" applyFont="1" applyFill="1" applyAlignment="1">
      <alignment vertical="center"/>
    </xf>
    <xf numFmtId="0" fontId="33" fillId="25" borderId="0" xfId="52" applyFont="1" applyFill="1" applyAlignment="1" applyProtection="1">
      <alignment vertical="center"/>
    </xf>
    <xf numFmtId="3" fontId="22" fillId="25" borderId="10" xfId="52" applyNumberFormat="1" applyFont="1" applyFill="1" applyBorder="1" applyAlignment="1" applyProtection="1">
      <alignment vertical="center"/>
    </xf>
    <xf numFmtId="0" fontId="22" fillId="25" borderId="10" xfId="52" applyFont="1" applyFill="1" applyBorder="1" applyAlignment="1" applyProtection="1">
      <alignment vertical="center" wrapText="1"/>
    </xf>
    <xf numFmtId="0" fontId="25" fillId="25" borderId="19" xfId="52" applyFont="1" applyFill="1" applyBorder="1" applyAlignment="1" applyProtection="1">
      <alignment horizontal="left" vertical="center"/>
    </xf>
    <xf numFmtId="3" fontId="22" fillId="25" borderId="19" xfId="52" applyNumberFormat="1" applyFont="1" applyFill="1" applyBorder="1" applyAlignment="1" applyProtection="1">
      <alignment horizontal="center" vertical="center"/>
    </xf>
    <xf numFmtId="0" fontId="25" fillId="29" borderId="0" xfId="52" applyFont="1" applyFill="1" applyAlignment="1" applyProtection="1">
      <alignment horizontal="center" vertical="center"/>
    </xf>
    <xf numFmtId="0" fontId="25" fillId="29" borderId="0" xfId="52" applyFont="1" applyFill="1" applyAlignment="1" applyProtection="1">
      <alignment horizontal="left" vertical="center"/>
    </xf>
    <xf numFmtId="0" fontId="33" fillId="29" borderId="0" xfId="52" applyFont="1" applyFill="1" applyAlignment="1" applyProtection="1">
      <alignment horizontal="center" vertical="center"/>
    </xf>
    <xf numFmtId="0" fontId="25" fillId="25" borderId="0" xfId="52" applyFont="1" applyFill="1" applyBorder="1" applyAlignment="1" applyProtection="1">
      <alignment vertical="center" wrapText="1"/>
    </xf>
    <xf numFmtId="0" fontId="25" fillId="25" borderId="27" xfId="52" applyFont="1" applyFill="1" applyBorder="1" applyAlignment="1" applyProtection="1">
      <alignment vertical="center"/>
    </xf>
    <xf numFmtId="0" fontId="25" fillId="25" borderId="36" xfId="52" applyFont="1" applyFill="1" applyBorder="1" applyAlignment="1" applyProtection="1">
      <alignment vertical="center"/>
    </xf>
    <xf numFmtId="0" fontId="22" fillId="25" borderId="0" xfId="52" applyFont="1" applyFill="1" applyAlignment="1" applyProtection="1">
      <alignment horizontal="center" vertical="center"/>
    </xf>
    <xf numFmtId="0" fontId="33" fillId="25" borderId="15" xfId="52" applyFont="1" applyFill="1" applyBorder="1" applyAlignment="1" applyProtection="1">
      <alignment vertical="center"/>
    </xf>
    <xf numFmtId="0" fontId="25" fillId="25" borderId="15" xfId="52" applyFont="1" applyFill="1" applyBorder="1" applyAlignment="1" applyProtection="1">
      <alignment vertical="center"/>
    </xf>
    <xf numFmtId="0" fontId="33" fillId="25" borderId="0" xfId="52" applyFont="1" applyFill="1" applyBorder="1" applyAlignment="1" applyProtection="1">
      <alignment vertical="center"/>
    </xf>
    <xf numFmtId="3" fontId="33" fillId="25" borderId="0" xfId="52" applyNumberFormat="1" applyFont="1" applyFill="1" applyBorder="1" applyAlignment="1" applyProtection="1">
      <alignment horizontal="center" vertical="center"/>
    </xf>
    <xf numFmtId="0" fontId="47" fillId="25" borderId="0" xfId="52" applyFont="1" applyFill="1" applyAlignment="1" applyProtection="1">
      <alignment horizontal="left" vertical="center"/>
    </xf>
    <xf numFmtId="0" fontId="25" fillId="25" borderId="12" xfId="52" applyFont="1" applyFill="1" applyBorder="1" applyAlignment="1" applyProtection="1">
      <alignment vertical="center"/>
    </xf>
    <xf numFmtId="0" fontId="22" fillId="25" borderId="0" xfId="52" applyFont="1" applyFill="1" applyAlignment="1" applyProtection="1">
      <alignment horizontal="left" vertical="center"/>
    </xf>
    <xf numFmtId="0" fontId="47" fillId="29" borderId="0" xfId="52" applyFont="1" applyFill="1" applyBorder="1" applyAlignment="1" applyProtection="1">
      <alignment horizontal="center" vertical="center"/>
    </xf>
    <xf numFmtId="3" fontId="25" fillId="25" borderId="0" xfId="52" applyNumberFormat="1" applyFont="1" applyFill="1" applyBorder="1" applyAlignment="1" applyProtection="1">
      <alignment horizontal="left" vertical="center"/>
    </xf>
    <xf numFmtId="0" fontId="25" fillId="25" borderId="33" xfId="52" applyFont="1" applyFill="1" applyBorder="1" applyAlignment="1" applyProtection="1">
      <alignment vertical="center"/>
    </xf>
    <xf numFmtId="0" fontId="50" fillId="0" borderId="0" xfId="0" applyFont="1" applyBorder="1" applyAlignment="1">
      <alignment vertical="center"/>
    </xf>
    <xf numFmtId="43" fontId="25" fillId="25" borderId="10" xfId="56" applyFont="1" applyFill="1" applyBorder="1" applyAlignment="1" applyProtection="1">
      <alignment vertical="center"/>
    </xf>
    <xf numFmtId="43" fontId="25" fillId="25" borderId="10" xfId="56" applyFont="1" applyFill="1" applyBorder="1" applyAlignment="1" applyProtection="1">
      <alignment horizontal="center" vertical="center"/>
    </xf>
    <xf numFmtId="43" fontId="1" fillId="25" borderId="0" xfId="56" applyFont="1" applyFill="1" applyAlignment="1">
      <alignment vertical="center"/>
    </xf>
    <xf numFmtId="43" fontId="40" fillId="25" borderId="0" xfId="56" applyFont="1" applyFill="1" applyAlignment="1">
      <alignment vertical="center"/>
    </xf>
    <xf numFmtId="43" fontId="22" fillId="25" borderId="0" xfId="56" applyFont="1" applyFill="1" applyAlignment="1">
      <alignment horizontal="left" vertical="center"/>
    </xf>
    <xf numFmtId="43" fontId="1" fillId="25" borderId="10" xfId="56" applyFont="1" applyFill="1" applyBorder="1" applyAlignment="1">
      <alignment horizontal="center" vertical="center"/>
    </xf>
    <xf numFmtId="43" fontId="1" fillId="25" borderId="29" xfId="56" applyFont="1" applyFill="1" applyBorder="1" applyAlignment="1">
      <alignment horizontal="center" vertical="center"/>
    </xf>
    <xf numFmtId="43" fontId="24" fillId="25" borderId="10" xfId="56" applyFont="1" applyFill="1" applyBorder="1" applyAlignment="1">
      <alignment vertical="center"/>
    </xf>
    <xf numFmtId="43" fontId="1" fillId="25" borderId="0" xfId="56" applyFont="1" applyFill="1" applyAlignment="1">
      <alignment horizontal="left" vertical="center"/>
    </xf>
    <xf numFmtId="43" fontId="29" fillId="25" borderId="10" xfId="56" applyFont="1" applyFill="1" applyBorder="1" applyAlignment="1" applyProtection="1">
      <alignment vertical="center"/>
      <protection hidden="1"/>
    </xf>
    <xf numFmtId="43" fontId="22" fillId="25" borderId="10" xfId="56" applyFont="1" applyFill="1" applyBorder="1" applyAlignment="1" applyProtection="1">
      <alignment vertical="center"/>
    </xf>
    <xf numFmtId="43" fontId="22" fillId="25" borderId="10" xfId="56" applyFont="1" applyFill="1" applyBorder="1" applyAlignment="1" applyProtection="1">
      <alignment horizontal="center" vertical="center"/>
    </xf>
    <xf numFmtId="43" fontId="32" fillId="25" borderId="10" xfId="56" applyFont="1" applyFill="1" applyBorder="1" applyAlignment="1" applyProtection="1">
      <alignment vertical="center"/>
    </xf>
    <xf numFmtId="43" fontId="32" fillId="25" borderId="10" xfId="56" applyFont="1" applyFill="1" applyBorder="1" applyAlignment="1" applyProtection="1">
      <alignment horizontal="center" vertical="center"/>
    </xf>
    <xf numFmtId="43" fontId="54" fillId="25" borderId="10" xfId="56" applyFont="1" applyFill="1" applyBorder="1" applyAlignment="1" applyProtection="1">
      <alignment horizontal="center" vertical="center"/>
    </xf>
    <xf numFmtId="43" fontId="58" fillId="25" borderId="10" xfId="56" applyFont="1" applyFill="1" applyBorder="1" applyAlignment="1" applyProtection="1">
      <alignment vertical="center"/>
    </xf>
    <xf numFmtId="0" fontId="58" fillId="25" borderId="0" xfId="52" applyFont="1" applyFill="1" applyAlignment="1" applyProtection="1">
      <alignment vertical="center"/>
    </xf>
    <xf numFmtId="0" fontId="29" fillId="25" borderId="10" xfId="52" applyFont="1" applyFill="1" applyBorder="1" applyAlignment="1" applyProtection="1">
      <alignment horizontal="center" vertical="center"/>
    </xf>
    <xf numFmtId="0" fontId="0" fillId="0" borderId="0" xfId="0" applyAlignment="1">
      <alignment vertical="center"/>
    </xf>
    <xf numFmtId="0" fontId="48" fillId="25" borderId="10" xfId="52" applyFont="1" applyFill="1" applyBorder="1" applyAlignment="1" applyProtection="1">
      <alignment vertical="center"/>
    </xf>
    <xf numFmtId="0" fontId="33" fillId="30" borderId="10" xfId="52" applyFont="1" applyFill="1" applyBorder="1" applyAlignment="1" applyProtection="1">
      <alignment horizontal="center" vertical="center"/>
    </xf>
    <xf numFmtId="0" fontId="33" fillId="30" borderId="10" xfId="52" applyFont="1" applyFill="1" applyBorder="1" applyAlignment="1" applyProtection="1">
      <alignment vertical="center" wrapText="1"/>
    </xf>
    <xf numFmtId="43" fontId="22" fillId="30" borderId="10" xfId="56" applyFont="1" applyFill="1" applyBorder="1" applyAlignment="1" applyProtection="1">
      <alignment vertical="center"/>
    </xf>
    <xf numFmtId="0" fontId="33" fillId="30" borderId="10" xfId="52" applyFont="1" applyFill="1" applyBorder="1" applyAlignment="1" applyProtection="1">
      <alignment vertical="center"/>
    </xf>
    <xf numFmtId="0" fontId="57" fillId="30" borderId="10" xfId="52" applyFont="1" applyFill="1" applyBorder="1" applyAlignment="1" applyProtection="1">
      <alignment horizontal="center" vertical="center"/>
    </xf>
    <xf numFmtId="0" fontId="57" fillId="30" borderId="10" xfId="52" applyFont="1" applyFill="1" applyBorder="1" applyAlignment="1" applyProtection="1">
      <alignment vertical="center"/>
    </xf>
    <xf numFmtId="43" fontId="32" fillId="30" borderId="10" xfId="56" applyFont="1" applyFill="1" applyBorder="1" applyAlignment="1" applyProtection="1">
      <alignment vertical="center"/>
    </xf>
    <xf numFmtId="43" fontId="0" fillId="0" borderId="0" xfId="0" applyNumberFormat="1" applyAlignment="1">
      <alignment vertical="center"/>
    </xf>
    <xf numFmtId="0" fontId="24" fillId="30" borderId="10" xfId="0" applyFont="1" applyFill="1" applyBorder="1" applyAlignment="1">
      <alignment horizontal="center" vertical="center"/>
    </xf>
    <xf numFmtId="0" fontId="49" fillId="25" borderId="10" xfId="52" applyFont="1" applyFill="1" applyBorder="1" applyAlignment="1" applyProtection="1">
      <alignment vertical="center"/>
    </xf>
    <xf numFmtId="0" fontId="25" fillId="25" borderId="39" xfId="52" applyFont="1" applyFill="1" applyBorder="1" applyAlignment="1" applyProtection="1">
      <alignment horizontal="center" vertical="center"/>
    </xf>
    <xf numFmtId="0" fontId="25" fillId="25" borderId="40" xfId="52" applyFont="1" applyFill="1" applyBorder="1" applyAlignment="1" applyProtection="1">
      <alignment horizontal="center" vertical="center"/>
    </xf>
    <xf numFmtId="43" fontId="25" fillId="25" borderId="24" xfId="56" applyFont="1" applyFill="1" applyBorder="1" applyAlignment="1" applyProtection="1">
      <alignment horizontal="center" vertical="center"/>
    </xf>
    <xf numFmtId="43" fontId="25" fillId="25" borderId="10" xfId="56" applyFont="1" applyFill="1" applyBorder="1" applyAlignment="1" applyProtection="1">
      <alignment horizontal="center" vertical="center"/>
    </xf>
    <xf numFmtId="43" fontId="62" fillId="25" borderId="10" xfId="56" applyFont="1" applyFill="1" applyBorder="1" applyAlignment="1" applyProtection="1">
      <alignment horizontal="center" vertical="center"/>
    </xf>
    <xf numFmtId="43" fontId="63" fillId="25" borderId="10" xfId="56" applyFont="1" applyFill="1" applyBorder="1" applyAlignment="1" applyProtection="1">
      <alignment horizontal="center" vertical="center"/>
    </xf>
    <xf numFmtId="0" fontId="25" fillId="25" borderId="10" xfId="56" applyNumberFormat="1" applyFont="1" applyFill="1" applyBorder="1" applyAlignment="1" applyProtection="1">
      <alignment horizontal="center" vertical="center"/>
    </xf>
    <xf numFmtId="0" fontId="33" fillId="25" borderId="10" xfId="56" applyNumberFormat="1" applyFont="1" applyFill="1" applyBorder="1" applyAlignment="1" applyProtection="1">
      <alignment horizontal="center" vertical="center"/>
    </xf>
    <xf numFmtId="0" fontId="64"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Border="1" applyAlignment="1">
      <alignment horizontal="left" vertical="center"/>
    </xf>
    <xf numFmtId="0" fontId="64" fillId="0" borderId="10" xfId="0" applyFont="1" applyBorder="1" applyAlignment="1">
      <alignment horizontal="left" vertical="center"/>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0" fontId="21" fillId="0" borderId="10" xfId="0" applyFont="1" applyBorder="1" applyAlignment="1">
      <alignment horizontal="center" vertical="center" wrapText="1"/>
    </xf>
    <xf numFmtId="43" fontId="21" fillId="25" borderId="10" xfId="56" applyFont="1" applyFill="1" applyBorder="1" applyAlignment="1" applyProtection="1">
      <alignment horizontal="left" vertical="center"/>
    </xf>
    <xf numFmtId="43" fontId="21" fillId="0" borderId="10" xfId="56" applyFont="1" applyBorder="1" applyAlignment="1">
      <alignment vertical="center"/>
    </xf>
    <xf numFmtId="43" fontId="60" fillId="0" borderId="10" xfId="56" applyFont="1" applyBorder="1" applyAlignment="1">
      <alignment vertical="center"/>
    </xf>
    <xf numFmtId="43" fontId="60" fillId="25" borderId="10" xfId="56" applyFont="1" applyFill="1" applyBorder="1" applyAlignment="1" applyProtection="1">
      <alignment horizontal="left" vertical="center"/>
    </xf>
    <xf numFmtId="0" fontId="57" fillId="25" borderId="10" xfId="52" applyFont="1" applyFill="1" applyBorder="1" applyAlignment="1" applyProtection="1">
      <alignment horizontal="center" vertical="center" wrapText="1"/>
    </xf>
    <xf numFmtId="4" fontId="1" fillId="25" borderId="0" xfId="0" applyNumberFormat="1" applyFont="1" applyFill="1" applyAlignment="1">
      <alignment horizontal="right" vertical="center"/>
    </xf>
    <xf numFmtId="4" fontId="22" fillId="25" borderId="0" xfId="52" applyNumberFormat="1" applyFont="1" applyFill="1" applyAlignment="1" applyProtection="1">
      <alignment horizontal="right" vertical="center"/>
      <protection hidden="1"/>
    </xf>
    <xf numFmtId="43" fontId="32" fillId="25" borderId="18" xfId="56" applyFont="1" applyFill="1" applyBorder="1" applyAlignment="1" applyProtection="1">
      <alignment vertical="center"/>
    </xf>
    <xf numFmtId="43" fontId="22" fillId="25" borderId="10" xfId="56" applyFont="1" applyFill="1" applyBorder="1" applyAlignment="1" applyProtection="1">
      <alignment horizontal="center" vertical="center"/>
    </xf>
    <xf numFmtId="43" fontId="1" fillId="25" borderId="10" xfId="49" applyFont="1" applyFill="1" applyBorder="1" applyAlignment="1" applyProtection="1">
      <alignment horizontal="center" vertical="center"/>
      <protection hidden="1"/>
    </xf>
    <xf numFmtId="43" fontId="56" fillId="25" borderId="10" xfId="56" applyFont="1" applyFill="1" applyBorder="1" applyAlignment="1" applyProtection="1">
      <alignment horizontal="center" vertical="center"/>
    </xf>
    <xf numFmtId="0" fontId="66" fillId="25" borderId="0" xfId="0" applyFont="1" applyFill="1" applyAlignment="1">
      <alignment horizontal="left" vertical="center"/>
    </xf>
    <xf numFmtId="43" fontId="25" fillId="25" borderId="10" xfId="49" applyFont="1" applyFill="1" applyBorder="1" applyAlignment="1" applyProtection="1">
      <alignment horizontal="right" vertical="center"/>
      <protection hidden="1"/>
    </xf>
    <xf numFmtId="43" fontId="22" fillId="25" borderId="0" xfId="56" applyFont="1" applyFill="1" applyBorder="1" applyAlignment="1" applyProtection="1">
      <alignment vertical="center"/>
    </xf>
    <xf numFmtId="43" fontId="58" fillId="25" borderId="0" xfId="52" applyNumberFormat="1" applyFont="1" applyFill="1" applyAlignment="1" applyProtection="1">
      <alignment vertical="center"/>
    </xf>
    <xf numFmtId="43" fontId="22" fillId="25" borderId="0" xfId="56" applyFont="1" applyFill="1" applyBorder="1" applyAlignment="1" applyProtection="1">
      <alignment horizontal="center" vertical="center"/>
    </xf>
    <xf numFmtId="43" fontId="32" fillId="0" borderId="10" xfId="56" applyFont="1" applyFill="1" applyBorder="1" applyAlignment="1">
      <alignment vertical="center"/>
    </xf>
    <xf numFmtId="43" fontId="54" fillId="25" borderId="10" xfId="56" applyFont="1" applyFill="1" applyBorder="1" applyAlignment="1" applyProtection="1">
      <alignment vertical="center"/>
    </xf>
    <xf numFmtId="43" fontId="32" fillId="25" borderId="0" xfId="52" applyNumberFormat="1" applyFont="1" applyFill="1" applyAlignment="1" applyProtection="1">
      <alignment vertical="center"/>
    </xf>
    <xf numFmtId="43" fontId="54" fillId="25" borderId="18" xfId="56" applyFont="1" applyFill="1" applyBorder="1" applyAlignment="1" applyProtection="1">
      <alignment vertical="center"/>
    </xf>
    <xf numFmtId="165" fontId="1" fillId="0" borderId="10" xfId="45" applyNumberFormat="1" applyFont="1" applyBorder="1"/>
    <xf numFmtId="43" fontId="56" fillId="25" borderId="17" xfId="49" applyFont="1" applyFill="1" applyBorder="1" applyAlignment="1" applyProtection="1">
      <alignment horizontal="center" vertical="center"/>
      <protection hidden="1"/>
    </xf>
    <xf numFmtId="43" fontId="1" fillId="0" borderId="10" xfId="49" applyFont="1" applyBorder="1"/>
    <xf numFmtId="43" fontId="1" fillId="25" borderId="10" xfId="49" applyFont="1" applyFill="1" applyBorder="1" applyAlignment="1" applyProtection="1">
      <alignment horizontal="right" vertical="center"/>
      <protection hidden="1"/>
    </xf>
    <xf numFmtId="0" fontId="25" fillId="25" borderId="10" xfId="52" applyFont="1" applyFill="1" applyBorder="1" applyAlignment="1" applyProtection="1">
      <alignment horizontal="center" vertical="center"/>
    </xf>
    <xf numFmtId="0" fontId="33" fillId="25" borderId="10" xfId="52" applyFont="1" applyFill="1" applyBorder="1" applyAlignment="1" applyProtection="1">
      <alignment horizontal="center" vertical="center"/>
    </xf>
    <xf numFmtId="43" fontId="25" fillId="25" borderId="17" xfId="49" applyFont="1" applyFill="1" applyBorder="1" applyAlignment="1" applyProtection="1">
      <alignment horizontal="center" vertical="center"/>
      <protection hidden="1"/>
    </xf>
    <xf numFmtId="43" fontId="33" fillId="25" borderId="17" xfId="49" applyFont="1" applyFill="1" applyBorder="1" applyAlignment="1" applyProtection="1">
      <alignment horizontal="center" vertical="center"/>
      <protection hidden="1"/>
    </xf>
    <xf numFmtId="43" fontId="22" fillId="0" borderId="0" xfId="0" applyNumberFormat="1" applyFont="1" applyAlignment="1">
      <alignment vertical="center"/>
    </xf>
    <xf numFmtId="0" fontId="25" fillId="25" borderId="0" xfId="52" applyFont="1" applyFill="1" applyAlignment="1" applyProtection="1">
      <alignment horizontal="center" vertical="center"/>
    </xf>
    <xf numFmtId="0" fontId="25" fillId="25" borderId="0" xfId="52" applyFont="1" applyFill="1" applyBorder="1" applyAlignment="1" applyProtection="1">
      <alignment horizontal="center" vertical="center"/>
    </xf>
    <xf numFmtId="0" fontId="25" fillId="25" borderId="0" xfId="52" applyFont="1" applyFill="1" applyAlignment="1" applyProtection="1">
      <alignment vertical="center"/>
    </xf>
    <xf numFmtId="0" fontId="1" fillId="0" borderId="0" xfId="0" applyFont="1" applyAlignment="1">
      <alignment vertical="center"/>
    </xf>
    <xf numFmtId="0" fontId="47" fillId="29" borderId="0" xfId="52" applyFont="1" applyFill="1" applyAlignment="1" applyProtection="1">
      <alignment horizontal="center" vertical="center"/>
    </xf>
    <xf numFmtId="3" fontId="22" fillId="25" borderId="0" xfId="52" applyNumberFormat="1" applyFont="1" applyFill="1" applyBorder="1" applyAlignment="1" applyProtection="1">
      <alignment horizontal="center" vertical="center"/>
    </xf>
    <xf numFmtId="0" fontId="25" fillId="25" borderId="0" xfId="52" applyFont="1" applyFill="1" applyBorder="1" applyAlignment="1" applyProtection="1">
      <alignment horizontal="left" vertical="center"/>
    </xf>
    <xf numFmtId="43" fontId="33" fillId="25" borderId="10" xfId="58" applyFont="1" applyFill="1" applyBorder="1" applyAlignment="1" applyProtection="1">
      <alignment horizontal="center" vertical="center"/>
      <protection hidden="1"/>
    </xf>
    <xf numFmtId="0" fontId="1" fillId="0" borderId="0" xfId="0" applyFont="1" applyBorder="1" applyAlignment="1">
      <alignment vertical="center"/>
    </xf>
    <xf numFmtId="0" fontId="0" fillId="0" borderId="0" xfId="0" applyAlignment="1">
      <alignment vertical="center"/>
    </xf>
    <xf numFmtId="43" fontId="25" fillId="25" borderId="10" xfId="49" applyFont="1" applyFill="1" applyBorder="1" applyAlignment="1" applyProtection="1">
      <alignment horizontal="right" vertical="center"/>
      <protection hidden="1"/>
    </xf>
    <xf numFmtId="43" fontId="22" fillId="0" borderId="0" xfId="0" applyNumberFormat="1" applyFont="1" applyAlignment="1">
      <alignment vertical="center"/>
    </xf>
    <xf numFmtId="43" fontId="25" fillId="25" borderId="0" xfId="52" applyNumberFormat="1" applyFont="1" applyFill="1" applyAlignment="1" applyProtection="1">
      <alignment vertical="center"/>
    </xf>
    <xf numFmtId="166" fontId="32" fillId="25" borderId="10" xfId="56" applyNumberFormat="1" applyFont="1" applyFill="1" applyBorder="1" applyAlignment="1" applyProtection="1">
      <alignment horizontal="center" vertical="center"/>
    </xf>
    <xf numFmtId="0" fontId="32" fillId="25" borderId="0" xfId="52" applyFont="1" applyFill="1" applyBorder="1" applyAlignment="1" applyProtection="1">
      <alignment horizontal="center" vertical="center"/>
    </xf>
    <xf numFmtId="0" fontId="1" fillId="25" borderId="0" xfId="0" applyFont="1" applyFill="1" applyAlignment="1" applyProtection="1">
      <alignment horizontal="right" vertical="center" wrapText="1"/>
      <protection hidden="1"/>
    </xf>
    <xf numFmtId="0" fontId="1" fillId="25" borderId="0" xfId="0" applyFont="1" applyFill="1" applyAlignment="1" applyProtection="1">
      <alignment horizontal="center"/>
      <protection hidden="1"/>
    </xf>
    <xf numFmtId="0" fontId="1" fillId="25" borderId="12" xfId="0" applyFont="1" applyFill="1" applyBorder="1" applyAlignment="1" applyProtection="1">
      <alignment horizontal="center"/>
      <protection hidden="1"/>
    </xf>
    <xf numFmtId="0" fontId="1" fillId="25" borderId="0" xfId="0" applyFont="1" applyFill="1" applyBorder="1" applyAlignment="1" applyProtection="1">
      <alignment horizontal="center"/>
      <protection hidden="1"/>
    </xf>
    <xf numFmtId="0" fontId="1" fillId="25" borderId="20" xfId="0" applyFont="1" applyFill="1" applyBorder="1" applyAlignment="1" applyProtection="1">
      <alignment horizontal="center"/>
      <protection hidden="1"/>
    </xf>
    <xf numFmtId="0" fontId="1" fillId="25" borderId="0" xfId="0" applyFont="1" applyFill="1" applyAlignment="1" applyProtection="1">
      <alignment horizontal="left"/>
      <protection hidden="1"/>
    </xf>
    <xf numFmtId="0" fontId="1" fillId="25" borderId="0" xfId="0" applyFont="1" applyFill="1" applyBorder="1" applyAlignment="1" applyProtection="1">
      <alignment horizontal="left"/>
      <protection hidden="1"/>
    </xf>
    <xf numFmtId="0" fontId="25" fillId="25" borderId="0" xfId="0" applyFont="1" applyFill="1" applyAlignment="1" applyProtection="1">
      <alignment horizontal="center"/>
      <protection hidden="1"/>
    </xf>
    <xf numFmtId="0" fontId="25" fillId="25" borderId="25" xfId="0" applyFont="1" applyFill="1" applyBorder="1" applyAlignment="1" applyProtection="1">
      <alignment horizontal="center"/>
      <protection hidden="1"/>
    </xf>
    <xf numFmtId="0" fontId="43" fillId="28" borderId="0" xfId="0" applyFont="1" applyFill="1" applyAlignment="1" applyProtection="1">
      <alignment horizontal="center" vertical="center" wrapText="1"/>
      <protection hidden="1"/>
    </xf>
    <xf numFmtId="0" fontId="1" fillId="25" borderId="0" xfId="0" applyNumberFormat="1" applyFont="1" applyFill="1" applyAlignment="1" applyProtection="1">
      <alignment horizontal="left" vertical="center" wrapText="1" shrinkToFit="1"/>
      <protection hidden="1"/>
    </xf>
    <xf numFmtId="0" fontId="24" fillId="25" borderId="10" xfId="0" applyFont="1" applyFill="1" applyBorder="1" applyAlignment="1" applyProtection="1">
      <alignment horizontal="center" vertical="center"/>
      <protection hidden="1"/>
    </xf>
    <xf numFmtId="0" fontId="27" fillId="25" borderId="0" xfId="0" applyFont="1" applyFill="1" applyAlignment="1" applyProtection="1">
      <alignment horizontal="center"/>
      <protection hidden="1"/>
    </xf>
    <xf numFmtId="0" fontId="1" fillId="25" borderId="10" xfId="0" applyFont="1" applyFill="1" applyBorder="1" applyAlignment="1" applyProtection="1">
      <alignment horizontal="left"/>
      <protection hidden="1"/>
    </xf>
    <xf numFmtId="0" fontId="1" fillId="25" borderId="10" xfId="0" applyFont="1" applyFill="1" applyBorder="1" applyAlignment="1" applyProtection="1">
      <alignment horizontal="center"/>
      <protection hidden="1"/>
    </xf>
    <xf numFmtId="0" fontId="27" fillId="25" borderId="0" xfId="0" applyFont="1" applyFill="1" applyAlignment="1">
      <alignment horizontal="center" vertical="center"/>
    </xf>
    <xf numFmtId="4" fontId="1" fillId="25" borderId="0" xfId="0" applyNumberFormat="1" applyFont="1" applyFill="1" applyAlignment="1" applyProtection="1">
      <alignment horizontal="right" vertical="center"/>
      <protection hidden="1"/>
    </xf>
    <xf numFmtId="0" fontId="24" fillId="25" borderId="12" xfId="0" applyFont="1" applyFill="1" applyBorder="1" applyAlignment="1">
      <alignment horizontal="center" vertical="center"/>
    </xf>
    <xf numFmtId="0" fontId="22" fillId="25" borderId="19" xfId="0" applyFont="1" applyFill="1" applyBorder="1" applyAlignment="1">
      <alignment horizontal="center" vertical="center"/>
    </xf>
    <xf numFmtId="0" fontId="1" fillId="25" borderId="16" xfId="0" applyFont="1" applyFill="1" applyBorder="1" applyAlignment="1">
      <alignment horizontal="center"/>
    </xf>
    <xf numFmtId="0" fontId="1" fillId="25" borderId="23" xfId="0" applyFont="1" applyFill="1" applyBorder="1" applyAlignment="1">
      <alignment horizontal="center"/>
    </xf>
    <xf numFmtId="0" fontId="1" fillId="25" borderId="29" xfId="0" applyFont="1" applyFill="1" applyBorder="1" applyAlignment="1">
      <alignment horizontal="center"/>
    </xf>
    <xf numFmtId="3" fontId="22" fillId="25" borderId="0" xfId="0" applyNumberFormat="1" applyFont="1" applyFill="1" applyBorder="1" applyAlignment="1">
      <alignment horizontal="center" vertical="center" wrapText="1"/>
    </xf>
    <xf numFmtId="4" fontId="22" fillId="25" borderId="0" xfId="0" applyNumberFormat="1" applyFont="1" applyFill="1" applyBorder="1" applyAlignment="1">
      <alignment horizontal="center" vertical="center" wrapText="1"/>
    </xf>
    <xf numFmtId="164" fontId="22" fillId="25" borderId="0" xfId="0" applyNumberFormat="1" applyFont="1" applyFill="1" applyBorder="1" applyAlignment="1">
      <alignment horizontal="center"/>
    </xf>
    <xf numFmtId="3" fontId="22" fillId="0" borderId="0" xfId="0" applyNumberFormat="1"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3" fontId="22" fillId="26" borderId="0" xfId="0" applyNumberFormat="1" applyFont="1" applyFill="1" applyBorder="1" applyAlignment="1" applyProtection="1">
      <alignment horizontal="center" vertical="center" wrapText="1"/>
      <protection hidden="1"/>
    </xf>
    <xf numFmtId="0" fontId="22" fillId="26" borderId="0" xfId="0" applyFont="1" applyFill="1" applyBorder="1" applyAlignment="1" applyProtection="1">
      <alignment horizontal="center" vertical="center" wrapText="1"/>
      <protection hidden="1"/>
    </xf>
    <xf numFmtId="0" fontId="53" fillId="25" borderId="33" xfId="0" applyFont="1" applyFill="1" applyBorder="1" applyAlignment="1">
      <alignment horizontal="center"/>
    </xf>
    <xf numFmtId="0" fontId="22" fillId="25" borderId="19" xfId="0" applyFont="1" applyFill="1" applyBorder="1" applyAlignment="1">
      <alignment horizontal="center"/>
    </xf>
    <xf numFmtId="0" fontId="24" fillId="25" borderId="0" xfId="0" applyFont="1" applyFill="1" applyAlignment="1">
      <alignment horizontal="center" vertical="center"/>
    </xf>
    <xf numFmtId="0" fontId="47" fillId="31" borderId="0" xfId="52" applyFont="1" applyFill="1" applyAlignment="1" applyProtection="1">
      <alignment horizontal="center" vertical="center"/>
    </xf>
    <xf numFmtId="0" fontId="47" fillId="31" borderId="0" xfId="52" applyFont="1" applyFill="1" applyBorder="1" applyAlignment="1" applyProtection="1">
      <alignment horizontal="center" vertical="center"/>
    </xf>
    <xf numFmtId="0" fontId="67" fillId="31" borderId="0" xfId="52" applyFont="1" applyFill="1" applyBorder="1" applyAlignment="1" applyProtection="1">
      <alignment horizontal="center" vertical="center"/>
    </xf>
    <xf numFmtId="0" fontId="47" fillId="31" borderId="19" xfId="52" applyFont="1" applyFill="1" applyBorder="1" applyAlignment="1" applyProtection="1">
      <alignment horizontal="center" vertical="center"/>
    </xf>
    <xf numFmtId="0" fontId="25" fillId="25" borderId="10" xfId="52" applyFont="1" applyFill="1" applyBorder="1" applyAlignment="1" applyProtection="1">
      <alignment horizontal="center" vertical="center"/>
    </xf>
    <xf numFmtId="0" fontId="25" fillId="25" borderId="10" xfId="52" applyFont="1" applyFill="1" applyBorder="1" applyAlignment="1" applyProtection="1">
      <alignment horizontal="left" vertical="center"/>
    </xf>
    <xf numFmtId="0" fontId="57" fillId="25" borderId="10" xfId="52" applyFont="1" applyFill="1" applyBorder="1" applyAlignment="1" applyProtection="1">
      <alignment horizontal="center" vertical="center"/>
    </xf>
    <xf numFmtId="43" fontId="25" fillId="25" borderId="10" xfId="49" applyFont="1" applyFill="1" applyBorder="1" applyAlignment="1" applyProtection="1">
      <alignment horizontal="center" vertical="center"/>
    </xf>
    <xf numFmtId="0" fontId="33" fillId="25" borderId="10" xfId="52" applyFont="1" applyFill="1" applyBorder="1" applyAlignment="1" applyProtection="1">
      <alignment horizontal="center" vertical="center"/>
    </xf>
    <xf numFmtId="43" fontId="25" fillId="25" borderId="19" xfId="52" applyNumberFormat="1" applyFont="1" applyFill="1" applyBorder="1" applyAlignment="1" applyProtection="1">
      <alignment horizontal="center" vertical="center"/>
    </xf>
    <xf numFmtId="0" fontId="25" fillId="25" borderId="19" xfId="52" applyFont="1" applyFill="1" applyBorder="1" applyAlignment="1" applyProtection="1">
      <alignment horizontal="center" vertical="center"/>
    </xf>
    <xf numFmtId="0" fontId="25" fillId="25" borderId="18" xfId="52" applyFont="1" applyFill="1" applyBorder="1" applyAlignment="1" applyProtection="1">
      <alignment horizontal="left" vertical="center"/>
    </xf>
    <xf numFmtId="0" fontId="25" fillId="25" borderId="20" xfId="52" applyFont="1" applyFill="1" applyBorder="1" applyAlignment="1" applyProtection="1">
      <alignment horizontal="left" vertical="center"/>
    </xf>
    <xf numFmtId="0" fontId="25" fillId="25" borderId="17" xfId="52" applyFont="1" applyFill="1" applyBorder="1" applyAlignment="1" applyProtection="1">
      <alignment horizontal="left" vertical="center"/>
    </xf>
    <xf numFmtId="0" fontId="25" fillId="25" borderId="18" xfId="52" applyFont="1" applyFill="1" applyBorder="1" applyAlignment="1" applyProtection="1">
      <alignment horizontal="center" vertical="center"/>
    </xf>
    <xf numFmtId="0" fontId="25" fillId="25" borderId="20" xfId="52" applyFont="1" applyFill="1" applyBorder="1" applyAlignment="1" applyProtection="1">
      <alignment horizontal="center" vertical="center"/>
    </xf>
    <xf numFmtId="0" fontId="25" fillId="25" borderId="17" xfId="52" applyFont="1" applyFill="1" applyBorder="1" applyAlignment="1" applyProtection="1">
      <alignment horizontal="center" vertical="center"/>
    </xf>
    <xf numFmtId="0" fontId="22" fillId="25" borderId="0" xfId="52" applyFont="1" applyFill="1" applyAlignment="1" applyProtection="1">
      <alignment horizontal="left" vertical="center" wrapText="1"/>
    </xf>
    <xf numFmtId="0" fontId="33" fillId="25" borderId="18" xfId="52" applyFont="1" applyFill="1" applyBorder="1" applyAlignment="1" applyProtection="1">
      <alignment horizontal="center" vertical="center"/>
    </xf>
    <xf numFmtId="0" fontId="33" fillId="25" borderId="20" xfId="52" applyFont="1" applyFill="1" applyBorder="1" applyAlignment="1" applyProtection="1">
      <alignment horizontal="center" vertical="center"/>
    </xf>
    <xf numFmtId="0" fontId="33" fillId="25" borderId="17" xfId="52" applyFont="1" applyFill="1" applyBorder="1" applyAlignment="1" applyProtection="1">
      <alignment horizontal="center" vertical="center"/>
    </xf>
    <xf numFmtId="0" fontId="33" fillId="25" borderId="16" xfId="52" applyFont="1" applyFill="1" applyBorder="1" applyAlignment="1" applyProtection="1">
      <alignment horizontal="center" vertical="center"/>
    </xf>
    <xf numFmtId="0" fontId="33" fillId="25" borderId="29" xfId="52" applyFont="1" applyFill="1" applyBorder="1" applyAlignment="1" applyProtection="1">
      <alignment horizontal="center" vertical="center"/>
    </xf>
    <xf numFmtId="0" fontId="29" fillId="25" borderId="10" xfId="52" applyFont="1" applyFill="1" applyBorder="1" applyAlignment="1" applyProtection="1">
      <alignment horizontal="center" vertical="center"/>
    </xf>
    <xf numFmtId="3" fontId="22" fillId="25" borderId="10" xfId="52" applyNumberFormat="1" applyFont="1" applyFill="1" applyBorder="1" applyAlignment="1" applyProtection="1">
      <alignment horizontal="center" vertical="center"/>
    </xf>
    <xf numFmtId="3" fontId="57" fillId="25" borderId="10" xfId="52" applyNumberFormat="1" applyFont="1" applyFill="1" applyBorder="1" applyAlignment="1" applyProtection="1">
      <alignment horizontal="center" vertical="center"/>
    </xf>
    <xf numFmtId="3" fontId="25" fillId="25" borderId="10" xfId="52" applyNumberFormat="1" applyFont="1" applyFill="1" applyBorder="1" applyAlignment="1" applyProtection="1">
      <alignment horizontal="left" vertical="center"/>
    </xf>
    <xf numFmtId="43" fontId="29" fillId="25" borderId="18" xfId="56" applyFont="1" applyFill="1" applyBorder="1" applyAlignment="1" applyProtection="1">
      <alignment horizontal="center" vertical="center"/>
    </xf>
    <xf numFmtId="43" fontId="29" fillId="25" borderId="17" xfId="56" applyFont="1" applyFill="1" applyBorder="1" applyAlignment="1" applyProtection="1">
      <alignment horizontal="center" vertical="center"/>
    </xf>
    <xf numFmtId="43" fontId="22" fillId="25" borderId="18" xfId="56" applyFont="1" applyFill="1" applyBorder="1" applyAlignment="1" applyProtection="1">
      <alignment horizontal="center" vertical="center"/>
    </xf>
    <xf numFmtId="43" fontId="22" fillId="25" borderId="17" xfId="56" applyFont="1" applyFill="1" applyBorder="1" applyAlignment="1" applyProtection="1">
      <alignment horizontal="center" vertical="center"/>
    </xf>
    <xf numFmtId="43" fontId="25" fillId="25" borderId="18" xfId="56" applyFont="1" applyFill="1" applyBorder="1" applyAlignment="1" applyProtection="1">
      <alignment horizontal="center" vertical="center" wrapText="1"/>
    </xf>
    <xf numFmtId="43" fontId="25" fillId="25" borderId="17" xfId="56" applyFont="1" applyFill="1" applyBorder="1" applyAlignment="1" applyProtection="1">
      <alignment horizontal="center" vertical="center" wrapText="1"/>
    </xf>
    <xf numFmtId="43" fontId="57" fillId="25" borderId="10" xfId="56" applyFont="1" applyFill="1" applyBorder="1" applyAlignment="1" applyProtection="1">
      <alignment horizontal="center" vertical="center"/>
    </xf>
    <xf numFmtId="0" fontId="25" fillId="25" borderId="0" xfId="52" applyNumberFormat="1" applyFont="1" applyFill="1" applyBorder="1" applyAlignment="1" applyProtection="1">
      <alignment horizontal="left" vertical="center" wrapText="1"/>
    </xf>
    <xf numFmtId="0" fontId="25" fillId="25" borderId="10" xfId="52" applyFont="1" applyFill="1" applyBorder="1" applyAlignment="1" applyProtection="1">
      <alignment horizontal="center" vertical="center" wrapText="1"/>
    </xf>
    <xf numFmtId="43" fontId="57" fillId="25" borderId="10" xfId="52" applyNumberFormat="1" applyFont="1" applyFill="1" applyBorder="1" applyAlignment="1" applyProtection="1">
      <alignment horizontal="center" vertical="center"/>
    </xf>
    <xf numFmtId="0" fontId="25" fillId="25" borderId="10" xfId="52" applyFont="1" applyFill="1" applyBorder="1" applyAlignment="1" applyProtection="1">
      <alignment horizontal="left" vertical="center" wrapText="1"/>
    </xf>
    <xf numFmtId="0" fontId="24" fillId="25" borderId="0" xfId="52" applyFont="1" applyFill="1" applyAlignment="1" applyProtection="1">
      <alignment horizontal="center" vertical="center" wrapText="1"/>
      <protection hidden="1"/>
    </xf>
    <xf numFmtId="0" fontId="22" fillId="25" borderId="19" xfId="52" applyFont="1" applyFill="1" applyBorder="1" applyAlignment="1" applyProtection="1">
      <alignment horizontal="center" vertical="center"/>
      <protection hidden="1"/>
    </xf>
    <xf numFmtId="43" fontId="25" fillId="25" borderId="18" xfId="56" applyFont="1" applyFill="1" applyBorder="1" applyAlignment="1" applyProtection="1">
      <alignment horizontal="center" vertical="center"/>
    </xf>
    <xf numFmtId="43" fontId="25" fillId="25" borderId="20" xfId="56" applyFont="1" applyFill="1" applyBorder="1" applyAlignment="1" applyProtection="1">
      <alignment horizontal="center" vertical="center"/>
    </xf>
    <xf numFmtId="43" fontId="25" fillId="25" borderId="17" xfId="56" applyFont="1" applyFill="1" applyBorder="1" applyAlignment="1" applyProtection="1">
      <alignment horizontal="center" vertical="center"/>
    </xf>
    <xf numFmtId="43" fontId="25" fillId="25" borderId="10" xfId="56" applyFont="1" applyFill="1" applyBorder="1" applyAlignment="1" applyProtection="1">
      <alignment horizontal="center" vertical="center"/>
    </xf>
    <xf numFmtId="0" fontId="25" fillId="25" borderId="0" xfId="52" applyFont="1" applyFill="1" applyBorder="1" applyAlignment="1" applyProtection="1">
      <alignment horizontal="left" vertical="center" wrapText="1"/>
    </xf>
    <xf numFmtId="0" fontId="33" fillId="25" borderId="33" xfId="52" applyFont="1" applyFill="1" applyBorder="1" applyAlignment="1" applyProtection="1">
      <alignment horizontal="center" vertical="center"/>
      <protection hidden="1"/>
    </xf>
    <xf numFmtId="0" fontId="33" fillId="25" borderId="18" xfId="52" applyFont="1" applyFill="1" applyBorder="1" applyAlignment="1" applyProtection="1">
      <alignment horizontal="center" vertical="center" wrapText="1"/>
    </xf>
    <xf numFmtId="0" fontId="33" fillId="25" borderId="17" xfId="52" applyFont="1" applyFill="1" applyBorder="1" applyAlignment="1" applyProtection="1">
      <alignment horizontal="center" vertical="center" wrapText="1"/>
    </xf>
    <xf numFmtId="0" fontId="25" fillId="25" borderId="16" xfId="52" applyFont="1" applyFill="1" applyBorder="1" applyAlignment="1" applyProtection="1">
      <alignment horizontal="center" vertical="center"/>
    </xf>
    <xf numFmtId="0" fontId="25" fillId="25" borderId="41" xfId="52" applyFont="1" applyFill="1" applyBorder="1" applyAlignment="1" applyProtection="1">
      <alignment horizontal="center" vertical="center"/>
    </xf>
    <xf numFmtId="0" fontId="33" fillId="25" borderId="21" xfId="52" applyFont="1" applyFill="1" applyBorder="1" applyAlignment="1" applyProtection="1">
      <alignment horizontal="center" vertical="center" wrapText="1"/>
    </xf>
    <xf numFmtId="0" fontId="33" fillId="25" borderId="24" xfId="52" applyFont="1" applyFill="1" applyBorder="1" applyAlignment="1" applyProtection="1">
      <alignment horizontal="center" vertical="center" wrapText="1"/>
    </xf>
    <xf numFmtId="0" fontId="33" fillId="25" borderId="42" xfId="52" applyFont="1" applyFill="1" applyBorder="1" applyAlignment="1" applyProtection="1">
      <alignment horizontal="center" vertical="center" wrapText="1"/>
    </xf>
    <xf numFmtId="0" fontId="33" fillId="25" borderId="43" xfId="52" applyFont="1" applyFill="1" applyBorder="1" applyAlignment="1" applyProtection="1">
      <alignment horizontal="center" vertical="center" wrapText="1"/>
    </xf>
    <xf numFmtId="0" fontId="25" fillId="25" borderId="18" xfId="52" applyFont="1" applyFill="1" applyBorder="1" applyAlignment="1" applyProtection="1">
      <alignment horizontal="left" vertical="center" wrapText="1"/>
    </xf>
    <xf numFmtId="0" fontId="25" fillId="25" borderId="17" xfId="52" applyFont="1" applyFill="1" applyBorder="1" applyAlignment="1" applyProtection="1">
      <alignment horizontal="left" vertical="center" wrapText="1"/>
    </xf>
    <xf numFmtId="0" fontId="33" fillId="25" borderId="18" xfId="52" applyFont="1" applyFill="1" applyBorder="1" applyAlignment="1" applyProtection="1">
      <alignment horizontal="left" vertical="center"/>
    </xf>
    <xf numFmtId="0" fontId="33" fillId="25" borderId="17" xfId="52" applyFont="1" applyFill="1" applyBorder="1" applyAlignment="1" applyProtection="1">
      <alignment horizontal="left" vertical="center"/>
    </xf>
    <xf numFmtId="0" fontId="33" fillId="25" borderId="10" xfId="52" applyFont="1" applyFill="1" applyBorder="1" applyAlignment="1" applyProtection="1">
      <alignment horizontal="left" vertical="center"/>
    </xf>
    <xf numFmtId="0" fontId="33" fillId="25" borderId="10" xfId="52" applyFont="1" applyFill="1" applyBorder="1" applyAlignment="1" applyProtection="1">
      <alignment horizontal="center" vertical="center" wrapText="1"/>
    </xf>
    <xf numFmtId="0" fontId="33" fillId="25" borderId="41" xfId="52" applyFont="1" applyFill="1" applyBorder="1" applyAlignment="1" applyProtection="1">
      <alignment horizontal="center" vertical="center"/>
    </xf>
    <xf numFmtId="0" fontId="47" fillId="31" borderId="0" xfId="52" applyFont="1" applyFill="1" applyAlignment="1" applyProtection="1">
      <alignment horizontal="center" vertical="center" wrapText="1"/>
    </xf>
    <xf numFmtId="0" fontId="25" fillId="25" borderId="0" xfId="52" applyNumberFormat="1" applyFont="1" applyFill="1" applyAlignment="1" applyProtection="1">
      <alignment horizontal="left" vertical="center" wrapText="1"/>
    </xf>
    <xf numFmtId="0" fontId="25" fillId="25" borderId="0" xfId="52" applyFont="1" applyFill="1" applyAlignment="1" applyProtection="1">
      <alignment horizontal="left" vertical="center" wrapText="1"/>
    </xf>
    <xf numFmtId="0" fontId="33" fillId="25" borderId="10" xfId="52" applyFont="1" applyFill="1" applyBorder="1" applyAlignment="1" applyProtection="1">
      <alignment horizontal="left" vertical="center" wrapText="1"/>
    </xf>
    <xf numFmtId="0" fontId="25" fillId="29" borderId="0" xfId="52" applyFont="1" applyFill="1" applyBorder="1" applyAlignment="1" applyProtection="1">
      <alignment horizontal="left" vertical="center"/>
    </xf>
    <xf numFmtId="0" fontId="33" fillId="25" borderId="20" xfId="52" applyFont="1" applyFill="1" applyBorder="1" applyAlignment="1" applyProtection="1">
      <alignment horizontal="center" vertical="center" wrapText="1"/>
    </xf>
    <xf numFmtId="0" fontId="25" fillId="25" borderId="18" xfId="52" applyFont="1" applyFill="1" applyBorder="1" applyAlignment="1" applyProtection="1">
      <alignment horizontal="center" vertical="center" wrapText="1"/>
    </xf>
    <xf numFmtId="0" fontId="25" fillId="25" borderId="17" xfId="52" applyFont="1" applyFill="1" applyBorder="1" applyAlignment="1" applyProtection="1">
      <alignment horizontal="center" vertical="center" wrapText="1"/>
    </xf>
    <xf numFmtId="0" fontId="25" fillId="25" borderId="0" xfId="52" applyFont="1" applyFill="1" applyBorder="1" applyAlignment="1" applyProtection="1">
      <alignment horizontal="left" vertical="center"/>
    </xf>
    <xf numFmtId="0" fontId="25" fillId="25" borderId="27" xfId="52" applyFont="1" applyFill="1" applyBorder="1" applyAlignment="1" applyProtection="1">
      <alignment horizontal="center" vertical="center"/>
    </xf>
    <xf numFmtId="0" fontId="25" fillId="25" borderId="35" xfId="52" applyFont="1" applyFill="1" applyBorder="1" applyAlignment="1" applyProtection="1">
      <alignment horizontal="left" vertical="center"/>
    </xf>
    <xf numFmtId="0" fontId="25" fillId="25" borderId="0" xfId="52" applyFont="1" applyFill="1" applyAlignment="1" applyProtection="1">
      <alignment horizontal="left" vertical="center"/>
    </xf>
    <xf numFmtId="43" fontId="22" fillId="25" borderId="10" xfId="56" applyFont="1" applyFill="1" applyBorder="1" applyAlignment="1" applyProtection="1">
      <alignment horizontal="center" vertical="center" wrapText="1"/>
    </xf>
    <xf numFmtId="0" fontId="33" fillId="25" borderId="10" xfId="52" applyFont="1" applyFill="1" applyBorder="1" applyAlignment="1" applyProtection="1">
      <alignment vertical="center"/>
    </xf>
    <xf numFmtId="43" fontId="29" fillId="25" borderId="10" xfId="56" applyFont="1" applyFill="1" applyBorder="1" applyAlignment="1" applyProtection="1">
      <alignment horizontal="right" vertical="center"/>
    </xf>
    <xf numFmtId="43" fontId="60" fillId="25" borderId="10" xfId="56" applyFont="1" applyFill="1" applyBorder="1" applyAlignment="1" applyProtection="1">
      <alignment horizontal="center" vertical="center"/>
    </xf>
    <xf numFmtId="43" fontId="61" fillId="25" borderId="10" xfId="56" applyFont="1" applyFill="1" applyBorder="1" applyAlignment="1" applyProtection="1">
      <alignment horizontal="center" vertical="center"/>
    </xf>
    <xf numFmtId="43" fontId="33" fillId="25" borderId="10" xfId="56" applyFont="1" applyFill="1" applyBorder="1" applyAlignment="1" applyProtection="1">
      <alignment horizontal="center" vertical="center"/>
    </xf>
    <xf numFmtId="43" fontId="25" fillId="25" borderId="10" xfId="52" applyNumberFormat="1" applyFont="1" applyFill="1" applyBorder="1" applyAlignment="1" applyProtection="1">
      <alignment horizontal="center" vertical="center"/>
    </xf>
    <xf numFmtId="0" fontId="29" fillId="25" borderId="18" xfId="52" applyFont="1" applyFill="1" applyBorder="1" applyAlignment="1" applyProtection="1">
      <alignment horizontal="center" vertical="center" wrapText="1"/>
    </xf>
    <xf numFmtId="0" fontId="29" fillId="25" borderId="17" xfId="52" applyFont="1" applyFill="1" applyBorder="1" applyAlignment="1" applyProtection="1">
      <alignment horizontal="center" vertical="center" wrapText="1"/>
    </xf>
    <xf numFmtId="43" fontId="33" fillId="25" borderId="18" xfId="56" applyFont="1" applyFill="1" applyBorder="1" applyAlignment="1" applyProtection="1">
      <alignment horizontal="center" vertical="center"/>
    </xf>
    <xf numFmtId="43" fontId="33" fillId="25" borderId="17" xfId="56" applyFont="1" applyFill="1" applyBorder="1" applyAlignment="1" applyProtection="1">
      <alignment horizontal="center" vertical="center"/>
    </xf>
    <xf numFmtId="3" fontId="25" fillId="25" borderId="18" xfId="52" applyNumberFormat="1" applyFont="1" applyFill="1" applyBorder="1" applyAlignment="1" applyProtection="1">
      <alignment horizontal="center" vertical="center"/>
    </xf>
    <xf numFmtId="3" fontId="25" fillId="25" borderId="17" xfId="52" applyNumberFormat="1" applyFont="1" applyFill="1" applyBorder="1" applyAlignment="1" applyProtection="1">
      <alignment horizontal="center" vertical="center"/>
    </xf>
    <xf numFmtId="4" fontId="25" fillId="25" borderId="18" xfId="52" applyNumberFormat="1" applyFont="1" applyFill="1" applyBorder="1" applyAlignment="1" applyProtection="1">
      <alignment horizontal="center" vertical="center"/>
    </xf>
    <xf numFmtId="4" fontId="25" fillId="25" borderId="17" xfId="52" applyNumberFormat="1" applyFont="1" applyFill="1" applyBorder="1" applyAlignment="1" applyProtection="1">
      <alignment horizontal="center" vertical="center"/>
    </xf>
    <xf numFmtId="0" fontId="33" fillId="25" borderId="21" xfId="52" applyFont="1" applyFill="1" applyBorder="1" applyAlignment="1" applyProtection="1">
      <alignment horizontal="center" vertical="center"/>
    </xf>
    <xf numFmtId="0" fontId="33" fillId="25" borderId="24" xfId="52" applyFont="1" applyFill="1" applyBorder="1" applyAlignment="1" applyProtection="1">
      <alignment horizontal="center" vertical="center"/>
    </xf>
    <xf numFmtId="4" fontId="25" fillId="25" borderId="10" xfId="52" applyNumberFormat="1" applyFont="1" applyFill="1" applyBorder="1" applyAlignment="1" applyProtection="1">
      <alignment horizontal="center" vertical="center"/>
    </xf>
    <xf numFmtId="0" fontId="25" fillId="25" borderId="20" xfId="52" applyFont="1" applyFill="1" applyBorder="1" applyAlignment="1" applyProtection="1">
      <alignment horizontal="left" vertical="center" wrapText="1"/>
    </xf>
    <xf numFmtId="3" fontId="22" fillId="25" borderId="18" xfId="52" applyNumberFormat="1" applyFont="1" applyFill="1" applyBorder="1" applyAlignment="1" applyProtection="1">
      <alignment horizontal="center" vertical="center"/>
    </xf>
    <xf numFmtId="3" fontId="22" fillId="25" borderId="17" xfId="52" applyNumberFormat="1" applyFont="1" applyFill="1" applyBorder="1" applyAlignment="1" applyProtection="1">
      <alignment horizontal="center" vertical="center"/>
    </xf>
    <xf numFmtId="43" fontId="22" fillId="25" borderId="10" xfId="56" applyFont="1" applyFill="1" applyBorder="1" applyAlignment="1" applyProtection="1">
      <alignment horizontal="center" vertical="center"/>
    </xf>
    <xf numFmtId="43" fontId="61" fillId="25" borderId="18" xfId="56" applyFont="1" applyFill="1" applyBorder="1" applyAlignment="1" applyProtection="1">
      <alignment horizontal="center" vertical="center"/>
    </xf>
    <xf numFmtId="43" fontId="61" fillId="25" borderId="17" xfId="56" applyFont="1" applyFill="1" applyBorder="1" applyAlignment="1" applyProtection="1">
      <alignment horizontal="center" vertical="center"/>
    </xf>
    <xf numFmtId="43" fontId="57" fillId="25" borderId="18" xfId="56" applyFont="1" applyFill="1" applyBorder="1" applyAlignment="1" applyProtection="1">
      <alignment horizontal="center" vertical="center"/>
    </xf>
    <xf numFmtId="43" fontId="57" fillId="25" borderId="17" xfId="56" applyFont="1" applyFill="1" applyBorder="1" applyAlignment="1" applyProtection="1">
      <alignment horizontal="center" vertical="center"/>
    </xf>
    <xf numFmtId="0" fontId="25" fillId="25" borderId="19" xfId="52" applyFont="1" applyFill="1" applyBorder="1" applyAlignment="1" applyProtection="1">
      <alignment horizontal="left" vertical="center" wrapText="1"/>
    </xf>
    <xf numFmtId="0" fontId="57" fillId="25" borderId="16" xfId="52" applyFont="1" applyFill="1" applyBorder="1" applyAlignment="1" applyProtection="1">
      <alignment horizontal="center" vertical="center"/>
    </xf>
    <xf numFmtId="0" fontId="57" fillId="25" borderId="41" xfId="52" applyFont="1" applyFill="1" applyBorder="1" applyAlignment="1" applyProtection="1">
      <alignment horizontal="center" vertical="center"/>
    </xf>
    <xf numFmtId="0" fontId="33" fillId="25" borderId="19" xfId="52" applyFont="1" applyFill="1" applyBorder="1" applyAlignment="1" applyProtection="1">
      <alignment horizontal="center" vertical="center" wrapText="1"/>
    </xf>
    <xf numFmtId="0" fontId="33" fillId="25" borderId="44" xfId="52" applyFont="1" applyFill="1" applyBorder="1" applyAlignment="1" applyProtection="1">
      <alignment horizontal="center" vertical="center" wrapText="1"/>
    </xf>
    <xf numFmtId="0" fontId="25" fillId="25" borderId="21" xfId="52" applyFont="1" applyFill="1" applyBorder="1" applyAlignment="1" applyProtection="1">
      <alignment horizontal="center" vertical="center"/>
    </xf>
    <xf numFmtId="0" fontId="25" fillId="25" borderId="24" xfId="52" applyFont="1" applyFill="1" applyBorder="1" applyAlignment="1" applyProtection="1">
      <alignment horizontal="center" vertical="center"/>
    </xf>
    <xf numFmtId="0" fontId="25" fillId="25" borderId="32" xfId="52" applyFont="1" applyFill="1" applyBorder="1" applyAlignment="1" applyProtection="1">
      <alignment horizontal="center" vertical="center"/>
    </xf>
    <xf numFmtId="0" fontId="25" fillId="25" borderId="33" xfId="52" applyFont="1" applyFill="1" applyBorder="1" applyAlignment="1" applyProtection="1">
      <alignment horizontal="center" vertical="center"/>
    </xf>
    <xf numFmtId="0" fontId="25" fillId="25" borderId="34" xfId="52" applyFont="1" applyFill="1" applyBorder="1" applyAlignment="1" applyProtection="1">
      <alignment horizontal="center" vertical="center"/>
    </xf>
    <xf numFmtId="0" fontId="25" fillId="25" borderId="16" xfId="52" applyFont="1" applyFill="1" applyBorder="1" applyAlignment="1" applyProtection="1">
      <alignment horizontal="center" vertical="center" wrapText="1"/>
    </xf>
    <xf numFmtId="0" fontId="25" fillId="25" borderId="29" xfId="52" applyFont="1" applyFill="1" applyBorder="1" applyAlignment="1" applyProtection="1">
      <alignment horizontal="center" vertical="center" wrapText="1"/>
    </xf>
    <xf numFmtId="0" fontId="60" fillId="0" borderId="19" xfId="0" applyFont="1" applyBorder="1" applyAlignment="1">
      <alignment horizontal="left" vertical="top" wrapText="1"/>
    </xf>
    <xf numFmtId="0" fontId="0" fillId="0" borderId="39" xfId="0" applyBorder="1" applyAlignment="1">
      <alignment horizontal="center" vertical="center"/>
    </xf>
    <xf numFmtId="0" fontId="0" fillId="0" borderId="40" xfId="0" applyBorder="1" applyAlignment="1">
      <alignment horizontal="center" vertical="center"/>
    </xf>
    <xf numFmtId="0" fontId="59" fillId="0" borderId="0" xfId="0" applyFont="1" applyAlignment="1">
      <alignment horizontal="left" vertical="top"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0" xfId="0" applyFont="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21" fillId="25" borderId="18" xfId="52" applyFont="1" applyFill="1" applyBorder="1" applyAlignment="1" applyProtection="1">
      <alignment horizontal="center" vertical="center"/>
    </xf>
    <xf numFmtId="0" fontId="21" fillId="25" borderId="20" xfId="52" applyFont="1" applyFill="1" applyBorder="1" applyAlignment="1" applyProtection="1">
      <alignment horizontal="center" vertical="center"/>
    </xf>
    <xf numFmtId="0" fontId="21" fillId="25" borderId="17" xfId="52" applyFont="1" applyFill="1" applyBorder="1" applyAlignment="1" applyProtection="1">
      <alignment horizontal="center" vertical="center"/>
    </xf>
    <xf numFmtId="0" fontId="21" fillId="0" borderId="16" xfId="0" applyFont="1" applyBorder="1" applyAlignment="1">
      <alignment horizontal="center" vertical="center" wrapText="1"/>
    </xf>
    <xf numFmtId="0" fontId="21" fillId="0" borderId="41" xfId="0" applyFont="1" applyBorder="1" applyAlignment="1">
      <alignment horizontal="center" vertical="center"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 [0] 2 2" xfId="50" xr:uid="{00000000-0005-0000-0000-00001C000000}"/>
    <cellStyle name="Comma [0] 2 3" xfId="55" xr:uid="{00000000-0005-0000-0000-00001D000000}"/>
    <cellStyle name="Comma 2" xfId="57" xr:uid="{F0758C59-9A9A-4BA5-8688-2ACB2BD0E352}"/>
    <cellStyle name="Comma 2 2" xfId="49" xr:uid="{00000000-0005-0000-0000-00001E000000}"/>
    <cellStyle name="Comma 2 3" xfId="54" xr:uid="{00000000-0005-0000-0000-00001F000000}"/>
    <cellStyle name="Comma 3" xfId="47" xr:uid="{00000000-0005-0000-0000-000020000000}"/>
    <cellStyle name="Comma 4" xfId="58" xr:uid="{C5F01DF6-AEFD-4E73-AF77-8290D4A41BCF}"/>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xfId="45" xr:uid="{00000000-0005-0000-0000-00002C000000}"/>
    <cellStyle name="Normal 2 2 2" xfId="48" xr:uid="{00000000-0005-0000-0000-00002D000000}"/>
    <cellStyle name="Normal 2 3" xfId="53" xr:uid="{00000000-0005-0000-0000-00002E000000}"/>
    <cellStyle name="Normal 3" xfId="46" xr:uid="{00000000-0005-0000-0000-00002F000000}"/>
    <cellStyle name="Normal 4" xfId="52" xr:uid="{00000000-0005-0000-0000-000030000000}"/>
    <cellStyle name="Normal_2005year2MN" xfId="38" xr:uid="{00000000-0005-0000-0000-000031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 name="мөөг" xfId="44" xr:uid="{00000000-0005-0000-0000-000037000000}"/>
    <cellStyle name="常规_general jornual" xfId="51" xr:uid="{00000000-0005-0000-0000-000038000000}"/>
  </cellStyles>
  <dxfs count="0"/>
  <tableStyles count="0" defaultTableStyle="TableStyleMedium9" defaultPivotStyle="PivotStyleLight16"/>
  <colors>
    <mruColors>
      <color rgb="FF990033"/>
      <color rgb="FFCC00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0</xdr:row>
          <xdr:rowOff>47625</xdr:rowOff>
        </xdr:from>
        <xdr:to>
          <xdr:col>4</xdr:col>
          <xdr:colOff>0</xdr:colOff>
          <xdr:row>1</xdr:row>
          <xdr:rowOff>142875</xdr:rowOff>
        </xdr:to>
        <xdr:sp macro="" textlink="">
          <xdr:nvSpPr>
            <xdr:cNvPr id="6145" name="CommandButton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st%20Enkhbat%20Docs/&#1256;&#1074;&#1257;&#1088;%20&#1047;&#1072;&#1083;&#1072;&#1072;&#1090;/&#1041;&#1072;&#1083;&#1072;&#1085;&#1089;/2020/202004/&#1256;&#1047;%20mayagt%20A%2020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ur"/>
      <sheetName val="balance"/>
      <sheetName val="OUDT"/>
      <sheetName val="UUT"/>
      <sheetName val="MGT"/>
      <sheetName val="тодруулга бос"/>
      <sheetName val="Тодруулга хөнд-1"/>
      <sheetName val="Тодруулга хөнд-2"/>
    </sheetNames>
    <sheetDataSet>
      <sheetData sheetId="0"/>
      <sheetData sheetId="1"/>
      <sheetData sheetId="2"/>
      <sheetData sheetId="3"/>
      <sheetData sheetId="4">
        <row r="76">
          <cell r="D76">
            <v>0</v>
          </cell>
        </row>
        <row r="82">
          <cell r="C82"/>
          <cell r="D82">
            <v>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5"/>
  <sheetViews>
    <sheetView view="pageBreakPreview" zoomScale="96" zoomScaleNormal="100" zoomScaleSheetLayoutView="96" workbookViewId="0">
      <selection activeCell="U18" sqref="U18"/>
    </sheetView>
  </sheetViews>
  <sheetFormatPr defaultColWidth="0" defaultRowHeight="12.75" zeroHeight="1" x14ac:dyDescent="0.2"/>
  <cols>
    <col min="1" max="1" width="5.42578125" style="30" customWidth="1"/>
    <col min="2" max="2" width="8.140625" style="30" customWidth="1"/>
    <col min="3" max="3" width="3.85546875" style="30" customWidth="1"/>
    <col min="4" max="7" width="3.140625" style="30" customWidth="1"/>
    <col min="8" max="8" width="3.7109375" style="30" customWidth="1"/>
    <col min="9" max="9" width="3.140625" style="30" customWidth="1"/>
    <col min="10" max="10" width="3.28515625" style="30" customWidth="1"/>
    <col min="11" max="11" width="11.7109375" style="30" customWidth="1"/>
    <col min="12" max="12" width="5" style="30" customWidth="1"/>
    <col min="13" max="13" width="6.140625" style="30" customWidth="1"/>
    <col min="14" max="14" width="5.42578125" style="30" customWidth="1"/>
    <col min="15" max="15" width="8.42578125" style="30" customWidth="1"/>
    <col min="16" max="16" width="10.85546875" style="30" customWidth="1"/>
    <col min="17" max="17" width="3.42578125" style="30" customWidth="1"/>
    <col min="18" max="25" width="9.140625" style="30" customWidth="1"/>
    <col min="26" max="26" width="11.85546875" style="30" customWidth="1"/>
    <col min="27" max="27" width="6" style="30" customWidth="1"/>
    <col min="28" max="16384" width="0" style="30" hidden="1"/>
  </cols>
  <sheetData>
    <row r="1" spans="1:27" s="89" customFormat="1" ht="14.25" customHeight="1" x14ac:dyDescent="0.2">
      <c r="A1" s="30" t="s">
        <v>158</v>
      </c>
      <c r="B1" s="30"/>
      <c r="C1" s="30"/>
      <c r="D1" s="30"/>
      <c r="E1" s="30"/>
      <c r="F1" s="30"/>
      <c r="G1" s="30"/>
      <c r="H1" s="30"/>
      <c r="I1" s="30"/>
      <c r="J1" s="30"/>
      <c r="M1" s="434" t="s">
        <v>633</v>
      </c>
      <c r="N1" s="434"/>
      <c r="O1" s="434"/>
      <c r="P1" s="434"/>
    </row>
    <row r="2" spans="1:27" s="89" customFormat="1" ht="14.25" customHeight="1" x14ac:dyDescent="0.2">
      <c r="H2" s="30"/>
      <c r="I2" s="30"/>
      <c r="J2" s="30"/>
      <c r="M2" s="434"/>
      <c r="N2" s="434"/>
      <c r="O2" s="434"/>
      <c r="P2" s="434"/>
    </row>
    <row r="3" spans="1:27" s="89" customFormat="1" ht="14.25" customHeight="1" x14ac:dyDescent="0.2">
      <c r="A3" s="30"/>
      <c r="B3" s="30"/>
      <c r="C3" s="30"/>
      <c r="D3" s="30"/>
      <c r="E3" s="30"/>
      <c r="F3" s="30"/>
      <c r="G3" s="87"/>
      <c r="H3" s="30"/>
      <c r="I3" s="30"/>
      <c r="J3" s="30"/>
      <c r="M3" s="434"/>
      <c r="N3" s="434"/>
      <c r="O3" s="434"/>
      <c r="P3" s="434"/>
    </row>
    <row r="4" spans="1:27" s="89" customFormat="1" ht="14.25" customHeight="1" x14ac:dyDescent="0.2">
      <c r="A4" s="30"/>
      <c r="B4" s="30"/>
      <c r="C4" s="30"/>
      <c r="D4" s="30"/>
      <c r="E4" s="30"/>
      <c r="F4" s="30"/>
      <c r="G4" s="90"/>
      <c r="H4" s="30"/>
      <c r="I4" s="30"/>
      <c r="J4" s="30"/>
      <c r="K4" s="91"/>
    </row>
    <row r="5" spans="1:27" ht="14.25" customHeight="1" x14ac:dyDescent="0.2">
      <c r="A5" s="441" t="s">
        <v>159</v>
      </c>
      <c r="B5" s="441"/>
      <c r="C5" s="442"/>
      <c r="D5" s="160">
        <v>2</v>
      </c>
      <c r="E5" s="160">
        <v>0</v>
      </c>
      <c r="F5" s="160">
        <v>3</v>
      </c>
      <c r="G5" s="160">
        <v>8</v>
      </c>
      <c r="H5" s="160">
        <v>2</v>
      </c>
      <c r="I5" s="160">
        <v>8</v>
      </c>
      <c r="J5" s="160">
        <v>5</v>
      </c>
      <c r="K5" s="32"/>
    </row>
    <row r="6" spans="1:27" ht="14.25" customHeight="1" x14ac:dyDescent="0.2">
      <c r="A6" s="30" t="s">
        <v>258</v>
      </c>
      <c r="B6" s="436" t="s">
        <v>651</v>
      </c>
      <c r="C6" s="436"/>
      <c r="D6" s="436"/>
      <c r="E6" s="436"/>
      <c r="F6" s="436"/>
      <c r="G6" s="436"/>
      <c r="H6" s="436"/>
      <c r="I6" s="436"/>
      <c r="J6" s="436"/>
      <c r="K6" s="436"/>
      <c r="L6" s="436"/>
      <c r="M6" s="92"/>
    </row>
    <row r="7" spans="1:27" x14ac:dyDescent="0.2">
      <c r="A7" s="440" t="s">
        <v>259</v>
      </c>
      <c r="B7" s="440"/>
      <c r="C7" s="440"/>
      <c r="D7" s="437"/>
      <c r="E7" s="437"/>
      <c r="F7" s="436"/>
      <c r="G7" s="436"/>
      <c r="H7" s="436"/>
      <c r="I7" s="436"/>
      <c r="J7" s="436"/>
      <c r="K7" s="436"/>
      <c r="L7" s="436"/>
      <c r="M7" s="92"/>
      <c r="R7" s="435" t="str">
        <f>+D21</f>
        <v>"БӨХӨГ" ХК-ИЙН</v>
      </c>
      <c r="S7" s="435"/>
      <c r="T7" s="435"/>
      <c r="U7" s="435"/>
      <c r="V7" s="435"/>
      <c r="W7" s="435"/>
      <c r="X7" s="435"/>
      <c r="Y7" s="435"/>
      <c r="Z7" s="435"/>
      <c r="AA7" s="435"/>
    </row>
    <row r="8" spans="1:27" x14ac:dyDescent="0.2">
      <c r="A8" s="30" t="s">
        <v>260</v>
      </c>
      <c r="B8" s="436">
        <v>99108484</v>
      </c>
      <c r="C8" s="436"/>
      <c r="D8" s="438"/>
      <c r="E8" s="438"/>
      <c r="H8" s="30" t="s">
        <v>261</v>
      </c>
      <c r="K8" s="93"/>
      <c r="L8" s="94"/>
      <c r="M8" s="92"/>
      <c r="R8" s="435" t="s">
        <v>645</v>
      </c>
      <c r="S8" s="435"/>
      <c r="T8" s="435"/>
      <c r="U8" s="435"/>
      <c r="V8" s="435"/>
      <c r="W8" s="435"/>
      <c r="X8" s="435"/>
      <c r="Y8" s="435"/>
      <c r="Z8" s="435"/>
      <c r="AA8" s="435"/>
    </row>
    <row r="9" spans="1:27" ht="12.75" customHeight="1" x14ac:dyDescent="0.2">
      <c r="A9" s="439" t="s">
        <v>262</v>
      </c>
      <c r="B9" s="439"/>
      <c r="C9" s="439"/>
      <c r="E9" s="435" t="s">
        <v>263</v>
      </c>
      <c r="F9" s="435"/>
      <c r="G9" s="435"/>
      <c r="H9" s="95"/>
      <c r="I9" s="96" t="s">
        <v>264</v>
      </c>
      <c r="K9" s="97" t="s">
        <v>265</v>
      </c>
      <c r="L9" s="161">
        <v>100</v>
      </c>
      <c r="M9" s="96" t="s">
        <v>264</v>
      </c>
      <c r="R9" s="435" t="s">
        <v>266</v>
      </c>
      <c r="S9" s="435"/>
      <c r="T9" s="435"/>
      <c r="U9" s="435"/>
      <c r="V9" s="435"/>
      <c r="W9" s="435"/>
      <c r="X9" s="435"/>
      <c r="Y9" s="435"/>
      <c r="Z9" s="435"/>
      <c r="AA9" s="435"/>
    </row>
    <row r="10" spans="1:27" ht="13.5" customHeight="1" x14ac:dyDescent="0.2"/>
    <row r="11" spans="1:27" ht="13.5" customHeight="1" x14ac:dyDescent="0.2">
      <c r="E11" s="96"/>
      <c r="L11" s="96"/>
    </row>
    <row r="12" spans="1:27" ht="13.5" customHeight="1" x14ac:dyDescent="0.4">
      <c r="H12" s="98"/>
      <c r="V12" s="162" t="s">
        <v>652</v>
      </c>
    </row>
    <row r="13" spans="1:27" x14ac:dyDescent="0.2"/>
    <row r="14" spans="1:27" ht="12.75" customHeight="1" x14ac:dyDescent="0.2">
      <c r="R14" s="444" t="s">
        <v>653</v>
      </c>
      <c r="S14" s="444"/>
      <c r="T14" s="444"/>
      <c r="U14" s="444"/>
      <c r="V14" s="444"/>
      <c r="W14" s="444"/>
      <c r="X14" s="444"/>
      <c r="Y14" s="444"/>
      <c r="Z14" s="444"/>
      <c r="AA14" s="444"/>
    </row>
    <row r="15" spans="1:27" x14ac:dyDescent="0.2">
      <c r="R15" s="444"/>
      <c r="S15" s="444"/>
      <c r="T15" s="444"/>
      <c r="U15" s="444"/>
      <c r="V15" s="444"/>
      <c r="W15" s="444"/>
      <c r="X15" s="444"/>
      <c r="Y15" s="444"/>
      <c r="Z15" s="444"/>
      <c r="AA15" s="444"/>
    </row>
    <row r="16" spans="1:27" ht="12.75" customHeight="1" x14ac:dyDescent="0.2">
      <c r="R16" s="444"/>
      <c r="S16" s="444"/>
      <c r="T16" s="444"/>
      <c r="U16" s="444"/>
      <c r="V16" s="444"/>
      <c r="W16" s="444"/>
      <c r="X16" s="444"/>
      <c r="Y16" s="444"/>
      <c r="Z16" s="444"/>
      <c r="AA16" s="444"/>
    </row>
    <row r="17" spans="1:27" x14ac:dyDescent="0.2">
      <c r="R17" s="444"/>
      <c r="S17" s="444"/>
      <c r="T17" s="444"/>
      <c r="U17" s="444"/>
      <c r="V17" s="444"/>
      <c r="W17" s="444"/>
      <c r="X17" s="444"/>
      <c r="Y17" s="444"/>
      <c r="Z17" s="444"/>
      <c r="AA17" s="444"/>
    </row>
    <row r="18" spans="1:27" x14ac:dyDescent="0.2"/>
    <row r="19" spans="1:27" ht="9.75" customHeight="1" x14ac:dyDescent="0.2">
      <c r="B19" s="443" t="s">
        <v>6</v>
      </c>
    </row>
    <row r="20" spans="1:27" ht="12.75" customHeight="1" x14ac:dyDescent="0.2">
      <c r="B20" s="443"/>
      <c r="R20" s="30">
        <v>1</v>
      </c>
      <c r="S20" s="30" t="s">
        <v>553</v>
      </c>
    </row>
    <row r="21" spans="1:27" ht="18.75" customHeight="1" x14ac:dyDescent="0.25">
      <c r="A21" s="99"/>
      <c r="B21" s="443"/>
      <c r="C21" s="99"/>
      <c r="D21" s="446" t="s">
        <v>649</v>
      </c>
      <c r="E21" s="446"/>
      <c r="F21" s="446"/>
      <c r="G21" s="446"/>
      <c r="H21" s="446"/>
      <c r="I21" s="446"/>
      <c r="J21" s="446"/>
      <c r="K21" s="446"/>
      <c r="L21" s="446"/>
      <c r="M21" s="446"/>
      <c r="N21" s="446"/>
      <c r="O21" s="446"/>
      <c r="P21" s="99"/>
      <c r="Q21" s="99"/>
      <c r="S21" s="30" t="s">
        <v>554</v>
      </c>
    </row>
    <row r="22" spans="1:27" ht="4.5" customHeight="1" x14ac:dyDescent="0.25">
      <c r="E22" s="32"/>
      <c r="F22" s="32"/>
      <c r="G22" s="100"/>
      <c r="H22" s="101"/>
      <c r="I22" s="100"/>
      <c r="J22" s="100"/>
      <c r="K22" s="32"/>
      <c r="L22" s="32"/>
      <c r="M22" s="32"/>
      <c r="N22" s="32"/>
    </row>
    <row r="23" spans="1:27" ht="18" x14ac:dyDescent="0.25">
      <c r="D23" s="446" t="s">
        <v>644</v>
      </c>
      <c r="E23" s="446"/>
      <c r="F23" s="446"/>
      <c r="G23" s="446"/>
      <c r="H23" s="446"/>
      <c r="I23" s="446"/>
      <c r="J23" s="446"/>
      <c r="K23" s="446"/>
      <c r="L23" s="446"/>
      <c r="M23" s="446"/>
      <c r="N23" s="446"/>
      <c r="O23" s="446"/>
      <c r="R23" s="30">
        <v>2</v>
      </c>
      <c r="S23" s="30" t="s">
        <v>555</v>
      </c>
    </row>
    <row r="24" spans="1:27" ht="20.25" customHeight="1" x14ac:dyDescent="0.25">
      <c r="D24" s="446" t="s">
        <v>160</v>
      </c>
      <c r="E24" s="446"/>
      <c r="F24" s="446"/>
      <c r="G24" s="446"/>
      <c r="H24" s="446"/>
      <c r="I24" s="446"/>
      <c r="J24" s="446"/>
      <c r="K24" s="446"/>
      <c r="L24" s="446"/>
      <c r="M24" s="446"/>
      <c r="N24" s="446"/>
      <c r="O24" s="446"/>
    </row>
    <row r="25" spans="1:27" x14ac:dyDescent="0.2">
      <c r="R25" s="30">
        <v>3</v>
      </c>
      <c r="S25" s="30" t="s">
        <v>556</v>
      </c>
    </row>
    <row r="26" spans="1:27" x14ac:dyDescent="0.2">
      <c r="S26" s="30" t="s">
        <v>557</v>
      </c>
    </row>
    <row r="27" spans="1:27" x14ac:dyDescent="0.2"/>
    <row r="28" spans="1:27" x14ac:dyDescent="0.2">
      <c r="R28" s="30">
        <v>4</v>
      </c>
      <c r="S28" s="30" t="s">
        <v>558</v>
      </c>
    </row>
    <row r="29" spans="1:27" x14ac:dyDescent="0.2">
      <c r="S29" s="30" t="s">
        <v>559</v>
      </c>
    </row>
    <row r="30" spans="1:27" x14ac:dyDescent="0.2"/>
    <row r="31" spans="1:27" x14ac:dyDescent="0.2">
      <c r="R31" s="30">
        <v>5</v>
      </c>
      <c r="S31" s="30" t="s">
        <v>560</v>
      </c>
    </row>
    <row r="32" spans="1:27" x14ac:dyDescent="0.2">
      <c r="S32" s="30" t="s">
        <v>561</v>
      </c>
    </row>
    <row r="33" spans="2:20" x14ac:dyDescent="0.2"/>
    <row r="34" spans="2:20" x14ac:dyDescent="0.2">
      <c r="R34" s="30">
        <v>6</v>
      </c>
      <c r="S34" s="30" t="s">
        <v>562</v>
      </c>
    </row>
    <row r="35" spans="2:20" x14ac:dyDescent="0.2">
      <c r="S35" s="30" t="s">
        <v>563</v>
      </c>
    </row>
    <row r="36" spans="2:20" x14ac:dyDescent="0.2"/>
    <row r="37" spans="2:20" x14ac:dyDescent="0.2"/>
    <row r="38" spans="2:20" x14ac:dyDescent="0.2"/>
    <row r="39" spans="2:20" x14ac:dyDescent="0.2"/>
    <row r="40" spans="2:20" x14ac:dyDescent="0.2">
      <c r="T40" s="30" t="s">
        <v>650</v>
      </c>
    </row>
    <row r="41" spans="2:20" x14ac:dyDescent="0.2">
      <c r="B41" s="445" t="s">
        <v>550</v>
      </c>
      <c r="C41" s="445"/>
      <c r="D41" s="445"/>
      <c r="E41" s="445"/>
      <c r="F41" s="445"/>
      <c r="G41" s="445"/>
      <c r="H41" s="445"/>
      <c r="I41" s="445"/>
      <c r="J41" s="445"/>
      <c r="K41" s="445"/>
      <c r="L41" s="445" t="s">
        <v>551</v>
      </c>
      <c r="M41" s="445"/>
      <c r="N41" s="445" t="s">
        <v>552</v>
      </c>
      <c r="O41" s="445"/>
      <c r="P41" s="445"/>
    </row>
    <row r="42" spans="2:20" x14ac:dyDescent="0.2">
      <c r="B42" s="447" t="s">
        <v>617</v>
      </c>
      <c r="C42" s="447"/>
      <c r="D42" s="447"/>
      <c r="E42" s="447"/>
      <c r="F42" s="447"/>
      <c r="G42" s="447"/>
      <c r="H42" s="447"/>
      <c r="I42" s="447"/>
      <c r="J42" s="447"/>
      <c r="K42" s="447"/>
      <c r="L42" s="448"/>
      <c r="M42" s="448"/>
      <c r="N42" s="448"/>
      <c r="O42" s="448"/>
      <c r="P42" s="448"/>
      <c r="T42" s="30" t="s">
        <v>621</v>
      </c>
    </row>
    <row r="43" spans="2:20" x14ac:dyDescent="0.2">
      <c r="B43" s="448"/>
      <c r="C43" s="448"/>
      <c r="D43" s="448"/>
      <c r="E43" s="448"/>
      <c r="F43" s="448"/>
      <c r="G43" s="448"/>
      <c r="H43" s="448"/>
      <c r="I43" s="448"/>
      <c r="J43" s="448"/>
      <c r="K43" s="448"/>
      <c r="L43" s="448"/>
      <c r="M43" s="448"/>
      <c r="N43" s="448"/>
      <c r="O43" s="448"/>
      <c r="P43" s="448"/>
    </row>
    <row r="44" spans="2:20" x14ac:dyDescent="0.2">
      <c r="B44" s="448"/>
      <c r="C44" s="448"/>
      <c r="D44" s="448"/>
      <c r="E44" s="448"/>
      <c r="F44" s="448"/>
      <c r="G44" s="448"/>
      <c r="H44" s="448"/>
      <c r="I44" s="448"/>
      <c r="J44" s="448"/>
      <c r="K44" s="448"/>
      <c r="L44" s="448"/>
      <c r="M44" s="448"/>
      <c r="N44" s="448"/>
      <c r="O44" s="448"/>
      <c r="P44" s="448"/>
    </row>
    <row r="45" spans="2:20" x14ac:dyDescent="0.2">
      <c r="B45" s="448"/>
      <c r="C45" s="448"/>
      <c r="D45" s="448"/>
      <c r="E45" s="448"/>
      <c r="F45" s="448"/>
      <c r="G45" s="448"/>
      <c r="H45" s="448"/>
      <c r="I45" s="448"/>
      <c r="J45" s="448"/>
      <c r="K45" s="448"/>
      <c r="L45" s="448"/>
      <c r="M45" s="448"/>
      <c r="N45" s="448"/>
      <c r="O45" s="448"/>
      <c r="P45" s="448"/>
    </row>
    <row r="46" spans="2:20" x14ac:dyDescent="0.2"/>
    <row r="47" spans="2:20" x14ac:dyDescent="0.2"/>
    <row r="48" spans="2:20" x14ac:dyDescent="0.2"/>
    <row r="49" spans="8:8" x14ac:dyDescent="0.2"/>
    <row r="50" spans="8:8" x14ac:dyDescent="0.2"/>
    <row r="51" spans="8:8" x14ac:dyDescent="0.2"/>
    <row r="52" spans="8:8" x14ac:dyDescent="0.2"/>
    <row r="53" spans="8:8" x14ac:dyDescent="0.2"/>
    <row r="54" spans="8:8" x14ac:dyDescent="0.2"/>
    <row r="55" spans="8:8" x14ac:dyDescent="0.2"/>
    <row r="56" spans="8:8" x14ac:dyDescent="0.2"/>
    <row r="57" spans="8:8" x14ac:dyDescent="0.2"/>
    <row r="58" spans="8:8" x14ac:dyDescent="0.2"/>
    <row r="59" spans="8:8" x14ac:dyDescent="0.2"/>
    <row r="60" spans="8:8" x14ac:dyDescent="0.2"/>
    <row r="61" spans="8:8" x14ac:dyDescent="0.2"/>
    <row r="62" spans="8:8" x14ac:dyDescent="0.2"/>
    <row r="63" spans="8:8" x14ac:dyDescent="0.2">
      <c r="H63" s="102" t="s">
        <v>161</v>
      </c>
    </row>
    <row r="64" spans="8:8" x14ac:dyDescent="0.2">
      <c r="H64" s="102" t="s">
        <v>162</v>
      </c>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mergeCells count="31">
    <mergeCell ref="B44:K44"/>
    <mergeCell ref="L44:M44"/>
    <mergeCell ref="N44:P44"/>
    <mergeCell ref="B45:K45"/>
    <mergeCell ref="L45:M45"/>
    <mergeCell ref="N45:P45"/>
    <mergeCell ref="B42:K42"/>
    <mergeCell ref="L42:M42"/>
    <mergeCell ref="N42:P42"/>
    <mergeCell ref="B43:K43"/>
    <mergeCell ref="L43:M43"/>
    <mergeCell ref="N43:P43"/>
    <mergeCell ref="B19:B21"/>
    <mergeCell ref="R14:AA17"/>
    <mergeCell ref="B41:K41"/>
    <mergeCell ref="L41:M41"/>
    <mergeCell ref="N41:P41"/>
    <mergeCell ref="D21:O21"/>
    <mergeCell ref="D23:O23"/>
    <mergeCell ref="D24:O24"/>
    <mergeCell ref="M1:P3"/>
    <mergeCell ref="R7:AA7"/>
    <mergeCell ref="R8:AA8"/>
    <mergeCell ref="R9:AA9"/>
    <mergeCell ref="B6:L6"/>
    <mergeCell ref="D7:L7"/>
    <mergeCell ref="B8:E8"/>
    <mergeCell ref="A9:C9"/>
    <mergeCell ref="A7:C7"/>
    <mergeCell ref="A5:C5"/>
    <mergeCell ref="E9:G9"/>
  </mergeCells>
  <pageMargins left="0.45" right="0.4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indexed="11"/>
  </sheetPr>
  <dimension ref="A1:T137"/>
  <sheetViews>
    <sheetView showZeros="0" view="pageBreakPreview" zoomScale="98" zoomScaleNormal="100" zoomScaleSheetLayoutView="98" workbookViewId="0">
      <pane xSplit="1" ySplit="10" topLeftCell="B29" activePane="bottomRight" state="frozen"/>
      <selection activeCell="C11" sqref="C11"/>
      <selection pane="topRight" activeCell="C11" sqref="C11"/>
      <selection pane="bottomLeft" activeCell="C11" sqref="C11"/>
      <selection pane="bottomRight" activeCell="C33" sqref="C33"/>
    </sheetView>
  </sheetViews>
  <sheetFormatPr defaultColWidth="0" defaultRowHeight="12.75" zeroHeight="1" x14ac:dyDescent="0.2"/>
  <cols>
    <col min="1" max="1" width="7.85546875" style="165" customWidth="1"/>
    <col min="2" max="2" width="38.85546875" style="166" customWidth="1"/>
    <col min="3" max="4" width="22.42578125" style="55" customWidth="1"/>
    <col min="5" max="5" width="4.42578125" style="55" customWidth="1"/>
    <col min="6" max="6" width="8.28515625" style="167" hidden="1" customWidth="1"/>
    <col min="7" max="7" width="12" style="168" hidden="1" customWidth="1"/>
    <col min="8" max="8" width="11.140625" style="174" customWidth="1"/>
    <col min="9" max="9" width="3" style="170" hidden="1" customWidth="1"/>
    <col min="10" max="10" width="11.5703125" style="171" hidden="1" customWidth="1"/>
    <col min="11" max="11" width="2.5703125" style="172" hidden="1" customWidth="1"/>
    <col min="12" max="12" width="14" style="173" hidden="1" customWidth="1"/>
    <col min="13" max="14" width="13.7109375" style="173" hidden="1" customWidth="1"/>
    <col min="15" max="15" width="14" style="173" hidden="1" customWidth="1"/>
    <col min="16" max="16" width="18" style="170" hidden="1" customWidth="1"/>
    <col min="17" max="20" width="12.7109375" style="170" hidden="1" customWidth="1"/>
    <col min="21" max="16384" width="9.140625" style="170" hidden="1"/>
  </cols>
  <sheetData>
    <row r="1" spans="1:11" ht="12.95" customHeight="1" x14ac:dyDescent="0.2">
      <c r="D1" s="2"/>
      <c r="E1" s="3"/>
      <c r="H1" s="169">
        <v>0</v>
      </c>
    </row>
    <row r="2" spans="1:11" ht="18" x14ac:dyDescent="0.2">
      <c r="B2" s="449" t="s">
        <v>170</v>
      </c>
      <c r="C2" s="449"/>
      <c r="D2" s="449"/>
      <c r="E2" s="3"/>
    </row>
    <row r="3" spans="1:11" x14ac:dyDescent="0.2"/>
    <row r="4" spans="1:11" ht="15.95" customHeight="1" x14ac:dyDescent="0.2">
      <c r="A4" s="451" t="s">
        <v>654</v>
      </c>
      <c r="B4" s="451"/>
      <c r="C4" s="450" t="s">
        <v>647</v>
      </c>
      <c r="D4" s="450"/>
      <c r="E4" s="175"/>
      <c r="J4" s="176"/>
    </row>
    <row r="5" spans="1:11" x14ac:dyDescent="0.2">
      <c r="A5" s="452" t="s">
        <v>515</v>
      </c>
      <c r="B5" s="452"/>
      <c r="H5" s="177"/>
      <c r="J5" s="178"/>
    </row>
    <row r="6" spans="1:11" x14ac:dyDescent="0.2">
      <c r="D6" s="73" t="s">
        <v>271</v>
      </c>
    </row>
    <row r="7" spans="1:11" ht="4.5" customHeight="1" x14ac:dyDescent="0.2">
      <c r="F7" s="179"/>
    </row>
    <row r="8" spans="1:11" ht="16.5" customHeight="1" x14ac:dyDescent="0.2">
      <c r="A8" s="226" t="s">
        <v>5</v>
      </c>
      <c r="B8" s="251" t="s">
        <v>516</v>
      </c>
      <c r="C8" s="16" t="s">
        <v>517</v>
      </c>
      <c r="D8" s="16"/>
      <c r="E8" s="5"/>
      <c r="F8" s="6"/>
      <c r="G8" s="7"/>
    </row>
    <row r="9" spans="1:11" x14ac:dyDescent="0.2">
      <c r="A9" s="14"/>
      <c r="B9" s="15"/>
      <c r="C9" s="16" t="s">
        <v>642</v>
      </c>
      <c r="D9" s="16" t="s">
        <v>646</v>
      </c>
      <c r="E9" s="5"/>
      <c r="F9" s="8"/>
      <c r="G9" s="7"/>
    </row>
    <row r="10" spans="1:11" x14ac:dyDescent="0.2">
      <c r="A10" s="14"/>
      <c r="B10" s="15"/>
      <c r="C10" s="17"/>
      <c r="D10" s="17"/>
      <c r="E10" s="5"/>
      <c r="F10" s="8"/>
      <c r="G10" s="7"/>
    </row>
    <row r="11" spans="1:11" s="184" customFormat="1" ht="15.95" customHeight="1" x14ac:dyDescent="0.2">
      <c r="A11" s="79" t="s">
        <v>6</v>
      </c>
      <c r="B11" s="180" t="s">
        <v>7</v>
      </c>
      <c r="C11" s="181">
        <v>1</v>
      </c>
      <c r="D11" s="181">
        <v>2</v>
      </c>
      <c r="E11" s="182"/>
      <c r="F11" s="183"/>
      <c r="G11" s="183"/>
      <c r="H11" s="174"/>
      <c r="J11" s="185"/>
      <c r="K11" s="186"/>
    </row>
    <row r="12" spans="1:11" ht="15.95" customHeight="1" x14ac:dyDescent="0.2">
      <c r="A12" s="79">
        <v>1</v>
      </c>
      <c r="B12" s="187" t="s">
        <v>518</v>
      </c>
      <c r="C12" s="37" t="s">
        <v>8</v>
      </c>
      <c r="D12" s="37" t="s">
        <v>8</v>
      </c>
      <c r="E12" s="53"/>
      <c r="F12" s="183"/>
      <c r="G12" s="188"/>
    </row>
    <row r="13" spans="1:11" ht="15.95" customHeight="1" x14ac:dyDescent="0.2">
      <c r="A13" s="79">
        <v>1.1000000000000001</v>
      </c>
      <c r="B13" s="187" t="s">
        <v>519</v>
      </c>
      <c r="C13" s="37" t="s">
        <v>8</v>
      </c>
      <c r="D13" s="37" t="s">
        <v>8</v>
      </c>
      <c r="E13" s="53"/>
      <c r="F13" s="183"/>
      <c r="G13" s="188"/>
    </row>
    <row r="14" spans="1:11" ht="15.95" customHeight="1" x14ac:dyDescent="0.2">
      <c r="A14" s="79" t="s">
        <v>9</v>
      </c>
      <c r="B14" s="189" t="s">
        <v>81</v>
      </c>
      <c r="C14" s="191">
        <v>11496900</v>
      </c>
      <c r="D14" s="191">
        <v>13785742.35</v>
      </c>
      <c r="E14" s="53"/>
      <c r="F14" s="192">
        <v>570000</v>
      </c>
      <c r="G14" s="188"/>
      <c r="J14" s="193">
        <v>2070000</v>
      </c>
    </row>
    <row r="15" spans="1:11" ht="15.95" customHeight="1" x14ac:dyDescent="0.2">
      <c r="A15" s="79" t="s">
        <v>10</v>
      </c>
      <c r="B15" s="189" t="s">
        <v>84</v>
      </c>
      <c r="C15" s="191">
        <v>60690800</v>
      </c>
      <c r="D15" s="191">
        <v>60690800</v>
      </c>
      <c r="E15" s="53"/>
      <c r="F15" s="192">
        <v>0</v>
      </c>
      <c r="G15" s="188"/>
      <c r="J15" s="193">
        <v>0</v>
      </c>
    </row>
    <row r="16" spans="1:11" ht="15.95" customHeight="1" x14ac:dyDescent="0.2">
      <c r="A16" s="79" t="s">
        <v>11</v>
      </c>
      <c r="B16" s="189" t="s">
        <v>171</v>
      </c>
      <c r="C16" s="191"/>
      <c r="D16" s="191"/>
      <c r="E16" s="53"/>
      <c r="F16" s="192">
        <v>0</v>
      </c>
      <c r="G16" s="188"/>
      <c r="J16" s="193">
        <v>0</v>
      </c>
    </row>
    <row r="17" spans="1:10" ht="15.95" customHeight="1" x14ac:dyDescent="0.2">
      <c r="A17" s="79" t="s">
        <v>12</v>
      </c>
      <c r="B17" s="189" t="s">
        <v>86</v>
      </c>
      <c r="C17" s="191"/>
      <c r="D17" s="191"/>
      <c r="E17" s="53"/>
      <c r="F17" s="192">
        <v>-244000</v>
      </c>
      <c r="G17" s="188"/>
      <c r="J17" s="193">
        <v>256000</v>
      </c>
    </row>
    <row r="18" spans="1:10" ht="15.95" customHeight="1" x14ac:dyDescent="0.2">
      <c r="A18" s="79" t="s">
        <v>13</v>
      </c>
      <c r="B18" s="189" t="s">
        <v>172</v>
      </c>
      <c r="C18" s="191"/>
      <c r="D18" s="191"/>
      <c r="E18" s="53"/>
      <c r="F18" s="192">
        <v>0</v>
      </c>
      <c r="G18" s="188"/>
      <c r="J18" s="193">
        <v>0</v>
      </c>
    </row>
    <row r="19" spans="1:10" ht="15.95" customHeight="1" x14ac:dyDescent="0.2">
      <c r="A19" s="79" t="s">
        <v>14</v>
      </c>
      <c r="B19" s="189" t="s">
        <v>87</v>
      </c>
      <c r="C19" s="191">
        <v>141057100</v>
      </c>
      <c r="D19" s="191">
        <v>141057100</v>
      </c>
      <c r="E19" s="53"/>
      <c r="F19" s="192">
        <v>0</v>
      </c>
      <c r="G19" s="188"/>
      <c r="J19" s="193">
        <v>0</v>
      </c>
    </row>
    <row r="20" spans="1:10" ht="15.95" customHeight="1" x14ac:dyDescent="0.2">
      <c r="A20" s="79" t="s">
        <v>15</v>
      </c>
      <c r="B20" s="189" t="s">
        <v>89</v>
      </c>
      <c r="C20" s="191">
        <v>766278400</v>
      </c>
      <c r="D20" s="191">
        <v>766278400</v>
      </c>
      <c r="E20" s="53"/>
      <c r="F20" s="192">
        <v>402000</v>
      </c>
      <c r="G20" s="194">
        <v>158000</v>
      </c>
      <c r="J20" s="193">
        <v>622000</v>
      </c>
    </row>
    <row r="21" spans="1:10" ht="15.95" customHeight="1" x14ac:dyDescent="0.2">
      <c r="A21" s="79" t="s">
        <v>16</v>
      </c>
      <c r="B21" s="189" t="s">
        <v>620</v>
      </c>
      <c r="C21" s="190"/>
      <c r="D21" s="190"/>
      <c r="E21" s="53"/>
      <c r="F21" s="192">
        <v>0</v>
      </c>
      <c r="G21" s="188"/>
      <c r="J21" s="193">
        <v>0</v>
      </c>
    </row>
    <row r="22" spans="1:10" ht="21.75" customHeight="1" x14ac:dyDescent="0.2">
      <c r="A22" s="79" t="s">
        <v>17</v>
      </c>
      <c r="B22" s="195" t="s">
        <v>173</v>
      </c>
      <c r="C22" s="191"/>
      <c r="D22" s="191"/>
      <c r="E22" s="53"/>
      <c r="F22" s="192">
        <v>0</v>
      </c>
      <c r="G22" s="188"/>
      <c r="J22" s="193">
        <v>420000</v>
      </c>
    </row>
    <row r="23" spans="1:10" ht="15.95" customHeight="1" x14ac:dyDescent="0.2">
      <c r="A23" s="79" t="s">
        <v>18</v>
      </c>
      <c r="B23" s="189"/>
      <c r="C23" s="191"/>
      <c r="D23" s="191"/>
      <c r="E23" s="53"/>
      <c r="F23" s="192">
        <v>0</v>
      </c>
      <c r="G23" s="188"/>
      <c r="J23" s="193">
        <v>0</v>
      </c>
    </row>
    <row r="24" spans="1:10" ht="15.95" customHeight="1" x14ac:dyDescent="0.2">
      <c r="A24" s="79"/>
      <c r="B24" s="187" t="s">
        <v>520</v>
      </c>
      <c r="C24" s="208">
        <f>SUM(C14:C22)</f>
        <v>979523200</v>
      </c>
      <c r="D24" s="208">
        <f>SUM(D14:D22)</f>
        <v>981812042.35000002</v>
      </c>
      <c r="E24" s="53"/>
      <c r="F24" s="192"/>
      <c r="G24" s="188"/>
      <c r="J24" s="193">
        <v>3368000</v>
      </c>
    </row>
    <row r="25" spans="1:10" ht="15.95" customHeight="1" x14ac:dyDescent="0.2">
      <c r="A25" s="77">
        <v>1.2</v>
      </c>
      <c r="B25" s="187" t="s">
        <v>521</v>
      </c>
      <c r="C25" s="190"/>
      <c r="D25" s="191"/>
      <c r="E25" s="53"/>
      <c r="F25" s="192"/>
      <c r="G25" s="188"/>
      <c r="J25" s="193" t="s">
        <v>8</v>
      </c>
    </row>
    <row r="26" spans="1:10" ht="15.95" customHeight="1" x14ac:dyDescent="0.2">
      <c r="A26" s="79" t="s">
        <v>19</v>
      </c>
      <c r="B26" s="189" t="s">
        <v>91</v>
      </c>
      <c r="C26" s="411">
        <f>798058500-604840700</f>
        <v>193217800</v>
      </c>
      <c r="D26" s="411">
        <f>798058500-604840700</f>
        <v>193217800</v>
      </c>
      <c r="E26" s="53"/>
      <c r="F26" s="192">
        <v>360000</v>
      </c>
      <c r="G26" s="188"/>
      <c r="J26" s="193">
        <v>360000</v>
      </c>
    </row>
    <row r="27" spans="1:10" ht="15.95" customHeight="1" x14ac:dyDescent="0.2">
      <c r="A27" s="79" t="s">
        <v>20</v>
      </c>
      <c r="B27" s="189" t="s">
        <v>97</v>
      </c>
      <c r="C27" s="399"/>
      <c r="D27" s="399"/>
      <c r="E27" s="53"/>
      <c r="F27" s="192">
        <v>0</v>
      </c>
      <c r="G27" s="188"/>
      <c r="J27" s="193">
        <v>0</v>
      </c>
    </row>
    <row r="28" spans="1:10" ht="15.95" customHeight="1" x14ac:dyDescent="0.2">
      <c r="A28" s="79" t="s">
        <v>21</v>
      </c>
      <c r="B28" s="189" t="s">
        <v>174</v>
      </c>
      <c r="C28" s="191"/>
      <c r="D28" s="191"/>
      <c r="E28" s="53"/>
      <c r="F28" s="192">
        <v>0</v>
      </c>
      <c r="G28" s="188"/>
      <c r="J28" s="193">
        <v>0</v>
      </c>
    </row>
    <row r="29" spans="1:10" ht="15.95" customHeight="1" x14ac:dyDescent="0.2">
      <c r="A29" s="79" t="s">
        <v>22</v>
      </c>
      <c r="B29" s="189" t="s">
        <v>175</v>
      </c>
      <c r="C29" s="191"/>
      <c r="D29" s="191"/>
      <c r="E29" s="53"/>
      <c r="F29" s="192">
        <v>0</v>
      </c>
      <c r="G29" s="188"/>
      <c r="J29" s="193">
        <v>0</v>
      </c>
    </row>
    <row r="30" spans="1:10" ht="15.95" customHeight="1" x14ac:dyDescent="0.2">
      <c r="A30" s="79" t="s">
        <v>23</v>
      </c>
      <c r="B30" s="189" t="s">
        <v>176</v>
      </c>
      <c r="C30" s="191"/>
      <c r="D30" s="191"/>
      <c r="E30" s="53"/>
      <c r="F30" s="192">
        <v>0</v>
      </c>
      <c r="G30" s="188"/>
      <c r="J30" s="193">
        <v>0</v>
      </c>
    </row>
    <row r="31" spans="1:10" ht="15.95" customHeight="1" x14ac:dyDescent="0.2">
      <c r="A31" s="79" t="s">
        <v>24</v>
      </c>
      <c r="B31" s="189" t="s">
        <v>177</v>
      </c>
      <c r="C31" s="191"/>
      <c r="D31" s="191"/>
      <c r="E31" s="53"/>
      <c r="F31" s="192">
        <v>0</v>
      </c>
      <c r="G31" s="188"/>
      <c r="J31" s="193">
        <v>0</v>
      </c>
    </row>
    <row r="32" spans="1:10" ht="23.25" customHeight="1" x14ac:dyDescent="0.2">
      <c r="A32" s="79" t="s">
        <v>25</v>
      </c>
      <c r="B32" s="195" t="s">
        <v>178</v>
      </c>
      <c r="C32" s="191"/>
      <c r="D32" s="191"/>
      <c r="E32" s="53"/>
      <c r="F32" s="192"/>
      <c r="G32" s="188"/>
      <c r="J32" s="193">
        <v>0</v>
      </c>
    </row>
    <row r="33" spans="1:10" ht="15.95" customHeight="1" x14ac:dyDescent="0.2">
      <c r="A33" s="79" t="s">
        <v>26</v>
      </c>
      <c r="B33" s="189" t="s">
        <v>179</v>
      </c>
      <c r="C33" s="399">
        <v>2172793000</v>
      </c>
      <c r="D33" s="399">
        <v>2172793000</v>
      </c>
      <c r="E33" s="53"/>
      <c r="F33" s="192"/>
      <c r="G33" s="188"/>
      <c r="J33" s="193">
        <v>0</v>
      </c>
    </row>
    <row r="34" spans="1:10" ht="15.95" customHeight="1" x14ac:dyDescent="0.2">
      <c r="A34" s="79" t="s">
        <v>27</v>
      </c>
      <c r="B34" s="189"/>
      <c r="C34" s="191"/>
      <c r="D34" s="191"/>
      <c r="E34" s="53"/>
      <c r="F34" s="192"/>
      <c r="G34" s="188"/>
      <c r="J34" s="193">
        <v>0</v>
      </c>
    </row>
    <row r="35" spans="1:10" ht="15.95" customHeight="1" thickBot="1" x14ac:dyDescent="0.25">
      <c r="A35" s="79" t="s">
        <v>268</v>
      </c>
      <c r="B35" s="187" t="s">
        <v>522</v>
      </c>
      <c r="C35" s="293">
        <f>SUM(C26:C33)</f>
        <v>2366010800</v>
      </c>
      <c r="D35" s="293">
        <f>SUM(D26:D33)</f>
        <v>2366010800</v>
      </c>
      <c r="E35" s="53"/>
      <c r="F35" s="192"/>
      <c r="G35" s="188"/>
      <c r="J35" s="193">
        <v>360000</v>
      </c>
    </row>
    <row r="36" spans="1:10" ht="15.95" customHeight="1" thickBot="1" x14ac:dyDescent="0.25">
      <c r="A36" s="79">
        <v>1.3</v>
      </c>
      <c r="B36" s="197" t="s">
        <v>523</v>
      </c>
      <c r="C36" s="212">
        <f>+C24+C35</f>
        <v>3345534000</v>
      </c>
      <c r="D36" s="212">
        <f>+D24+D35</f>
        <v>3347822842.3499999</v>
      </c>
      <c r="E36" s="198"/>
      <c r="F36" s="199"/>
      <c r="G36" s="200"/>
      <c r="J36" s="201">
        <v>3728000</v>
      </c>
    </row>
    <row r="37" spans="1:10" ht="15.95" customHeight="1" x14ac:dyDescent="0.2">
      <c r="C37" s="202"/>
      <c r="D37" s="202"/>
      <c r="F37" s="203"/>
      <c r="J37" s="204">
        <v>0</v>
      </c>
    </row>
    <row r="38" spans="1:10" ht="15.95" customHeight="1" x14ac:dyDescent="0.2">
      <c r="A38" s="10">
        <v>2</v>
      </c>
      <c r="B38" s="18" t="s">
        <v>524</v>
      </c>
      <c r="C38" s="164"/>
      <c r="D38" s="164"/>
      <c r="E38" s="12"/>
      <c r="F38" s="205"/>
      <c r="J38" s="11" t="s">
        <v>8</v>
      </c>
    </row>
    <row r="39" spans="1:10" ht="15.95" customHeight="1" x14ac:dyDescent="0.2">
      <c r="A39" s="10">
        <v>2.1</v>
      </c>
      <c r="B39" s="206" t="s">
        <v>28</v>
      </c>
      <c r="C39" s="164"/>
      <c r="D39" s="164"/>
      <c r="E39" s="12"/>
      <c r="F39" s="205"/>
      <c r="J39" s="11" t="s">
        <v>8</v>
      </c>
    </row>
    <row r="40" spans="1:10" ht="15.95" customHeight="1" x14ac:dyDescent="0.2">
      <c r="A40" s="79" t="s">
        <v>29</v>
      </c>
      <c r="B40" s="77" t="s">
        <v>525</v>
      </c>
      <c r="C40" s="164"/>
      <c r="D40" s="164"/>
      <c r="E40" s="12"/>
      <c r="F40" s="203"/>
      <c r="J40" s="11" t="s">
        <v>8</v>
      </c>
    </row>
    <row r="41" spans="1:10" ht="15.95" customHeight="1" x14ac:dyDescent="0.2">
      <c r="A41" s="79" t="s">
        <v>30</v>
      </c>
      <c r="B41" s="79" t="s">
        <v>31</v>
      </c>
      <c r="C41" s="399">
        <v>708911278</v>
      </c>
      <c r="D41" s="399">
        <v>709351278</v>
      </c>
      <c r="E41" s="207"/>
      <c r="F41" s="205"/>
      <c r="J41" s="193">
        <v>726000</v>
      </c>
    </row>
    <row r="42" spans="1:10" ht="15.95" customHeight="1" x14ac:dyDescent="0.2">
      <c r="A42" s="79" t="s">
        <v>32</v>
      </c>
      <c r="B42" s="79" t="s">
        <v>99</v>
      </c>
      <c r="C42" s="191">
        <v>26090600</v>
      </c>
      <c r="D42" s="191">
        <v>26090600</v>
      </c>
      <c r="E42" s="207"/>
      <c r="F42" s="205"/>
      <c r="J42" s="193">
        <v>0</v>
      </c>
    </row>
    <row r="43" spans="1:10" ht="15.95" customHeight="1" x14ac:dyDescent="0.2">
      <c r="A43" s="79" t="s">
        <v>33</v>
      </c>
      <c r="B43" s="79" t="s">
        <v>622</v>
      </c>
      <c r="C43" s="410">
        <v>165387706</v>
      </c>
      <c r="D43" s="410">
        <v>183307742.65000001</v>
      </c>
      <c r="E43" s="207"/>
      <c r="F43" s="205"/>
      <c r="J43" s="193">
        <v>0</v>
      </c>
    </row>
    <row r="44" spans="1:10" ht="15.95" customHeight="1" x14ac:dyDescent="0.2">
      <c r="A44" s="79" t="s">
        <v>34</v>
      </c>
      <c r="B44" s="79" t="s">
        <v>180</v>
      </c>
      <c r="C44" s="191">
        <v>3417600</v>
      </c>
      <c r="D44" s="191"/>
      <c r="E44" s="207"/>
      <c r="F44" s="205"/>
      <c r="J44" s="193">
        <v>0</v>
      </c>
    </row>
    <row r="45" spans="1:10" ht="15.95" customHeight="1" x14ac:dyDescent="0.2">
      <c r="A45" s="79" t="s">
        <v>35</v>
      </c>
      <c r="B45" s="79" t="s">
        <v>181</v>
      </c>
      <c r="C45" s="191">
        <v>79491700</v>
      </c>
      <c r="D45" s="191">
        <v>79491700</v>
      </c>
      <c r="E45" s="207"/>
      <c r="F45" s="205"/>
      <c r="J45" s="193">
        <v>0</v>
      </c>
    </row>
    <row r="46" spans="1:10" ht="15.95" customHeight="1" x14ac:dyDescent="0.2">
      <c r="A46" s="79" t="s">
        <v>36</v>
      </c>
      <c r="B46" s="79" t="s">
        <v>182</v>
      </c>
      <c r="C46" s="191"/>
      <c r="D46" s="191"/>
      <c r="E46" s="207"/>
      <c r="F46" s="205"/>
      <c r="J46" s="193">
        <v>0</v>
      </c>
    </row>
    <row r="47" spans="1:10" ht="15.95" customHeight="1" x14ac:dyDescent="0.2">
      <c r="A47" s="79" t="s">
        <v>37</v>
      </c>
      <c r="B47" s="79" t="s">
        <v>150</v>
      </c>
      <c r="C47" s="191"/>
      <c r="D47" s="191"/>
      <c r="E47" s="207"/>
      <c r="F47" s="205"/>
      <c r="J47" s="193">
        <v>0</v>
      </c>
    </row>
    <row r="48" spans="1:10" ht="15.95" customHeight="1" x14ac:dyDescent="0.2">
      <c r="A48" s="79" t="s">
        <v>38</v>
      </c>
      <c r="B48" s="79" t="s">
        <v>183</v>
      </c>
      <c r="C48" s="191"/>
      <c r="D48" s="191"/>
      <c r="E48" s="207"/>
      <c r="F48" s="205"/>
      <c r="J48" s="193">
        <v>0</v>
      </c>
    </row>
    <row r="49" spans="1:10" ht="15.95" customHeight="1" x14ac:dyDescent="0.2">
      <c r="A49" s="79" t="s">
        <v>39</v>
      </c>
      <c r="B49" s="79" t="s">
        <v>184</v>
      </c>
      <c r="C49" s="191"/>
      <c r="D49" s="191"/>
      <c r="E49" s="207"/>
      <c r="F49" s="205"/>
      <c r="J49" s="193">
        <v>1200000</v>
      </c>
    </row>
    <row r="50" spans="1:10" ht="15.95" customHeight="1" x14ac:dyDescent="0.2">
      <c r="A50" s="79" t="s">
        <v>40</v>
      </c>
      <c r="B50" s="79" t="s">
        <v>185</v>
      </c>
      <c r="C50" s="413">
        <v>833724400</v>
      </c>
      <c r="D50" s="413">
        <v>833724400</v>
      </c>
      <c r="E50" s="207"/>
      <c r="F50" s="205"/>
      <c r="J50" s="193">
        <v>0</v>
      </c>
    </row>
    <row r="51" spans="1:10" ht="36.75" customHeight="1" x14ac:dyDescent="0.2">
      <c r="A51" s="79" t="s">
        <v>41</v>
      </c>
      <c r="B51" s="78" t="s">
        <v>186</v>
      </c>
      <c r="C51" s="191"/>
      <c r="D51" s="191"/>
      <c r="E51" s="207"/>
      <c r="F51" s="205"/>
      <c r="J51" s="193">
        <v>0</v>
      </c>
    </row>
    <row r="52" spans="1:10" ht="14.25" customHeight="1" x14ac:dyDescent="0.2">
      <c r="A52" s="79" t="s">
        <v>187</v>
      </c>
      <c r="B52" s="78"/>
      <c r="C52" s="191"/>
      <c r="D52" s="191"/>
      <c r="E52" s="207"/>
      <c r="F52" s="205"/>
      <c r="J52" s="193"/>
    </row>
    <row r="53" spans="1:10" ht="15.95" customHeight="1" x14ac:dyDescent="0.2">
      <c r="A53" s="77" t="s">
        <v>188</v>
      </c>
      <c r="B53" s="77" t="s">
        <v>526</v>
      </c>
      <c r="C53" s="208">
        <f>SUM(C41:C51)</f>
        <v>1817023284</v>
      </c>
      <c r="D53" s="208">
        <f>SUM(D41:D51)</f>
        <v>1831965720.6500001</v>
      </c>
      <c r="E53" s="209"/>
      <c r="F53" s="205">
        <v>546000</v>
      </c>
      <c r="J53" s="201">
        <v>1926000</v>
      </c>
    </row>
    <row r="54" spans="1:10" ht="15.95" customHeight="1" x14ac:dyDescent="0.2">
      <c r="A54" s="79" t="s">
        <v>42</v>
      </c>
      <c r="B54" s="77" t="s">
        <v>527</v>
      </c>
      <c r="C54" s="191"/>
      <c r="D54" s="191"/>
      <c r="E54" s="207"/>
      <c r="F54" s="205"/>
      <c r="J54" s="193"/>
    </row>
    <row r="55" spans="1:10" ht="15.95" customHeight="1" x14ac:dyDescent="0.2">
      <c r="A55" s="79" t="s">
        <v>43</v>
      </c>
      <c r="B55" s="79" t="s">
        <v>109</v>
      </c>
      <c r="C55" s="191"/>
      <c r="D55" s="191"/>
      <c r="E55" s="207"/>
      <c r="F55" s="205"/>
      <c r="J55" s="193">
        <v>0</v>
      </c>
    </row>
    <row r="56" spans="1:10" ht="15.95" customHeight="1" x14ac:dyDescent="0.2">
      <c r="A56" s="79" t="s">
        <v>44</v>
      </c>
      <c r="B56" s="79" t="s">
        <v>184</v>
      </c>
      <c r="C56" s="191"/>
      <c r="D56" s="191"/>
      <c r="E56" s="207"/>
      <c r="F56" s="205"/>
      <c r="J56" s="193">
        <v>0</v>
      </c>
    </row>
    <row r="57" spans="1:10" ht="15.95" customHeight="1" x14ac:dyDescent="0.2">
      <c r="A57" s="79" t="s">
        <v>45</v>
      </c>
      <c r="B57" s="79" t="s">
        <v>189</v>
      </c>
      <c r="C57" s="191"/>
      <c r="D57" s="191"/>
      <c r="E57" s="207"/>
      <c r="F57" s="205"/>
      <c r="J57" s="193">
        <v>0</v>
      </c>
    </row>
    <row r="58" spans="1:10" ht="15.95" customHeight="1" x14ac:dyDescent="0.2">
      <c r="A58" s="79" t="s">
        <v>46</v>
      </c>
      <c r="B58" s="79" t="s">
        <v>190</v>
      </c>
      <c r="C58" s="191"/>
      <c r="D58" s="191"/>
      <c r="E58" s="207"/>
      <c r="F58" s="205"/>
      <c r="J58" s="193">
        <v>0</v>
      </c>
    </row>
    <row r="59" spans="1:10" ht="15.95" customHeight="1" x14ac:dyDescent="0.2">
      <c r="A59" s="79" t="s">
        <v>47</v>
      </c>
      <c r="B59" s="79"/>
      <c r="C59" s="191"/>
      <c r="D59" s="191"/>
      <c r="E59" s="207"/>
      <c r="F59" s="205"/>
      <c r="J59" s="193"/>
    </row>
    <row r="60" spans="1:10" ht="15.95" customHeight="1" thickBot="1" x14ac:dyDescent="0.25">
      <c r="A60" s="77" t="s">
        <v>48</v>
      </c>
      <c r="B60" s="77" t="s">
        <v>528</v>
      </c>
      <c r="C60" s="210">
        <f>SUM(C55:C58)</f>
        <v>0</v>
      </c>
      <c r="D60" s="210">
        <f>SUM(D55:D58)</f>
        <v>0</v>
      </c>
      <c r="E60" s="207"/>
      <c r="F60" s="205">
        <v>0</v>
      </c>
      <c r="J60" s="193">
        <v>0</v>
      </c>
    </row>
    <row r="61" spans="1:10" ht="15.95" customHeight="1" thickBot="1" x14ac:dyDescent="0.25">
      <c r="A61" s="77" t="s">
        <v>49</v>
      </c>
      <c r="B61" s="211" t="s">
        <v>529</v>
      </c>
      <c r="C61" s="212">
        <f>+C53+C60</f>
        <v>1817023284</v>
      </c>
      <c r="D61" s="212">
        <f>+D53+D60</f>
        <v>1831965720.6500001</v>
      </c>
      <c r="E61" s="209"/>
      <c r="F61" s="205">
        <v>-546000</v>
      </c>
      <c r="J61" s="201">
        <v>1926000</v>
      </c>
    </row>
    <row r="62" spans="1:10" ht="15.95" customHeight="1" x14ac:dyDescent="0.2">
      <c r="A62" s="79">
        <v>2.2999999999999998</v>
      </c>
      <c r="B62" s="211" t="s">
        <v>530</v>
      </c>
      <c r="C62" s="213"/>
      <c r="D62" s="213"/>
      <c r="E62" s="53"/>
      <c r="F62" s="205"/>
      <c r="J62" s="193" t="s">
        <v>8</v>
      </c>
    </row>
    <row r="63" spans="1:10" ht="15.95" customHeight="1" x14ac:dyDescent="0.2">
      <c r="A63" s="79" t="s">
        <v>50</v>
      </c>
      <c r="B63" s="79" t="s">
        <v>610</v>
      </c>
      <c r="C63" s="191"/>
      <c r="D63" s="191"/>
      <c r="E63" s="53"/>
      <c r="F63" s="205"/>
      <c r="J63" s="193" t="s">
        <v>8</v>
      </c>
    </row>
    <row r="64" spans="1:10" ht="15.95" customHeight="1" x14ac:dyDescent="0.2">
      <c r="A64" s="79" t="s">
        <v>51</v>
      </c>
      <c r="B64" s="79" t="s">
        <v>191</v>
      </c>
      <c r="C64" s="399"/>
      <c r="D64" s="399"/>
      <c r="E64" s="207"/>
      <c r="F64" s="205"/>
      <c r="J64" s="193">
        <v>0</v>
      </c>
    </row>
    <row r="65" spans="1:10" ht="15.95" customHeight="1" x14ac:dyDescent="0.2">
      <c r="A65" s="79" t="s">
        <v>52</v>
      </c>
      <c r="B65" s="79" t="s">
        <v>192</v>
      </c>
      <c r="C65" s="191">
        <v>45729300</v>
      </c>
      <c r="D65" s="191">
        <v>45729300</v>
      </c>
      <c r="E65" s="207"/>
      <c r="F65" s="205"/>
      <c r="J65" s="193">
        <v>1260000</v>
      </c>
    </row>
    <row r="66" spans="1:10" ht="15.95" customHeight="1" x14ac:dyDescent="0.2">
      <c r="A66" s="79" t="s">
        <v>53</v>
      </c>
      <c r="B66" s="79" t="s">
        <v>114</v>
      </c>
      <c r="C66" s="191"/>
      <c r="D66" s="191"/>
      <c r="E66" s="207"/>
      <c r="F66" s="205"/>
      <c r="J66" s="193">
        <v>0</v>
      </c>
    </row>
    <row r="67" spans="1:10" ht="15.95" customHeight="1" x14ac:dyDescent="0.2">
      <c r="A67" s="79" t="s">
        <v>54</v>
      </c>
      <c r="B67" s="79" t="s">
        <v>56</v>
      </c>
      <c r="C67" s="191"/>
      <c r="D67" s="191"/>
      <c r="E67" s="207"/>
      <c r="F67" s="205"/>
      <c r="J67" s="193">
        <v>1260000</v>
      </c>
    </row>
    <row r="68" spans="1:10" ht="15.95" customHeight="1" x14ac:dyDescent="0.2">
      <c r="A68" s="79" t="s">
        <v>55</v>
      </c>
      <c r="B68" s="79" t="s">
        <v>193</v>
      </c>
      <c r="C68" s="191"/>
      <c r="D68" s="191"/>
      <c r="E68" s="207"/>
      <c r="F68" s="205">
        <v>0</v>
      </c>
      <c r="J68" s="193">
        <v>0</v>
      </c>
    </row>
    <row r="69" spans="1:10" ht="15.95" customHeight="1" x14ac:dyDescent="0.2">
      <c r="A69" s="79" t="s">
        <v>57</v>
      </c>
      <c r="B69" s="79" t="s">
        <v>68</v>
      </c>
      <c r="C69" s="191"/>
      <c r="D69" s="191"/>
      <c r="E69" s="207"/>
      <c r="F69" s="205"/>
      <c r="J69" s="193">
        <v>0</v>
      </c>
    </row>
    <row r="70" spans="1:10" ht="15.95" customHeight="1" x14ac:dyDescent="0.2">
      <c r="A70" s="79" t="s">
        <v>58</v>
      </c>
      <c r="B70" s="79" t="s">
        <v>194</v>
      </c>
      <c r="C70" s="399">
        <v>1962373300</v>
      </c>
      <c r="D70" s="399">
        <v>1962373300</v>
      </c>
      <c r="E70" s="207"/>
      <c r="F70" s="205"/>
      <c r="J70" s="193">
        <v>0</v>
      </c>
    </row>
    <row r="71" spans="1:10" ht="15.95" customHeight="1" x14ac:dyDescent="0.2">
      <c r="A71" s="79" t="s">
        <v>195</v>
      </c>
      <c r="B71" s="79" t="s">
        <v>151</v>
      </c>
      <c r="C71" s="412">
        <v>-479591884</v>
      </c>
      <c r="D71" s="191">
        <f>+C71+OUDT!E29</f>
        <v>-492245478.30000001</v>
      </c>
      <c r="E71" s="207"/>
      <c r="F71" s="205">
        <v>542000</v>
      </c>
      <c r="J71" s="193">
        <v>0</v>
      </c>
    </row>
    <row r="72" spans="1:10" ht="15.95" customHeight="1" x14ac:dyDescent="0.2">
      <c r="A72" s="79" t="s">
        <v>196</v>
      </c>
      <c r="B72" s="79"/>
      <c r="C72" s="191"/>
      <c r="D72" s="191"/>
      <c r="E72" s="207"/>
      <c r="F72" s="205"/>
      <c r="J72" s="193"/>
    </row>
    <row r="73" spans="1:10" ht="15.95" customHeight="1" x14ac:dyDescent="0.2">
      <c r="A73" s="79" t="s">
        <v>197</v>
      </c>
      <c r="B73" s="211" t="s">
        <v>531</v>
      </c>
      <c r="C73" s="208">
        <f>SUM(C63:C71)</f>
        <v>1528510716</v>
      </c>
      <c r="D73" s="225">
        <f>SUM(D63:D71)</f>
        <v>1515857121.7</v>
      </c>
      <c r="E73" s="207"/>
      <c r="F73" s="205"/>
      <c r="J73" s="193">
        <v>0</v>
      </c>
    </row>
    <row r="74" spans="1:10" ht="15.95" customHeight="1" x14ac:dyDescent="0.2">
      <c r="A74" s="79">
        <v>2.4</v>
      </c>
      <c r="B74" s="211" t="s">
        <v>198</v>
      </c>
      <c r="C74" s="208">
        <f>+C73+C61</f>
        <v>3345534000</v>
      </c>
      <c r="D74" s="225">
        <f>+D73+D61</f>
        <v>3347822842.3500004</v>
      </c>
      <c r="E74" s="207"/>
      <c r="F74" s="205"/>
      <c r="J74" s="193"/>
    </row>
    <row r="75" spans="1:10" x14ac:dyDescent="0.2">
      <c r="A75" s="214"/>
      <c r="B75" s="214"/>
      <c r="C75" s="252">
        <f>+C74-C36</f>
        <v>0</v>
      </c>
      <c r="D75" s="252">
        <f>+D74-D36</f>
        <v>0</v>
      </c>
      <c r="E75" s="207"/>
      <c r="F75" s="205"/>
    </row>
    <row r="76" spans="1:10" x14ac:dyDescent="0.2">
      <c r="A76" s="214"/>
      <c r="B76" s="215"/>
      <c r="C76" s="207"/>
      <c r="D76" s="207"/>
      <c r="E76" s="207"/>
      <c r="F76" s="205"/>
    </row>
    <row r="77" spans="1:10" x14ac:dyDescent="0.2">
      <c r="A77" s="214"/>
      <c r="B77" s="215"/>
      <c r="C77" s="207"/>
      <c r="D77" s="207"/>
      <c r="E77" s="207"/>
      <c r="F77" s="205"/>
    </row>
    <row r="78" spans="1:10" x14ac:dyDescent="0.2">
      <c r="A78" s="214"/>
      <c r="B78" s="215"/>
      <c r="C78" s="207"/>
      <c r="D78" s="207"/>
      <c r="E78" s="207"/>
      <c r="F78" s="205"/>
    </row>
    <row r="79" spans="1:10" x14ac:dyDescent="0.2">
      <c r="A79" s="214"/>
      <c r="C79" s="216"/>
      <c r="D79" s="207"/>
      <c r="E79" s="207"/>
      <c r="F79" s="205"/>
    </row>
    <row r="80" spans="1:10" x14ac:dyDescent="0.2">
      <c r="A80" s="214"/>
      <c r="B80" s="294" t="str">
        <f>nuur!T40</f>
        <v>Захирал____________________ /Ц.ГАНЦЭЦЭГ/</v>
      </c>
      <c r="C80" s="207"/>
      <c r="D80" s="207"/>
      <c r="E80" s="207"/>
      <c r="F80" s="205"/>
    </row>
    <row r="81" spans="1:6" x14ac:dyDescent="0.2">
      <c r="A81" s="214"/>
      <c r="B81" s="295"/>
      <c r="C81" s="207"/>
      <c r="D81" s="207"/>
      <c r="E81" s="207"/>
      <c r="F81" s="205"/>
    </row>
    <row r="82" spans="1:6" x14ac:dyDescent="0.2">
      <c r="A82" s="214"/>
      <c r="B82" s="294" t="str">
        <f>nuur!T42</f>
        <v>Ерөнхий нягтлан бодогч ________________ /                                   /</v>
      </c>
      <c r="C82" s="207"/>
      <c r="D82" s="207"/>
      <c r="E82" s="207"/>
      <c r="F82" s="217"/>
    </row>
    <row r="83" spans="1:6" x14ac:dyDescent="0.2">
      <c r="A83" s="214"/>
      <c r="B83" s="215"/>
      <c r="C83" s="207"/>
      <c r="D83" s="207"/>
      <c r="E83" s="207"/>
      <c r="F83" s="217"/>
    </row>
    <row r="84" spans="1:6" x14ac:dyDescent="0.2">
      <c r="A84" s="214"/>
      <c r="B84" s="215"/>
      <c r="C84" s="207"/>
      <c r="D84" s="207"/>
      <c r="E84" s="207"/>
      <c r="F84" s="217"/>
    </row>
    <row r="85" spans="1:6" x14ac:dyDescent="0.2">
      <c r="B85" s="218"/>
      <c r="C85" s="216"/>
      <c r="D85" s="216"/>
      <c r="E85" s="216"/>
      <c r="F85" s="217"/>
    </row>
    <row r="86" spans="1:6" x14ac:dyDescent="0.2">
      <c r="B86" s="218"/>
      <c r="C86" s="216"/>
      <c r="D86" s="216"/>
      <c r="E86" s="216"/>
      <c r="F86" s="217"/>
    </row>
    <row r="87" spans="1:6" x14ac:dyDescent="0.2">
      <c r="B87" s="218"/>
      <c r="C87" s="216"/>
      <c r="D87" s="216"/>
      <c r="E87" s="175"/>
      <c r="F87" s="217"/>
    </row>
    <row r="88" spans="1:6" x14ac:dyDescent="0.2"/>
    <row r="89" spans="1:6" x14ac:dyDescent="0.2"/>
    <row r="90" spans="1:6" x14ac:dyDescent="0.2"/>
    <row r="91" spans="1:6" x14ac:dyDescent="0.2"/>
    <row r="92" spans="1:6" x14ac:dyDescent="0.2"/>
    <row r="93" spans="1:6" x14ac:dyDescent="0.2"/>
    <row r="94" spans="1:6" x14ac:dyDescent="0.2"/>
    <row r="95" spans="1:6" x14ac:dyDescent="0.2"/>
    <row r="96" spans="1:6" x14ac:dyDescent="0.2"/>
    <row r="97" spans="1:5" x14ac:dyDescent="0.2"/>
    <row r="98" spans="1:5" x14ac:dyDescent="0.2"/>
    <row r="99" spans="1:5" x14ac:dyDescent="0.2"/>
    <row r="100" spans="1:5" x14ac:dyDescent="0.2"/>
    <row r="101" spans="1:5" x14ac:dyDescent="0.2"/>
    <row r="102" spans="1:5" x14ac:dyDescent="0.2"/>
    <row r="103" spans="1:5" x14ac:dyDescent="0.2"/>
    <row r="104" spans="1:5" x14ac:dyDescent="0.2"/>
    <row r="105" spans="1:5" ht="13.5" thickBot="1" x14ac:dyDescent="0.25">
      <c r="A105" s="219"/>
      <c r="B105" s="220"/>
      <c r="C105" s="221"/>
      <c r="D105" s="221"/>
      <c r="E105" s="221"/>
    </row>
    <row r="106" spans="1:5" ht="13.5" thickTop="1" x14ac:dyDescent="0.2">
      <c r="B106" s="222"/>
      <c r="D106" s="223"/>
      <c r="E106" s="175"/>
    </row>
    <row r="107" spans="1:5" x14ac:dyDescent="0.2">
      <c r="B107" s="222"/>
      <c r="C107" s="224"/>
      <c r="D107" s="223"/>
    </row>
    <row r="108" spans="1:5" x14ac:dyDescent="0.2"/>
    <row r="109" spans="1:5" x14ac:dyDescent="0.2"/>
    <row r="110" spans="1:5" x14ac:dyDescent="0.2"/>
    <row r="111" spans="1:5" x14ac:dyDescent="0.2"/>
    <row r="112" spans="1:5"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sheetData>
  <protectedRanges>
    <protectedRange password="EF2D" sqref="E73" name="Range1"/>
  </protectedRanges>
  <mergeCells count="4">
    <mergeCell ref="B2:D2"/>
    <mergeCell ref="C4:D4"/>
    <mergeCell ref="A4:B4"/>
    <mergeCell ref="A5:B5"/>
  </mergeCells>
  <phoneticPr fontId="22" type="noConversion"/>
  <dataValidations count="1">
    <dataValidation allowBlank="1" showInputMessage="1" showErrorMessage="1" prompt="D баганад өмнөх улирлын мөнгөн гүйлгээг оруулна уу." sqref="D6" xr:uid="{00000000-0002-0000-0100-000000000000}"/>
  </dataValidations>
  <hyperlinks>
    <hyperlink ref="H1" location="Main!A45" display="Main!A45" xr:uid="{00000000-0004-0000-0100-000000000000}"/>
  </hyperlinks>
  <pageMargins left="0.34055118099999998" right="0.23622047244094499" top="0.143700787" bottom="6.4960630000000005E-2" header="0.511811023622047" footer="0.51181102362204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indexed="11"/>
  </sheetPr>
  <dimension ref="A1:T146"/>
  <sheetViews>
    <sheetView showZeros="0" view="pageBreakPreview" zoomScaleNormal="100" workbookViewId="0">
      <pane xSplit="3" ySplit="9" topLeftCell="D10" activePane="bottomRight" state="frozen"/>
      <selection activeCell="C11" sqref="C11"/>
      <selection pane="topRight" activeCell="C11" sqref="C11"/>
      <selection pane="bottomLeft" activeCell="C11" sqref="C11"/>
      <selection pane="bottomRight" activeCell="D19" sqref="D19"/>
    </sheetView>
  </sheetViews>
  <sheetFormatPr defaultColWidth="0" defaultRowHeight="12.75" zeroHeight="1" x14ac:dyDescent="0.2"/>
  <cols>
    <col min="1" max="1" width="6.140625" style="19" customWidth="1"/>
    <col min="2" max="2" width="7.85546875" style="57" customWidth="1"/>
    <col min="3" max="3" width="56.85546875" style="1" customWidth="1"/>
    <col min="4" max="4" width="22.28515625" style="229" customWidth="1"/>
    <col min="5" max="5" width="21.5703125" style="163" customWidth="1"/>
    <col min="6" max="6" width="20" style="20" customWidth="1"/>
    <col min="7" max="7" width="15.42578125" style="29" hidden="1" customWidth="1"/>
    <col min="8" max="8" width="10.28515625" style="29" hidden="1" customWidth="1"/>
    <col min="9" max="9" width="7.7109375" style="26" hidden="1" customWidth="1"/>
    <col min="10" max="10" width="11" style="23" hidden="1" customWidth="1"/>
    <col min="11" max="11" width="11" style="24" hidden="1" customWidth="1"/>
    <col min="12" max="12" width="9.140625" style="25" hidden="1" customWidth="1"/>
    <col min="13" max="13" width="9.140625" style="24" hidden="1" customWidth="1"/>
    <col min="14" max="14" width="15.42578125" style="29" hidden="1" customWidth="1"/>
    <col min="15" max="17" width="9.140625" style="26" hidden="1" customWidth="1"/>
    <col min="18" max="18" width="15.42578125" style="29" hidden="1" customWidth="1"/>
    <col min="19" max="20" width="9.140625" style="27" hidden="1" customWidth="1"/>
    <col min="21" max="16384" width="9.140625" style="28" hidden="1"/>
  </cols>
  <sheetData>
    <row r="1" spans="1:18" ht="14.25" customHeight="1" x14ac:dyDescent="0.25">
      <c r="B1" s="1"/>
      <c r="C1" s="59" t="s">
        <v>532</v>
      </c>
      <c r="D1" s="227"/>
      <c r="E1" s="228"/>
      <c r="G1" s="21"/>
      <c r="H1" s="21"/>
      <c r="I1" s="22"/>
      <c r="K1" s="24">
        <v>1</v>
      </c>
      <c r="N1" s="21"/>
      <c r="R1" s="21"/>
    </row>
    <row r="2" spans="1:18" x14ac:dyDescent="0.2">
      <c r="B2" s="1"/>
      <c r="E2" s="228"/>
    </row>
    <row r="3" spans="1:18" x14ac:dyDescent="0.2">
      <c r="B3" s="463" t="str">
        <f>+balance!A4</f>
        <v>"БӨХӨГ" ХХК</v>
      </c>
      <c r="C3" s="463"/>
      <c r="D3" s="230"/>
      <c r="E3" s="231"/>
    </row>
    <row r="4" spans="1:18" x14ac:dyDescent="0.2">
      <c r="B4" s="464" t="s">
        <v>515</v>
      </c>
      <c r="C4" s="464"/>
      <c r="D4" s="232"/>
      <c r="E4" s="248" t="str">
        <f>+balance!C4</f>
        <v>2023 ОНЫ 12-Р САРЫН 31-НИЙ ӨДӨР</v>
      </c>
    </row>
    <row r="5" spans="1:18" x14ac:dyDescent="0.2">
      <c r="B5" s="1"/>
      <c r="C5" s="31"/>
      <c r="D5" s="233"/>
    </row>
    <row r="6" spans="1:18" x14ac:dyDescent="0.2">
      <c r="B6" s="1"/>
      <c r="C6" s="31"/>
      <c r="D6" s="233"/>
      <c r="E6" s="234" t="s">
        <v>271</v>
      </c>
      <c r="L6" s="458" t="s">
        <v>59</v>
      </c>
      <c r="M6" s="458"/>
    </row>
    <row r="7" spans="1:18" ht="5.25" customHeight="1" x14ac:dyDescent="0.2">
      <c r="B7" s="1"/>
    </row>
    <row r="8" spans="1:18" ht="12.75" customHeight="1" x14ac:dyDescent="0.2">
      <c r="B8" s="60" t="s">
        <v>5</v>
      </c>
      <c r="C8" s="61" t="s">
        <v>60</v>
      </c>
      <c r="D8" s="244" t="str">
        <f>+balance!C9</f>
        <v>2022 оны 12-р сарын 31</v>
      </c>
      <c r="E8" s="191" t="str">
        <f>+balance!D9</f>
        <v>2023 оны 12-р сарын 31</v>
      </c>
      <c r="G8" s="459" t="s">
        <v>117</v>
      </c>
      <c r="H8" s="33"/>
      <c r="J8" s="456" t="s">
        <v>61</v>
      </c>
      <c r="K8" s="457" t="s">
        <v>62</v>
      </c>
      <c r="L8" s="456" t="s">
        <v>61</v>
      </c>
      <c r="M8" s="457" t="s">
        <v>62</v>
      </c>
      <c r="N8" s="461" t="s">
        <v>118</v>
      </c>
      <c r="R8" s="459"/>
    </row>
    <row r="9" spans="1:18" x14ac:dyDescent="0.2">
      <c r="A9" s="34"/>
      <c r="B9" s="62"/>
      <c r="C9" s="61"/>
      <c r="D9" s="164"/>
      <c r="E9" s="191"/>
      <c r="G9" s="460"/>
      <c r="H9" s="35"/>
      <c r="J9" s="456"/>
      <c r="K9" s="457"/>
      <c r="L9" s="456"/>
      <c r="M9" s="457"/>
      <c r="N9" s="462"/>
      <c r="R9" s="460"/>
    </row>
    <row r="10" spans="1:18" x14ac:dyDescent="0.2">
      <c r="A10" s="34"/>
      <c r="B10" s="9">
        <v>1</v>
      </c>
      <c r="C10" s="36" t="s">
        <v>199</v>
      </c>
      <c r="D10" s="225">
        <v>16800000</v>
      </c>
      <c r="E10" s="225">
        <v>14000000</v>
      </c>
      <c r="G10" s="38"/>
      <c r="H10" s="38"/>
      <c r="N10" s="39"/>
      <c r="R10" s="38"/>
    </row>
    <row r="11" spans="1:18" ht="15" customHeight="1" x14ac:dyDescent="0.2">
      <c r="A11" s="34" t="s">
        <v>65</v>
      </c>
      <c r="B11" s="40">
        <v>2</v>
      </c>
      <c r="C11" s="41" t="s">
        <v>200</v>
      </c>
      <c r="D11" s="253"/>
      <c r="E11" s="253"/>
      <c r="G11" s="42">
        <v>0</v>
      </c>
      <c r="H11" s="43"/>
      <c r="I11" s="43"/>
      <c r="N11" s="42">
        <v>0</v>
      </c>
      <c r="R11" s="43"/>
    </row>
    <row r="12" spans="1:18" ht="15" customHeight="1" x14ac:dyDescent="0.2">
      <c r="A12" s="34" t="s">
        <v>65</v>
      </c>
      <c r="B12" s="9">
        <v>3</v>
      </c>
      <c r="C12" s="44" t="s">
        <v>533</v>
      </c>
      <c r="D12" s="225">
        <f>+D10-D11</f>
        <v>16800000</v>
      </c>
      <c r="E12" s="225">
        <f>+E10-E11</f>
        <v>14000000</v>
      </c>
      <c r="G12" s="42">
        <v>0</v>
      </c>
      <c r="H12" s="43"/>
      <c r="I12" s="43"/>
      <c r="J12" s="23" t="e">
        <v>#REF!</v>
      </c>
      <c r="K12" s="24">
        <v>100</v>
      </c>
      <c r="L12" s="25" t="e">
        <v>#REF!</v>
      </c>
      <c r="N12" s="42">
        <v>0</v>
      </c>
      <c r="R12" s="43"/>
    </row>
    <row r="13" spans="1:18" ht="15" customHeight="1" x14ac:dyDescent="0.2">
      <c r="A13" s="34" t="s">
        <v>120</v>
      </c>
      <c r="B13" s="40">
        <v>4</v>
      </c>
      <c r="C13" s="45" t="s">
        <v>614</v>
      </c>
      <c r="D13" s="191"/>
      <c r="E13" s="191"/>
      <c r="F13" s="46"/>
      <c r="G13" s="42"/>
      <c r="H13" s="43"/>
      <c r="I13" s="43"/>
      <c r="N13" s="42"/>
      <c r="R13" s="43"/>
    </row>
    <row r="14" spans="1:18" ht="15" customHeight="1" x14ac:dyDescent="0.2">
      <c r="A14" s="34"/>
      <c r="B14" s="9">
        <v>5</v>
      </c>
      <c r="C14" s="41" t="s">
        <v>201</v>
      </c>
      <c r="D14" s="245"/>
      <c r="E14" s="191"/>
      <c r="F14" s="46"/>
      <c r="G14" s="43"/>
      <c r="H14" s="43"/>
      <c r="I14" s="43"/>
      <c r="N14" s="43"/>
      <c r="R14" s="43"/>
    </row>
    <row r="15" spans="1:18" ht="15" customHeight="1" x14ac:dyDescent="0.2">
      <c r="A15" s="34"/>
      <c r="B15" s="40">
        <v>6</v>
      </c>
      <c r="C15" s="41" t="s">
        <v>66</v>
      </c>
      <c r="D15" s="245"/>
      <c r="E15" s="191"/>
      <c r="F15" s="46"/>
      <c r="G15" s="43"/>
      <c r="H15" s="43"/>
      <c r="I15" s="43"/>
      <c r="N15" s="43"/>
      <c r="R15" s="43"/>
    </row>
    <row r="16" spans="1:18" ht="15" customHeight="1" x14ac:dyDescent="0.2">
      <c r="A16" s="34"/>
      <c r="B16" s="9">
        <v>7</v>
      </c>
      <c r="C16" s="41" t="s">
        <v>202</v>
      </c>
      <c r="D16" s="245"/>
      <c r="E16" s="191"/>
      <c r="F16" s="46"/>
      <c r="G16" s="43"/>
      <c r="H16" s="43"/>
      <c r="I16" s="43"/>
      <c r="N16" s="43"/>
      <c r="R16" s="43"/>
    </row>
    <row r="17" spans="1:18" ht="15" customHeight="1" x14ac:dyDescent="0.2">
      <c r="A17" s="34"/>
      <c r="B17" s="40">
        <v>8</v>
      </c>
      <c r="C17" s="41" t="s">
        <v>203</v>
      </c>
      <c r="D17" s="191"/>
      <c r="E17" s="191"/>
      <c r="F17" s="46"/>
      <c r="G17" s="43"/>
      <c r="H17" s="43"/>
      <c r="I17" s="43"/>
      <c r="N17" s="43"/>
      <c r="R17" s="43"/>
    </row>
    <row r="18" spans="1:18" ht="15" customHeight="1" x14ac:dyDescent="0.2">
      <c r="A18" s="34"/>
      <c r="B18" s="9">
        <v>9</v>
      </c>
      <c r="C18" s="41" t="s">
        <v>204</v>
      </c>
      <c r="D18" s="191"/>
      <c r="E18" s="191"/>
      <c r="F18" s="46"/>
      <c r="G18" s="43"/>
      <c r="H18" s="43"/>
      <c r="I18" s="43"/>
      <c r="N18" s="43"/>
      <c r="R18" s="43"/>
    </row>
    <row r="19" spans="1:18" ht="15" customHeight="1" x14ac:dyDescent="0.2">
      <c r="A19" s="34"/>
      <c r="B19" s="40">
        <v>10</v>
      </c>
      <c r="C19" s="41" t="s">
        <v>205</v>
      </c>
      <c r="D19" s="191">
        <v>62307384</v>
      </c>
      <c r="E19" s="191">
        <v>26653594.300000001</v>
      </c>
      <c r="F19" s="46"/>
      <c r="G19" s="43"/>
      <c r="H19" s="43"/>
      <c r="I19" s="43"/>
      <c r="N19" s="43"/>
      <c r="R19" s="43"/>
    </row>
    <row r="20" spans="1:18" ht="15" customHeight="1" x14ac:dyDescent="0.2">
      <c r="A20" s="34"/>
      <c r="B20" s="9">
        <v>11</v>
      </c>
      <c r="C20" s="41" t="s">
        <v>206</v>
      </c>
      <c r="D20" s="191"/>
      <c r="E20" s="191"/>
      <c r="F20" s="46"/>
      <c r="G20" s="43"/>
      <c r="H20" s="43"/>
      <c r="I20" s="43"/>
      <c r="N20" s="43"/>
      <c r="R20" s="43"/>
    </row>
    <row r="21" spans="1:18" ht="15" customHeight="1" x14ac:dyDescent="0.2">
      <c r="A21" s="34"/>
      <c r="B21" s="40">
        <v>12</v>
      </c>
      <c r="C21" s="41" t="s">
        <v>628</v>
      </c>
      <c r="D21" s="191"/>
      <c r="E21" s="191"/>
      <c r="F21" s="46"/>
      <c r="G21" s="43"/>
      <c r="H21" s="43"/>
      <c r="I21" s="43"/>
      <c r="N21" s="43"/>
      <c r="R21" s="43"/>
    </row>
    <row r="22" spans="1:18" ht="15" customHeight="1" x14ac:dyDescent="0.2">
      <c r="A22" s="34"/>
      <c r="B22" s="9">
        <v>13</v>
      </c>
      <c r="C22" s="41" t="s">
        <v>207</v>
      </c>
      <c r="D22" s="191"/>
      <c r="E22" s="191"/>
      <c r="F22" s="46"/>
      <c r="G22" s="43"/>
      <c r="H22" s="43"/>
      <c r="I22" s="43"/>
      <c r="N22" s="43"/>
      <c r="R22" s="43"/>
    </row>
    <row r="23" spans="1:18" ht="15" customHeight="1" x14ac:dyDescent="0.2">
      <c r="A23" s="34"/>
      <c r="B23" s="40">
        <v>14</v>
      </c>
      <c r="C23" s="41" t="s">
        <v>208</v>
      </c>
      <c r="D23" s="245"/>
      <c r="E23" s="191"/>
      <c r="F23" s="46"/>
      <c r="G23" s="43"/>
      <c r="H23" s="43"/>
      <c r="I23" s="43"/>
      <c r="N23" s="43"/>
      <c r="R23" s="43"/>
    </row>
    <row r="24" spans="1:18" ht="15" customHeight="1" x14ac:dyDescent="0.2">
      <c r="A24" s="34"/>
      <c r="B24" s="9">
        <v>15</v>
      </c>
      <c r="C24" s="41" t="s">
        <v>209</v>
      </c>
      <c r="D24" s="245"/>
      <c r="E24" s="191"/>
      <c r="F24" s="46"/>
      <c r="G24" s="43"/>
      <c r="H24" s="43"/>
      <c r="I24" s="43"/>
      <c r="N24" s="43"/>
      <c r="R24" s="43"/>
    </row>
    <row r="25" spans="1:18" ht="15" customHeight="1" x14ac:dyDescent="0.2">
      <c r="A25" s="34"/>
      <c r="B25" s="40">
        <v>16</v>
      </c>
      <c r="C25" s="41" t="s">
        <v>210</v>
      </c>
      <c r="D25" s="245"/>
      <c r="E25" s="191"/>
      <c r="F25" s="46"/>
      <c r="G25" s="43"/>
      <c r="H25" s="43"/>
      <c r="I25" s="43"/>
      <c r="N25" s="43"/>
      <c r="R25" s="43"/>
    </row>
    <row r="26" spans="1:18" ht="15" customHeight="1" x14ac:dyDescent="0.2">
      <c r="A26" s="34"/>
      <c r="B26" s="9">
        <v>17</v>
      </c>
      <c r="C26" s="41" t="s">
        <v>211</v>
      </c>
      <c r="D26" s="245"/>
      <c r="E26" s="191"/>
      <c r="F26" s="46"/>
      <c r="G26" s="43"/>
      <c r="H26" s="43"/>
      <c r="I26" s="43"/>
      <c r="N26" s="43"/>
      <c r="R26" s="43"/>
    </row>
    <row r="27" spans="1:18" ht="15" customHeight="1" x14ac:dyDescent="0.2">
      <c r="A27" s="34"/>
      <c r="B27" s="47">
        <v>18</v>
      </c>
      <c r="C27" s="44" t="s">
        <v>269</v>
      </c>
      <c r="D27" s="208">
        <f>+D12+D13+D14+D15+D16+D17-D18-D19-D20-D21+D22-D23-D24-D25-D26</f>
        <v>-45507384</v>
      </c>
      <c r="E27" s="208">
        <f>+E12+E13+E14+E15+E16+E17-E18-E19-E20-E21+E22-E23-E24-E25-E26</f>
        <v>-12653594.300000001</v>
      </c>
      <c r="F27" s="46"/>
      <c r="G27" s="43"/>
      <c r="H27" s="43"/>
      <c r="I27" s="43"/>
      <c r="N27" s="43"/>
      <c r="R27" s="43"/>
    </row>
    <row r="28" spans="1:18" ht="15" customHeight="1" x14ac:dyDescent="0.2">
      <c r="A28" s="34"/>
      <c r="B28" s="9">
        <v>19</v>
      </c>
      <c r="C28" s="41" t="s">
        <v>149</v>
      </c>
      <c r="D28" s="191"/>
      <c r="E28" s="191"/>
      <c r="F28" s="46"/>
      <c r="G28" s="43"/>
      <c r="H28" s="43"/>
      <c r="I28" s="43"/>
      <c r="N28" s="43"/>
      <c r="R28" s="43"/>
    </row>
    <row r="29" spans="1:18" ht="15" customHeight="1" x14ac:dyDescent="0.2">
      <c r="A29" s="34"/>
      <c r="B29" s="47">
        <v>20</v>
      </c>
      <c r="C29" s="44" t="s">
        <v>270</v>
      </c>
      <c r="D29" s="225">
        <f>+D27-D28</f>
        <v>-45507384</v>
      </c>
      <c r="E29" s="225">
        <f>+E27-E28</f>
        <v>-12653594.300000001</v>
      </c>
      <c r="F29" s="46"/>
      <c r="G29" s="43"/>
      <c r="H29" s="43"/>
      <c r="I29" s="43"/>
      <c r="N29" s="43"/>
      <c r="R29" s="43"/>
    </row>
    <row r="30" spans="1:18" ht="12.75" hidden="1" customHeight="1" x14ac:dyDescent="0.2">
      <c r="A30" s="34" t="s">
        <v>120</v>
      </c>
      <c r="B30" s="9">
        <v>21</v>
      </c>
      <c r="C30" s="41" t="s">
        <v>212</v>
      </c>
      <c r="D30" s="245"/>
      <c r="E30" s="191"/>
      <c r="F30" s="46"/>
      <c r="G30" s="42">
        <v>0</v>
      </c>
      <c r="H30" s="43"/>
      <c r="I30" s="43"/>
      <c r="J30" s="23" t="e">
        <v>#REF!</v>
      </c>
      <c r="K30" s="24">
        <v>0</v>
      </c>
      <c r="L30" s="25" t="e">
        <v>#REF!</v>
      </c>
      <c r="M30" s="24">
        <v>0</v>
      </c>
      <c r="N30" s="42">
        <v>0</v>
      </c>
      <c r="R30" s="43"/>
    </row>
    <row r="31" spans="1:18" ht="12.75" hidden="1" customHeight="1" x14ac:dyDescent="0.2">
      <c r="A31" s="34" t="s">
        <v>120</v>
      </c>
      <c r="B31" s="47">
        <v>22</v>
      </c>
      <c r="C31" s="41" t="s">
        <v>67</v>
      </c>
      <c r="D31" s="245"/>
      <c r="E31" s="191"/>
      <c r="F31" s="46"/>
      <c r="G31" s="42">
        <v>0</v>
      </c>
      <c r="H31" s="43"/>
      <c r="I31" s="43"/>
      <c r="J31" s="23" t="e">
        <v>#REF!</v>
      </c>
      <c r="K31" s="24">
        <v>0</v>
      </c>
      <c r="L31" s="25" t="e">
        <v>#REF!</v>
      </c>
      <c r="M31" s="24">
        <v>0</v>
      </c>
      <c r="N31" s="42">
        <v>0</v>
      </c>
      <c r="R31" s="43"/>
    </row>
    <row r="32" spans="1:18" ht="12.75" hidden="1" customHeight="1" x14ac:dyDescent="0.2">
      <c r="A32" s="34" t="s">
        <v>120</v>
      </c>
      <c r="B32" s="9">
        <v>23</v>
      </c>
      <c r="C32" s="41" t="s">
        <v>213</v>
      </c>
      <c r="D32" s="245"/>
      <c r="E32" s="191"/>
      <c r="F32" s="46"/>
      <c r="G32" s="42">
        <v>0</v>
      </c>
      <c r="H32" s="43"/>
      <c r="I32" s="43"/>
      <c r="J32" s="23" t="e">
        <v>#REF!</v>
      </c>
      <c r="K32" s="24">
        <v>0</v>
      </c>
      <c r="L32" s="25" t="e">
        <v>#REF!</v>
      </c>
      <c r="M32" s="24">
        <v>0</v>
      </c>
      <c r="N32" s="42">
        <v>0</v>
      </c>
      <c r="R32" s="43"/>
    </row>
    <row r="33" spans="1:18" ht="12.75" hidden="1" customHeight="1" x14ac:dyDescent="0.2">
      <c r="A33" s="34" t="s">
        <v>120</v>
      </c>
      <c r="B33" s="47"/>
      <c r="C33" s="41" t="s">
        <v>214</v>
      </c>
      <c r="D33" s="245"/>
      <c r="E33" s="191"/>
      <c r="F33" s="46"/>
      <c r="G33" s="42">
        <v>0</v>
      </c>
      <c r="H33" s="43"/>
      <c r="I33" s="43"/>
      <c r="J33" s="23" t="e">
        <v>#REF!</v>
      </c>
      <c r="K33" s="24">
        <v>0</v>
      </c>
      <c r="L33" s="25" t="e">
        <v>#REF!</v>
      </c>
      <c r="M33" s="24">
        <v>0</v>
      </c>
      <c r="N33" s="42">
        <v>0</v>
      </c>
      <c r="R33" s="43"/>
    </row>
    <row r="34" spans="1:18" ht="12.75" hidden="1" customHeight="1" x14ac:dyDescent="0.2">
      <c r="A34" s="34" t="s">
        <v>120</v>
      </c>
      <c r="B34" s="9"/>
      <c r="C34" s="41" t="s">
        <v>215</v>
      </c>
      <c r="D34" s="245"/>
      <c r="E34" s="191"/>
      <c r="F34" s="48"/>
      <c r="G34" s="42">
        <v>0</v>
      </c>
      <c r="H34" s="43"/>
      <c r="I34" s="43"/>
      <c r="J34" s="23" t="e">
        <v>#REF!</v>
      </c>
      <c r="K34" s="24">
        <v>0</v>
      </c>
      <c r="L34" s="25" t="e">
        <v>#REF!</v>
      </c>
      <c r="M34" s="24">
        <v>0</v>
      </c>
      <c r="N34" s="42">
        <v>0</v>
      </c>
      <c r="R34" s="43"/>
    </row>
    <row r="35" spans="1:18" ht="12.75" hidden="1" customHeight="1" x14ac:dyDescent="0.2">
      <c r="A35" s="34" t="s">
        <v>120</v>
      </c>
      <c r="B35" s="47"/>
      <c r="C35" s="41" t="s">
        <v>216</v>
      </c>
      <c r="D35" s="245"/>
      <c r="E35" s="191"/>
      <c r="F35" s="48"/>
      <c r="G35" s="42">
        <v>0</v>
      </c>
      <c r="H35" s="43"/>
      <c r="I35" s="43"/>
      <c r="J35" s="23" t="e">
        <v>#REF!</v>
      </c>
      <c r="K35" s="24">
        <v>0</v>
      </c>
      <c r="L35" s="25" t="e">
        <v>#REF!</v>
      </c>
      <c r="M35" s="24">
        <v>0</v>
      </c>
      <c r="N35" s="42">
        <v>0</v>
      </c>
      <c r="R35" s="43"/>
    </row>
    <row r="36" spans="1:18" ht="12.75" hidden="1" customHeight="1" x14ac:dyDescent="0.2">
      <c r="A36" s="34" t="s">
        <v>65</v>
      </c>
      <c r="B36" s="9">
        <v>24</v>
      </c>
      <c r="C36" s="41" t="s">
        <v>217</v>
      </c>
      <c r="D36" s="245"/>
      <c r="E36" s="191"/>
      <c r="F36" s="48"/>
      <c r="G36" s="42">
        <v>0</v>
      </c>
      <c r="H36" s="43"/>
      <c r="I36" s="43"/>
      <c r="J36" s="23" t="e">
        <v>#REF!</v>
      </c>
      <c r="K36" s="24">
        <v>0.41958041958041958</v>
      </c>
      <c r="L36" s="25" t="e">
        <v>#REF!</v>
      </c>
      <c r="M36" s="24">
        <v>1.7341040462427744</v>
      </c>
      <c r="N36" s="42">
        <v>0</v>
      </c>
      <c r="R36" s="43"/>
    </row>
    <row r="37" spans="1:18" ht="12.75" hidden="1" customHeight="1" x14ac:dyDescent="0.2">
      <c r="A37" s="34" t="s">
        <v>120</v>
      </c>
      <c r="B37" s="47">
        <v>25</v>
      </c>
      <c r="C37" s="41" t="s">
        <v>218</v>
      </c>
      <c r="D37" s="245"/>
      <c r="E37" s="191"/>
      <c r="F37" s="48"/>
      <c r="G37" s="42">
        <v>0</v>
      </c>
      <c r="H37" s="43"/>
      <c r="I37" s="43"/>
      <c r="J37" s="23" t="e">
        <v>#REF!</v>
      </c>
      <c r="K37" s="24">
        <v>0</v>
      </c>
      <c r="L37" s="25" t="e">
        <v>#REF!</v>
      </c>
      <c r="M37" s="24">
        <v>0</v>
      </c>
      <c r="N37" s="42">
        <v>0</v>
      </c>
      <c r="R37" s="43"/>
    </row>
    <row r="38" spans="1:18" ht="12.75" hidden="1" customHeight="1" x14ac:dyDescent="0.2">
      <c r="A38" s="34" t="s">
        <v>120</v>
      </c>
      <c r="B38" s="9"/>
      <c r="C38" s="41"/>
      <c r="D38" s="245"/>
      <c r="E38" s="191"/>
      <c r="F38" s="49" t="s">
        <v>120</v>
      </c>
      <c r="G38" s="42">
        <v>0</v>
      </c>
      <c r="H38" s="43"/>
      <c r="I38" s="43"/>
      <c r="J38" s="23" t="e">
        <v>#REF!</v>
      </c>
      <c r="K38" s="24">
        <v>0</v>
      </c>
      <c r="L38" s="25" t="e">
        <v>#REF!</v>
      </c>
      <c r="M38" s="24">
        <v>0</v>
      </c>
      <c r="N38" s="42">
        <v>0</v>
      </c>
      <c r="R38" s="43"/>
    </row>
    <row r="39" spans="1:18" ht="12.75" hidden="1" customHeight="1" x14ac:dyDescent="0.2">
      <c r="A39" s="34" t="s">
        <v>120</v>
      </c>
      <c r="B39" s="47"/>
      <c r="C39" s="41"/>
      <c r="D39" s="245"/>
      <c r="E39" s="191"/>
      <c r="G39" s="42">
        <v>0</v>
      </c>
      <c r="H39" s="43"/>
      <c r="I39" s="43"/>
      <c r="J39" s="23" t="e">
        <v>#REF!</v>
      </c>
      <c r="K39" s="24">
        <v>0</v>
      </c>
      <c r="L39" s="25" t="e">
        <v>#REF!</v>
      </c>
      <c r="M39" s="24">
        <v>0</v>
      </c>
      <c r="N39" s="42">
        <v>0</v>
      </c>
      <c r="R39" s="43"/>
    </row>
    <row r="40" spans="1:18" ht="12.75" hidden="1" customHeight="1" x14ac:dyDescent="0.2">
      <c r="A40" s="34" t="s">
        <v>120</v>
      </c>
      <c r="B40" s="9"/>
      <c r="C40" s="41"/>
      <c r="D40" s="245"/>
      <c r="E40" s="191"/>
      <c r="G40" s="42">
        <v>0</v>
      </c>
      <c r="H40" s="43"/>
      <c r="I40" s="43"/>
      <c r="J40" s="23" t="e">
        <v>#REF!</v>
      </c>
      <c r="K40" s="24">
        <v>0</v>
      </c>
      <c r="L40" s="25" t="e">
        <v>#REF!</v>
      </c>
      <c r="M40" s="24">
        <v>0</v>
      </c>
      <c r="N40" s="42">
        <v>0</v>
      </c>
      <c r="R40" s="43"/>
    </row>
    <row r="41" spans="1:18" ht="12.75" hidden="1" customHeight="1" x14ac:dyDescent="0.2">
      <c r="A41" s="34" t="s">
        <v>65</v>
      </c>
      <c r="B41" s="47"/>
      <c r="C41" s="41"/>
      <c r="D41" s="245"/>
      <c r="E41" s="191"/>
      <c r="G41" s="42">
        <v>0</v>
      </c>
      <c r="H41" s="43"/>
      <c r="I41" s="43"/>
      <c r="J41" s="23" t="e">
        <v>#REF!</v>
      </c>
      <c r="K41" s="24">
        <v>16.783216783216783</v>
      </c>
      <c r="L41" s="25" t="e">
        <v>#REF!</v>
      </c>
      <c r="M41" s="24">
        <v>69.364161849710982</v>
      </c>
      <c r="N41" s="42">
        <v>0</v>
      </c>
      <c r="R41" s="43"/>
    </row>
    <row r="42" spans="1:18" ht="12.75" hidden="1" customHeight="1" x14ac:dyDescent="0.2">
      <c r="A42" s="34" t="s">
        <v>65</v>
      </c>
      <c r="B42" s="9"/>
      <c r="C42" s="41" t="s">
        <v>267</v>
      </c>
      <c r="D42" s="245"/>
      <c r="E42" s="191"/>
      <c r="G42" s="42">
        <v>0</v>
      </c>
      <c r="H42" s="43"/>
      <c r="I42" s="43"/>
      <c r="J42" s="23" t="e">
        <v>#REF!</v>
      </c>
      <c r="K42" s="24">
        <v>6.9930069930069934</v>
      </c>
      <c r="L42" s="25" t="e">
        <v>#REF!</v>
      </c>
      <c r="M42" s="24">
        <v>28.901734104046245</v>
      </c>
      <c r="N42" s="42">
        <v>0</v>
      </c>
      <c r="R42" s="43"/>
    </row>
    <row r="43" spans="1:18" ht="12.75" hidden="1" customHeight="1" x14ac:dyDescent="0.2">
      <c r="A43" s="34" t="s">
        <v>120</v>
      </c>
      <c r="B43" s="47"/>
      <c r="C43" s="41"/>
      <c r="D43" s="245"/>
      <c r="E43" s="191"/>
      <c r="G43" s="42">
        <v>0</v>
      </c>
      <c r="H43" s="43"/>
      <c r="I43" s="43"/>
      <c r="J43" s="23" t="e">
        <v>#REF!</v>
      </c>
      <c r="K43" s="24">
        <v>0</v>
      </c>
      <c r="L43" s="25" t="e">
        <v>#REF!</v>
      </c>
      <c r="M43" s="24">
        <v>0</v>
      </c>
      <c r="N43" s="42">
        <v>0</v>
      </c>
      <c r="R43" s="43"/>
    </row>
    <row r="44" spans="1:18" ht="12.75" hidden="1" customHeight="1" x14ac:dyDescent="0.2">
      <c r="A44" s="34" t="s">
        <v>120</v>
      </c>
      <c r="B44" s="9"/>
      <c r="C44" s="41" t="s">
        <v>163</v>
      </c>
      <c r="D44" s="245"/>
      <c r="E44" s="191"/>
      <c r="G44" s="42">
        <v>0</v>
      </c>
      <c r="H44" s="43"/>
      <c r="I44" s="43"/>
      <c r="J44" s="23" t="e">
        <v>#REF!</v>
      </c>
      <c r="K44" s="24">
        <v>0</v>
      </c>
      <c r="L44" s="25" t="e">
        <v>#REF!</v>
      </c>
      <c r="M44" s="24">
        <v>0</v>
      </c>
      <c r="N44" s="42">
        <v>0</v>
      </c>
      <c r="R44" s="43"/>
    </row>
    <row r="45" spans="1:18" ht="12.75" hidden="1" customHeight="1" x14ac:dyDescent="0.2">
      <c r="A45" s="34" t="s">
        <v>120</v>
      </c>
      <c r="B45" s="47">
        <v>36</v>
      </c>
      <c r="C45" s="41" t="s">
        <v>127</v>
      </c>
      <c r="D45" s="245"/>
      <c r="E45" s="191"/>
      <c r="G45" s="42">
        <v>0</v>
      </c>
      <c r="H45" s="43"/>
      <c r="I45" s="43"/>
      <c r="J45" s="23" t="e">
        <v>#REF!</v>
      </c>
      <c r="K45" s="24">
        <v>0</v>
      </c>
      <c r="L45" s="25" t="e">
        <v>#REF!</v>
      </c>
      <c r="M45" s="24">
        <v>0</v>
      </c>
      <c r="N45" s="42">
        <v>0</v>
      </c>
      <c r="R45" s="43"/>
    </row>
    <row r="46" spans="1:18" ht="12.75" hidden="1" customHeight="1" x14ac:dyDescent="0.2">
      <c r="A46" s="34" t="s">
        <v>120</v>
      </c>
      <c r="B46" s="9">
        <v>37</v>
      </c>
      <c r="C46" s="41" t="s">
        <v>139</v>
      </c>
      <c r="D46" s="245"/>
      <c r="E46" s="191"/>
      <c r="G46" s="42">
        <v>0</v>
      </c>
      <c r="H46" s="43"/>
      <c r="I46" s="43"/>
      <c r="J46" s="23" t="e">
        <v>#REF!</v>
      </c>
      <c r="K46" s="24">
        <v>0</v>
      </c>
      <c r="L46" s="25" t="e">
        <v>#REF!</v>
      </c>
      <c r="M46" s="24">
        <v>0</v>
      </c>
      <c r="N46" s="42">
        <v>0</v>
      </c>
      <c r="R46" s="43"/>
    </row>
    <row r="47" spans="1:18" ht="12.75" hidden="1" customHeight="1" x14ac:dyDescent="0.2">
      <c r="A47" s="34" t="s">
        <v>120</v>
      </c>
      <c r="B47" s="47">
        <v>38</v>
      </c>
      <c r="C47" s="41" t="s">
        <v>140</v>
      </c>
      <c r="D47" s="245"/>
      <c r="E47" s="191"/>
      <c r="G47" s="42">
        <v>0</v>
      </c>
      <c r="H47" s="43"/>
      <c r="I47" s="43"/>
      <c r="J47" s="23" t="e">
        <v>#REF!</v>
      </c>
      <c r="K47" s="24">
        <v>0</v>
      </c>
      <c r="L47" s="25" t="e">
        <v>#REF!</v>
      </c>
      <c r="M47" s="24">
        <v>0</v>
      </c>
      <c r="N47" s="42">
        <v>0</v>
      </c>
      <c r="R47" s="43"/>
    </row>
    <row r="48" spans="1:18" ht="12.75" hidden="1" customHeight="1" x14ac:dyDescent="0.2">
      <c r="A48" s="34" t="s">
        <v>120</v>
      </c>
      <c r="B48" s="9">
        <v>39</v>
      </c>
      <c r="C48" s="41" t="s">
        <v>131</v>
      </c>
      <c r="D48" s="245"/>
      <c r="E48" s="191"/>
      <c r="G48" s="42">
        <v>0</v>
      </c>
      <c r="H48" s="43"/>
      <c r="I48" s="43"/>
      <c r="J48" s="23" t="e">
        <v>#REF!</v>
      </c>
      <c r="K48" s="24">
        <v>0</v>
      </c>
      <c r="L48" s="25" t="e">
        <v>#REF!</v>
      </c>
      <c r="M48" s="24">
        <v>0</v>
      </c>
      <c r="N48" s="42">
        <v>0</v>
      </c>
      <c r="R48" s="43"/>
    </row>
    <row r="49" spans="1:18" ht="12.75" hidden="1" customHeight="1" x14ac:dyDescent="0.2">
      <c r="A49" s="34" t="s">
        <v>120</v>
      </c>
      <c r="B49" s="47">
        <v>40</v>
      </c>
      <c r="C49" s="41" t="s">
        <v>141</v>
      </c>
      <c r="D49" s="245"/>
      <c r="E49" s="191"/>
      <c r="G49" s="42">
        <v>0</v>
      </c>
      <c r="H49" s="43"/>
      <c r="I49" s="43"/>
      <c r="J49" s="23" t="e">
        <v>#REF!</v>
      </c>
      <c r="K49" s="24">
        <v>0</v>
      </c>
      <c r="L49" s="25" t="e">
        <v>#REF!</v>
      </c>
      <c r="M49" s="24">
        <v>0</v>
      </c>
      <c r="N49" s="42">
        <v>0</v>
      </c>
      <c r="R49" s="43"/>
    </row>
    <row r="50" spans="1:18" ht="12.75" hidden="1" customHeight="1" x14ac:dyDescent="0.2">
      <c r="A50" s="34" t="s">
        <v>120</v>
      </c>
      <c r="B50" s="9">
        <v>41</v>
      </c>
      <c r="C50" s="41" t="s">
        <v>142</v>
      </c>
      <c r="D50" s="245"/>
      <c r="E50" s="191"/>
      <c r="G50" s="42">
        <v>0</v>
      </c>
      <c r="H50" s="43"/>
      <c r="I50" s="43"/>
      <c r="J50" s="23" t="e">
        <v>#REF!</v>
      </c>
      <c r="K50" s="24">
        <v>0</v>
      </c>
      <c r="L50" s="25" t="e">
        <v>#REF!</v>
      </c>
      <c r="M50" s="24">
        <v>0</v>
      </c>
      <c r="N50" s="42">
        <v>0</v>
      </c>
      <c r="R50" s="43"/>
    </row>
    <row r="51" spans="1:18" ht="12.75" hidden="1" customHeight="1" x14ac:dyDescent="0.2">
      <c r="A51" s="34" t="s">
        <v>120</v>
      </c>
      <c r="B51" s="47">
        <v>42</v>
      </c>
      <c r="C51" s="41" t="s">
        <v>132</v>
      </c>
      <c r="D51" s="245"/>
      <c r="E51" s="191"/>
      <c r="G51" s="42">
        <v>0</v>
      </c>
      <c r="H51" s="43"/>
      <c r="I51" s="43"/>
      <c r="J51" s="23" t="e">
        <v>#REF!</v>
      </c>
      <c r="K51" s="24">
        <v>0</v>
      </c>
      <c r="L51" s="25" t="e">
        <v>#REF!</v>
      </c>
      <c r="M51" s="24">
        <v>0</v>
      </c>
      <c r="N51" s="42">
        <v>0</v>
      </c>
      <c r="R51" s="43"/>
    </row>
    <row r="52" spans="1:18" ht="12.75" hidden="1" customHeight="1" x14ac:dyDescent="0.2">
      <c r="A52" s="34" t="s">
        <v>120</v>
      </c>
      <c r="B52" s="9">
        <v>43</v>
      </c>
      <c r="C52" s="41" t="s">
        <v>143</v>
      </c>
      <c r="D52" s="245"/>
      <c r="E52" s="191"/>
      <c r="G52" s="42">
        <v>0</v>
      </c>
      <c r="H52" s="43"/>
      <c r="I52" s="43"/>
      <c r="J52" s="23" t="e">
        <v>#REF!</v>
      </c>
      <c r="K52" s="24">
        <v>0</v>
      </c>
      <c r="L52" s="25" t="e">
        <v>#REF!</v>
      </c>
      <c r="M52" s="24">
        <v>0</v>
      </c>
      <c r="N52" s="42">
        <v>0</v>
      </c>
      <c r="R52" s="43"/>
    </row>
    <row r="53" spans="1:18" ht="12.75" hidden="1" customHeight="1" x14ac:dyDescent="0.2">
      <c r="A53" s="34" t="s">
        <v>120</v>
      </c>
      <c r="B53" s="47">
        <v>44</v>
      </c>
      <c r="C53" s="41" t="s">
        <v>144</v>
      </c>
      <c r="D53" s="245"/>
      <c r="E53" s="191"/>
      <c r="G53" s="42">
        <v>0</v>
      </c>
      <c r="H53" s="43"/>
      <c r="I53" s="43"/>
      <c r="J53" s="23" t="e">
        <v>#REF!</v>
      </c>
      <c r="K53" s="24">
        <v>0</v>
      </c>
      <c r="L53" s="25" t="e">
        <v>#REF!</v>
      </c>
      <c r="M53" s="24">
        <v>0</v>
      </c>
      <c r="N53" s="42">
        <v>0</v>
      </c>
      <c r="R53" s="43"/>
    </row>
    <row r="54" spans="1:18" ht="12.75" hidden="1" customHeight="1" x14ac:dyDescent="0.2">
      <c r="A54" s="34" t="s">
        <v>120</v>
      </c>
      <c r="B54" s="9">
        <v>45</v>
      </c>
      <c r="C54" s="41" t="s">
        <v>135</v>
      </c>
      <c r="D54" s="245"/>
      <c r="E54" s="191"/>
      <c r="G54" s="42">
        <v>0</v>
      </c>
      <c r="H54" s="43"/>
      <c r="I54" s="43"/>
      <c r="J54" s="23" t="e">
        <v>#REF!</v>
      </c>
      <c r="K54" s="24">
        <v>0</v>
      </c>
      <c r="L54" s="25" t="e">
        <v>#REF!</v>
      </c>
      <c r="M54" s="24">
        <v>0</v>
      </c>
      <c r="N54" s="42">
        <v>0</v>
      </c>
      <c r="R54" s="43"/>
    </row>
    <row r="55" spans="1:18" ht="25.5" customHeight="1" x14ac:dyDescent="0.2">
      <c r="A55" s="34" t="s">
        <v>65</v>
      </c>
      <c r="B55" s="47">
        <f>+B29+1</f>
        <v>21</v>
      </c>
      <c r="C55" s="50" t="s">
        <v>212</v>
      </c>
      <c r="D55" s="246"/>
      <c r="E55" s="191"/>
      <c r="G55" s="42">
        <v>0</v>
      </c>
      <c r="H55" s="43"/>
      <c r="I55" s="43"/>
      <c r="J55" s="23" t="e">
        <v>#REF!</v>
      </c>
      <c r="K55" s="24">
        <v>24.195804195804197</v>
      </c>
      <c r="N55" s="42">
        <v>0</v>
      </c>
      <c r="R55" s="43"/>
    </row>
    <row r="56" spans="1:18" ht="15" customHeight="1" x14ac:dyDescent="0.2">
      <c r="A56" s="34" t="s">
        <v>65</v>
      </c>
      <c r="B56" s="9">
        <f>+B55+1</f>
        <v>22</v>
      </c>
      <c r="C56" s="44" t="s">
        <v>67</v>
      </c>
      <c r="D56" s="191">
        <f>+D29+D55</f>
        <v>-45507384</v>
      </c>
      <c r="E56" s="225">
        <f>+E29+E55</f>
        <v>-12653594.300000001</v>
      </c>
      <c r="G56" s="42">
        <v>0</v>
      </c>
      <c r="H56" s="43"/>
      <c r="I56" s="43"/>
      <c r="J56" s="23" t="e">
        <v>#REF!</v>
      </c>
      <c r="K56" s="24">
        <v>75.8041958041958</v>
      </c>
      <c r="L56" s="25" t="e">
        <v>#REF!</v>
      </c>
      <c r="N56" s="42">
        <v>0</v>
      </c>
      <c r="R56" s="43"/>
    </row>
    <row r="57" spans="1:18" ht="15" customHeight="1" x14ac:dyDescent="0.2">
      <c r="A57" s="34" t="s">
        <v>65</v>
      </c>
      <c r="B57" s="9">
        <f t="shared" ref="B57:B62" si="0">+B56+1</f>
        <v>23</v>
      </c>
      <c r="C57" s="44" t="s">
        <v>213</v>
      </c>
      <c r="D57" s="235">
        <f>+SUM(D58:D60)</f>
        <v>0</v>
      </c>
      <c r="E57" s="235">
        <f>+SUM(E58:E60)</f>
        <v>0</v>
      </c>
      <c r="G57" s="42"/>
      <c r="H57" s="43"/>
      <c r="I57" s="43"/>
      <c r="J57" s="23" t="e">
        <v>#REF!</v>
      </c>
      <c r="K57" s="24">
        <v>0</v>
      </c>
      <c r="N57" s="42"/>
      <c r="R57" s="43"/>
    </row>
    <row r="58" spans="1:18" ht="15" customHeight="1" x14ac:dyDescent="0.2">
      <c r="A58" s="34" t="s">
        <v>120</v>
      </c>
      <c r="B58" s="453"/>
      <c r="C58" s="41" t="s">
        <v>214</v>
      </c>
      <c r="D58" s="236"/>
      <c r="E58" s="191"/>
      <c r="G58" s="42">
        <v>0</v>
      </c>
      <c r="H58" s="43"/>
      <c r="I58" s="43"/>
      <c r="J58" s="23" t="e">
        <v>#REF!</v>
      </c>
      <c r="K58" s="24">
        <v>0</v>
      </c>
      <c r="N58" s="42">
        <v>0</v>
      </c>
      <c r="R58" s="43"/>
    </row>
    <row r="59" spans="1:18" ht="15" customHeight="1" x14ac:dyDescent="0.2">
      <c r="A59" s="34" t="s">
        <v>120</v>
      </c>
      <c r="B59" s="454"/>
      <c r="C59" s="41" t="s">
        <v>215</v>
      </c>
      <c r="D59" s="236"/>
      <c r="E59" s="191"/>
      <c r="G59" s="42">
        <v>0</v>
      </c>
      <c r="H59" s="43"/>
      <c r="I59" s="43"/>
      <c r="J59" s="23" t="e">
        <v>#REF!</v>
      </c>
      <c r="K59" s="24">
        <v>0</v>
      </c>
      <c r="N59" s="42">
        <v>0</v>
      </c>
      <c r="R59" s="43"/>
    </row>
    <row r="60" spans="1:18" ht="15" customHeight="1" x14ac:dyDescent="0.2">
      <c r="A60" s="34" t="s">
        <v>120</v>
      </c>
      <c r="B60" s="455"/>
      <c r="C60" s="41" t="s">
        <v>216</v>
      </c>
      <c r="D60" s="236"/>
      <c r="E60" s="191"/>
      <c r="G60" s="42">
        <v>0</v>
      </c>
      <c r="H60" s="43"/>
      <c r="I60" s="43"/>
      <c r="J60" s="23" t="e">
        <v>#REF!</v>
      </c>
      <c r="K60" s="24">
        <v>0</v>
      </c>
      <c r="N60" s="42">
        <v>0</v>
      </c>
      <c r="R60" s="43"/>
    </row>
    <row r="61" spans="1:18" ht="15" customHeight="1" x14ac:dyDescent="0.2">
      <c r="A61" s="34" t="s">
        <v>120</v>
      </c>
      <c r="B61" s="9">
        <v>24</v>
      </c>
      <c r="C61" s="36" t="s">
        <v>217</v>
      </c>
      <c r="D61" s="237"/>
      <c r="E61" s="254"/>
      <c r="G61" s="42">
        <v>0</v>
      </c>
      <c r="H61" s="43"/>
      <c r="I61" s="43"/>
      <c r="J61" s="23" t="e">
        <v>#REF!</v>
      </c>
      <c r="K61" s="24">
        <v>0</v>
      </c>
      <c r="N61" s="42">
        <v>0</v>
      </c>
      <c r="R61" s="43"/>
    </row>
    <row r="62" spans="1:18" ht="15" customHeight="1" x14ac:dyDescent="0.2">
      <c r="A62" s="34" t="s">
        <v>120</v>
      </c>
      <c r="B62" s="9">
        <f t="shared" si="0"/>
        <v>25</v>
      </c>
      <c r="C62" s="45" t="s">
        <v>218</v>
      </c>
      <c r="D62" s="236"/>
      <c r="E62" s="191"/>
      <c r="G62" s="51"/>
      <c r="H62" s="38"/>
      <c r="I62" s="38"/>
      <c r="J62" s="23" t="e">
        <v>#REF!</v>
      </c>
      <c r="K62" s="24">
        <v>0</v>
      </c>
      <c r="N62" s="51"/>
      <c r="R62" s="38"/>
    </row>
    <row r="63" spans="1:18" ht="15" customHeight="1" x14ac:dyDescent="0.2">
      <c r="A63" s="34"/>
      <c r="B63" s="13"/>
      <c r="C63" s="52"/>
      <c r="D63" s="238"/>
      <c r="E63" s="239"/>
      <c r="G63" s="51"/>
      <c r="H63" s="38"/>
      <c r="I63" s="38"/>
      <c r="N63" s="51"/>
      <c r="R63" s="38"/>
    </row>
    <row r="64" spans="1:18" ht="15" customHeight="1" x14ac:dyDescent="0.2">
      <c r="A64" s="34"/>
      <c r="B64" s="13"/>
      <c r="C64" s="52"/>
      <c r="D64" s="238"/>
      <c r="E64" s="239"/>
      <c r="G64" s="51"/>
      <c r="H64" s="38"/>
      <c r="I64" s="38"/>
      <c r="N64" s="51"/>
      <c r="R64" s="38"/>
    </row>
    <row r="65" spans="1:18" ht="15" customHeight="1" x14ac:dyDescent="0.2">
      <c r="A65" s="34"/>
      <c r="B65" s="13"/>
      <c r="C65" s="52"/>
      <c r="D65" s="238"/>
      <c r="E65" s="239"/>
      <c r="G65" s="51"/>
      <c r="H65" s="38"/>
      <c r="I65" s="38"/>
      <c r="N65" s="51"/>
      <c r="R65" s="38"/>
    </row>
    <row r="66" spans="1:18" x14ac:dyDescent="0.2">
      <c r="B66" s="1"/>
      <c r="C66" s="54"/>
      <c r="D66" s="240"/>
      <c r="E66" s="202"/>
    </row>
    <row r="67" spans="1:18" x14ac:dyDescent="0.2">
      <c r="B67" s="1"/>
      <c r="C67" s="296" t="str">
        <f>balance!B80</f>
        <v>Захирал____________________ /Ц.ГАНЦЭЦЭГ/</v>
      </c>
      <c r="D67" s="241"/>
      <c r="E67" s="242"/>
      <c r="F67" s="56"/>
    </row>
    <row r="68" spans="1:18" ht="12" customHeight="1" x14ac:dyDescent="0.2">
      <c r="B68" s="1"/>
      <c r="C68" s="296"/>
      <c r="D68" s="241"/>
      <c r="E68" s="242"/>
    </row>
    <row r="69" spans="1:18" x14ac:dyDescent="0.2">
      <c r="B69" s="1"/>
      <c r="C69" s="296" t="str">
        <f>balance!B82</f>
        <v>Ерөнхий нягтлан бодогч ________________ /                                   /</v>
      </c>
      <c r="D69" s="241"/>
      <c r="E69" s="242"/>
    </row>
    <row r="70" spans="1:18" ht="12.75" hidden="1" customHeight="1" x14ac:dyDescent="0.2">
      <c r="C70" s="58"/>
      <c r="D70" s="243"/>
      <c r="E70" s="202"/>
    </row>
    <row r="71" spans="1:18" ht="12.75" hidden="1" customHeight="1" x14ac:dyDescent="0.2">
      <c r="C71" s="54"/>
      <c r="D71" s="240"/>
      <c r="E71" s="202"/>
    </row>
    <row r="72" spans="1:18" ht="12.75" hidden="1" customHeight="1" x14ac:dyDescent="0.2">
      <c r="C72" s="54"/>
      <c r="D72" s="240"/>
      <c r="E72" s="202"/>
    </row>
    <row r="73" spans="1:18" ht="12.75" hidden="1" customHeight="1" x14ac:dyDescent="0.2">
      <c r="C73" s="54"/>
      <c r="D73" s="240"/>
      <c r="E73" s="202"/>
    </row>
    <row r="74" spans="1:18" ht="12.75" hidden="1" customHeight="1" x14ac:dyDescent="0.2">
      <c r="C74" s="54"/>
      <c r="D74" s="240"/>
      <c r="E74" s="202"/>
    </row>
    <row r="75" spans="1:18" ht="12.75" hidden="1" customHeight="1" x14ac:dyDescent="0.2">
      <c r="C75" s="54"/>
      <c r="D75" s="240"/>
      <c r="E75" s="202"/>
    </row>
    <row r="76" spans="1:18" ht="12.75" hidden="1" customHeight="1" x14ac:dyDescent="0.2">
      <c r="C76" s="54"/>
      <c r="D76" s="240"/>
      <c r="E76" s="202"/>
    </row>
    <row r="77" spans="1:18" ht="12.75" hidden="1" customHeight="1" x14ac:dyDescent="0.2">
      <c r="C77" s="54"/>
      <c r="D77" s="240"/>
      <c r="E77" s="202"/>
    </row>
    <row r="78" spans="1:18" ht="12.75" hidden="1" customHeight="1" x14ac:dyDescent="0.2">
      <c r="E78" s="202"/>
    </row>
    <row r="79" spans="1:18" ht="12.75" hidden="1" customHeight="1" x14ac:dyDescent="0.2">
      <c r="E79" s="202"/>
    </row>
    <row r="80" spans="1:18" ht="12.75" hidden="1" customHeight="1" x14ac:dyDescent="0.2">
      <c r="E80" s="202"/>
    </row>
    <row r="81" spans="5:5" ht="12.75" hidden="1" customHeight="1" x14ac:dyDescent="0.2">
      <c r="E81" s="202"/>
    </row>
    <row r="82" spans="5:5" ht="12.75" hidden="1" customHeight="1" x14ac:dyDescent="0.2">
      <c r="E82" s="202"/>
    </row>
    <row r="83" spans="5:5" ht="12.75" hidden="1" customHeight="1" x14ac:dyDescent="0.2">
      <c r="E83" s="202"/>
    </row>
    <row r="84" spans="5:5" ht="12.75" hidden="1" customHeight="1" x14ac:dyDescent="0.2">
      <c r="E84" s="202"/>
    </row>
    <row r="85" spans="5:5" ht="12.75" hidden="1" customHeight="1" x14ac:dyDescent="0.2">
      <c r="E85" s="202"/>
    </row>
    <row r="86" spans="5:5" ht="12.75" hidden="1" customHeight="1" x14ac:dyDescent="0.2">
      <c r="E86" s="202"/>
    </row>
    <row r="87" spans="5:5" ht="12.75" hidden="1" customHeight="1" x14ac:dyDescent="0.2">
      <c r="E87" s="202"/>
    </row>
    <row r="88" spans="5:5" ht="12.75" hidden="1" customHeight="1" x14ac:dyDescent="0.2">
      <c r="E88" s="202"/>
    </row>
    <row r="89" spans="5:5" ht="12.75" hidden="1" customHeight="1" x14ac:dyDescent="0.2">
      <c r="E89" s="202"/>
    </row>
    <row r="90" spans="5:5" ht="12.75" hidden="1" customHeight="1" x14ac:dyDescent="0.2">
      <c r="E90" s="202"/>
    </row>
    <row r="91" spans="5:5" ht="12.75" hidden="1" customHeight="1" x14ac:dyDescent="0.2">
      <c r="E91" s="202"/>
    </row>
    <row r="92" spans="5:5" ht="12.75" hidden="1" customHeight="1" x14ac:dyDescent="0.2">
      <c r="E92" s="202"/>
    </row>
    <row r="93" spans="5:5" ht="12.75" hidden="1" customHeight="1" x14ac:dyDescent="0.2">
      <c r="E93" s="202"/>
    </row>
    <row r="94" spans="5:5" ht="12.75" hidden="1" customHeight="1" x14ac:dyDescent="0.2">
      <c r="E94" s="202"/>
    </row>
    <row r="95" spans="5:5" ht="12.75" hidden="1" customHeight="1" x14ac:dyDescent="0.2"/>
    <row r="96" spans="5:5"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sheetData>
  <autoFilter ref="A9:A62" xr:uid="{00000000-0009-0000-0000-000002000000}"/>
  <mergeCells count="11">
    <mergeCell ref="R8:R9"/>
    <mergeCell ref="N8:N9"/>
    <mergeCell ref="J8:J9"/>
    <mergeCell ref="K8:K9"/>
    <mergeCell ref="B3:C3"/>
    <mergeCell ref="B4:C4"/>
    <mergeCell ref="B58:B60"/>
    <mergeCell ref="L8:L9"/>
    <mergeCell ref="M8:M9"/>
    <mergeCell ref="L6:M6"/>
    <mergeCell ref="G8:G9"/>
  </mergeCells>
  <phoneticPr fontId="22" type="noConversion"/>
  <dataValidations count="1">
    <dataValidation allowBlank="1" showInputMessage="1" showErrorMessage="1" prompt="D баганад өмнөх улирлын мөнгөн гүйлгээг оруулна уу." sqref="E6" xr:uid="{00000000-0002-0000-0200-000000000000}"/>
  </dataValidations>
  <pageMargins left="0.49803149600000002" right="0.23622047244094499" top="7.8740157480315001E-2" bottom="7.8740157480315001E-2" header="0.511811023622047" footer="0.511811023622047"/>
  <pageSetup paperSize="9" scale="89" orientation="portrait" verticalDpi="1200" r:id="rId1"/>
  <headerFooter alignWithMargins="0">
    <oddFooter xml:space="preserve">&amp;L&amp;"Granit Mon,Regular"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indexed="11"/>
  </sheetPr>
  <dimension ref="A1:L55"/>
  <sheetViews>
    <sheetView showZeros="0" view="pageBreakPreview" topLeftCell="A7" zoomScaleNormal="100" workbookViewId="0">
      <selection activeCell="J18" sqref="J18"/>
    </sheetView>
  </sheetViews>
  <sheetFormatPr defaultColWidth="0" defaultRowHeight="12.75" zeroHeight="1" x14ac:dyDescent="0.2"/>
  <cols>
    <col min="1" max="1" width="2.85546875" style="63" customWidth="1"/>
    <col min="2" max="2" width="4" style="63" bestFit="1" customWidth="1"/>
    <col min="3" max="3" width="42.28515625" style="20" bestFit="1" customWidth="1"/>
    <col min="4" max="4" width="16.42578125" style="20" customWidth="1"/>
    <col min="5" max="5" width="10.28515625" style="20" customWidth="1"/>
    <col min="6" max="6" width="12.85546875" style="20" customWidth="1"/>
    <col min="7" max="7" width="12.7109375" style="20" customWidth="1"/>
    <col min="8" max="8" width="13.85546875" style="20" customWidth="1"/>
    <col min="9" max="9" width="16.5703125" style="20" bestFit="1" customWidth="1"/>
    <col min="10" max="10" width="15.42578125" style="20" customWidth="1"/>
    <col min="11" max="11" width="17.28515625" style="20" customWidth="1"/>
    <col min="12" max="12" width="2.140625" style="20" customWidth="1"/>
    <col min="13" max="16384" width="9.140625" style="20" hidden="1"/>
  </cols>
  <sheetData>
    <row r="1" spans="2:12" ht="12.75" customHeight="1" x14ac:dyDescent="0.2">
      <c r="J1" s="74"/>
      <c r="K1" s="74"/>
      <c r="L1" s="75"/>
    </row>
    <row r="2" spans="2:12" x14ac:dyDescent="0.2">
      <c r="J2" s="74"/>
      <c r="K2" s="74"/>
      <c r="L2" s="75"/>
    </row>
    <row r="3" spans="2:12" x14ac:dyDescent="0.2">
      <c r="B3" s="20"/>
      <c r="C3" s="76"/>
      <c r="D3" s="76" t="s">
        <v>534</v>
      </c>
      <c r="G3" s="76"/>
      <c r="H3" s="76"/>
      <c r="I3" s="76"/>
      <c r="J3" s="76"/>
      <c r="K3" s="75"/>
      <c r="L3" s="75"/>
    </row>
    <row r="4" spans="2:12" x14ac:dyDescent="0.2">
      <c r="C4" s="64"/>
      <c r="D4" s="64"/>
      <c r="E4" s="64"/>
      <c r="F4" s="64"/>
      <c r="G4" s="64"/>
      <c r="H4" s="64"/>
      <c r="I4" s="64"/>
      <c r="J4" s="64"/>
      <c r="K4" s="64"/>
      <c r="L4" s="64"/>
    </row>
    <row r="5" spans="2:12" x14ac:dyDescent="0.2">
      <c r="B5" s="20"/>
      <c r="C5" s="73"/>
      <c r="D5" s="73"/>
      <c r="E5" s="73"/>
      <c r="F5" s="73"/>
      <c r="G5" s="73"/>
      <c r="H5" s="73"/>
      <c r="I5" s="64"/>
      <c r="K5" s="395" t="str">
        <f>+balance!C4</f>
        <v>2023 ОНЫ 12-Р САРЫН 31-НИЙ ӨДӨР</v>
      </c>
      <c r="L5" s="64"/>
    </row>
    <row r="6" spans="2:12" x14ac:dyDescent="0.2">
      <c r="B6" s="65"/>
      <c r="C6" s="249" t="str">
        <f>+balance!A4</f>
        <v>"БӨХӨГ" ХХК</v>
      </c>
      <c r="D6" s="65"/>
      <c r="E6" s="65"/>
      <c r="F6" s="65"/>
      <c r="G6" s="65"/>
      <c r="H6" s="65"/>
      <c r="I6" s="65"/>
      <c r="J6" s="65"/>
      <c r="K6" s="67"/>
    </row>
    <row r="7" spans="2:12" x14ac:dyDescent="0.2">
      <c r="B7" s="65"/>
      <c r="C7" s="65" t="s">
        <v>535</v>
      </c>
      <c r="D7" s="65"/>
      <c r="E7" s="65"/>
      <c r="F7" s="65"/>
      <c r="G7" s="65"/>
      <c r="H7" s="65"/>
      <c r="I7" s="65"/>
      <c r="J7" s="65"/>
      <c r="K7" s="67"/>
    </row>
    <row r="8" spans="2:12" x14ac:dyDescent="0.2">
      <c r="B8" s="66"/>
      <c r="C8" s="66"/>
      <c r="D8" s="66"/>
      <c r="E8" s="66"/>
      <c r="F8" s="66"/>
      <c r="G8" s="66"/>
      <c r="H8" s="66"/>
      <c r="I8" s="66"/>
      <c r="J8" s="68"/>
      <c r="K8" s="4" t="s">
        <v>271</v>
      </c>
    </row>
    <row r="9" spans="2:12" ht="54" customHeight="1" x14ac:dyDescent="0.2">
      <c r="B9" s="69" t="s">
        <v>168</v>
      </c>
      <c r="C9" s="69" t="s">
        <v>536</v>
      </c>
      <c r="D9" s="69" t="s">
        <v>219</v>
      </c>
      <c r="E9" s="69" t="s">
        <v>114</v>
      </c>
      <c r="F9" s="70" t="s">
        <v>56</v>
      </c>
      <c r="G9" s="69" t="s">
        <v>193</v>
      </c>
      <c r="H9" s="69" t="s">
        <v>68</v>
      </c>
      <c r="I9" s="70" t="s">
        <v>220</v>
      </c>
      <c r="J9" s="71" t="s">
        <v>537</v>
      </c>
      <c r="K9" s="71" t="s">
        <v>69</v>
      </c>
    </row>
    <row r="10" spans="2:12" ht="15" customHeight="1" x14ac:dyDescent="0.2">
      <c r="B10" s="61">
        <v>1</v>
      </c>
      <c r="C10" s="77" t="s">
        <v>643</v>
      </c>
      <c r="D10" s="255">
        <v>45729300</v>
      </c>
      <c r="E10" s="255">
        <v>0</v>
      </c>
      <c r="F10" s="255">
        <v>0</v>
      </c>
      <c r="G10" s="255">
        <v>0</v>
      </c>
      <c r="H10" s="255">
        <v>0</v>
      </c>
      <c r="I10" s="255">
        <v>1962373300</v>
      </c>
      <c r="J10" s="255">
        <v>-434084500</v>
      </c>
      <c r="K10" s="255">
        <v>975041071.22000003</v>
      </c>
    </row>
    <row r="11" spans="2:12" ht="28.5" customHeight="1" x14ac:dyDescent="0.2">
      <c r="B11" s="61">
        <v>2</v>
      </c>
      <c r="C11" s="78" t="s">
        <v>538</v>
      </c>
      <c r="D11" s="256"/>
      <c r="E11" s="256"/>
      <c r="F11" s="256"/>
      <c r="G11" s="256"/>
      <c r="H11" s="256"/>
      <c r="I11" s="256"/>
      <c r="J11" s="256"/>
      <c r="K11" s="255"/>
    </row>
    <row r="12" spans="2:12" ht="15" customHeight="1" x14ac:dyDescent="0.2">
      <c r="B12" s="61">
        <v>3</v>
      </c>
      <c r="C12" s="77" t="s">
        <v>539</v>
      </c>
      <c r="D12" s="257">
        <f>+D10+D11</f>
        <v>45729300</v>
      </c>
      <c r="E12" s="257">
        <f t="shared" ref="E12:K12" si="0">+E10+E11</f>
        <v>0</v>
      </c>
      <c r="F12" s="257">
        <f t="shared" si="0"/>
        <v>0</v>
      </c>
      <c r="G12" s="257">
        <f t="shared" si="0"/>
        <v>0</v>
      </c>
      <c r="H12" s="257">
        <f t="shared" si="0"/>
        <v>0</v>
      </c>
      <c r="I12" s="257">
        <f t="shared" si="0"/>
        <v>1962373300</v>
      </c>
      <c r="J12" s="257">
        <f t="shared" si="0"/>
        <v>-434084500</v>
      </c>
      <c r="K12" s="257">
        <f t="shared" si="0"/>
        <v>975041071.22000003</v>
      </c>
    </row>
    <row r="13" spans="2:12" ht="15" customHeight="1" x14ac:dyDescent="0.2">
      <c r="B13" s="61">
        <v>4</v>
      </c>
      <c r="C13" s="79" t="s">
        <v>540</v>
      </c>
      <c r="D13" s="256"/>
      <c r="E13" s="256"/>
      <c r="F13" s="256"/>
      <c r="G13" s="256"/>
      <c r="H13" s="256"/>
      <c r="I13" s="256"/>
      <c r="J13" s="256">
        <f>+OUDT!D56</f>
        <v>-45507384</v>
      </c>
      <c r="K13" s="400">
        <f>SUM(D13:J13)</f>
        <v>-45507384</v>
      </c>
    </row>
    <row r="14" spans="2:12" ht="15" customHeight="1" x14ac:dyDescent="0.2">
      <c r="B14" s="61">
        <v>5</v>
      </c>
      <c r="C14" s="79" t="s">
        <v>213</v>
      </c>
      <c r="D14" s="256"/>
      <c r="E14" s="256"/>
      <c r="F14" s="256"/>
      <c r="G14" s="256"/>
      <c r="H14" s="256"/>
      <c r="I14" s="256"/>
      <c r="J14" s="256"/>
      <c r="K14" s="255">
        <f t="shared" ref="K14:K17" si="1">SUM(D14:J14)</f>
        <v>0</v>
      </c>
    </row>
    <row r="15" spans="2:12" ht="15" customHeight="1" x14ac:dyDescent="0.2">
      <c r="B15" s="61">
        <v>6</v>
      </c>
      <c r="C15" s="79" t="s">
        <v>221</v>
      </c>
      <c r="D15" s="256"/>
      <c r="E15" s="256"/>
      <c r="F15" s="256"/>
      <c r="G15" s="256"/>
      <c r="H15" s="256"/>
      <c r="I15" s="256"/>
      <c r="J15" s="256"/>
      <c r="K15" s="255">
        <f t="shared" si="1"/>
        <v>0</v>
      </c>
    </row>
    <row r="16" spans="2:12" ht="15" customHeight="1" x14ac:dyDescent="0.2">
      <c r="B16" s="61">
        <v>7</v>
      </c>
      <c r="C16" s="79" t="s">
        <v>222</v>
      </c>
      <c r="D16" s="256"/>
      <c r="E16" s="256"/>
      <c r="F16" s="256"/>
      <c r="G16" s="256"/>
      <c r="H16" s="256"/>
      <c r="I16" s="256"/>
      <c r="J16" s="256"/>
      <c r="K16" s="255">
        <f t="shared" si="1"/>
        <v>0</v>
      </c>
    </row>
    <row r="17" spans="2:11" ht="15" customHeight="1" x14ac:dyDescent="0.2">
      <c r="B17" s="61">
        <v>8</v>
      </c>
      <c r="C17" s="79" t="s">
        <v>223</v>
      </c>
      <c r="D17" s="256"/>
      <c r="E17" s="256"/>
      <c r="F17" s="256"/>
      <c r="G17" s="256"/>
      <c r="H17" s="256"/>
      <c r="I17" s="256"/>
      <c r="J17" s="256"/>
      <c r="K17" s="255">
        <f t="shared" si="1"/>
        <v>0</v>
      </c>
    </row>
    <row r="18" spans="2:11" ht="15" customHeight="1" x14ac:dyDescent="0.2">
      <c r="B18" s="61">
        <v>9</v>
      </c>
      <c r="C18" s="77" t="s">
        <v>648</v>
      </c>
      <c r="D18" s="258">
        <f>+D12+D13+D14+D15+D16+D17</f>
        <v>45729300</v>
      </c>
      <c r="E18" s="258">
        <f t="shared" ref="E18:I18" si="2">+E12+E13+E14+E15+E16+E17</f>
        <v>0</v>
      </c>
      <c r="F18" s="258">
        <f t="shared" si="2"/>
        <v>0</v>
      </c>
      <c r="G18" s="258">
        <f t="shared" si="2"/>
        <v>0</v>
      </c>
      <c r="H18" s="258">
        <f t="shared" si="2"/>
        <v>0</v>
      </c>
      <c r="I18" s="258">
        <f t="shared" si="2"/>
        <v>1962373300</v>
      </c>
      <c r="J18" s="258">
        <f>+J12+J13</f>
        <v>-479591884</v>
      </c>
      <c r="K18" s="258">
        <f>SUM(D18:J18)</f>
        <v>1528510716</v>
      </c>
    </row>
    <row r="19" spans="2:11" ht="28.5" customHeight="1" x14ac:dyDescent="0.2">
      <c r="B19" s="61">
        <v>10</v>
      </c>
      <c r="C19" s="78" t="s">
        <v>538</v>
      </c>
      <c r="D19" s="256"/>
      <c r="E19" s="256"/>
      <c r="F19" s="256"/>
      <c r="G19" s="256"/>
      <c r="H19" s="256"/>
      <c r="I19" s="256"/>
      <c r="J19" s="256"/>
      <c r="K19" s="255">
        <f>SUM(D19:J19)</f>
        <v>0</v>
      </c>
    </row>
    <row r="20" spans="2:11" ht="15" customHeight="1" x14ac:dyDescent="0.2">
      <c r="B20" s="61">
        <v>11</v>
      </c>
      <c r="C20" s="77" t="s">
        <v>539</v>
      </c>
      <c r="D20" s="257">
        <f>SUM(D18:D19)</f>
        <v>45729300</v>
      </c>
      <c r="E20" s="257">
        <f t="shared" ref="E20:K20" si="3">SUM(E18:E19)</f>
        <v>0</v>
      </c>
      <c r="F20" s="257">
        <f t="shared" si="3"/>
        <v>0</v>
      </c>
      <c r="G20" s="257">
        <f t="shared" si="3"/>
        <v>0</v>
      </c>
      <c r="H20" s="257">
        <f t="shared" si="3"/>
        <v>0</v>
      </c>
      <c r="I20" s="257">
        <f t="shared" si="3"/>
        <v>1962373300</v>
      </c>
      <c r="J20" s="257">
        <f t="shared" si="3"/>
        <v>-479591884</v>
      </c>
      <c r="K20" s="257">
        <f t="shared" si="3"/>
        <v>1528510716</v>
      </c>
    </row>
    <row r="21" spans="2:11" ht="15" customHeight="1" x14ac:dyDescent="0.2">
      <c r="B21" s="61">
        <v>12</v>
      </c>
      <c r="C21" s="79" t="s">
        <v>540</v>
      </c>
      <c r="D21" s="256"/>
      <c r="E21" s="256"/>
      <c r="F21" s="256"/>
      <c r="G21" s="256"/>
      <c r="H21" s="256"/>
      <c r="I21" s="256"/>
      <c r="J21" s="256">
        <f>+OUDT!E29</f>
        <v>-12653594.300000001</v>
      </c>
      <c r="K21" s="400">
        <f>SUM(D21:J21)</f>
        <v>-12653594.300000001</v>
      </c>
    </row>
    <row r="22" spans="2:11" ht="15" customHeight="1" x14ac:dyDescent="0.2">
      <c r="B22" s="61">
        <v>13</v>
      </c>
      <c r="C22" s="79" t="s">
        <v>213</v>
      </c>
      <c r="D22" s="256"/>
      <c r="E22" s="256"/>
      <c r="F22" s="256"/>
      <c r="G22" s="256"/>
      <c r="H22" s="256"/>
      <c r="I22" s="256"/>
      <c r="J22" s="256"/>
      <c r="K22" s="400">
        <f t="shared" ref="K22:K25" si="4">SUM(D22:J22)</f>
        <v>0</v>
      </c>
    </row>
    <row r="23" spans="2:11" ht="15" customHeight="1" x14ac:dyDescent="0.2">
      <c r="B23" s="61">
        <v>14</v>
      </c>
      <c r="C23" s="79" t="s">
        <v>221</v>
      </c>
      <c r="D23" s="256"/>
      <c r="E23" s="256"/>
      <c r="F23" s="256"/>
      <c r="G23" s="256"/>
      <c r="H23" s="256"/>
      <c r="I23" s="256"/>
      <c r="J23" s="256"/>
      <c r="K23" s="400">
        <f t="shared" si="4"/>
        <v>0</v>
      </c>
    </row>
    <row r="24" spans="2:11" ht="15" customHeight="1" x14ac:dyDescent="0.2">
      <c r="B24" s="61">
        <v>15</v>
      </c>
      <c r="C24" s="79" t="s">
        <v>222</v>
      </c>
      <c r="D24" s="256"/>
      <c r="E24" s="256"/>
      <c r="F24" s="256"/>
      <c r="G24" s="256"/>
      <c r="H24" s="256"/>
      <c r="I24" s="256"/>
      <c r="J24" s="256"/>
      <c r="K24" s="400">
        <f t="shared" si="4"/>
        <v>0</v>
      </c>
    </row>
    <row r="25" spans="2:11" ht="15" customHeight="1" x14ac:dyDescent="0.2">
      <c r="B25" s="61">
        <v>16</v>
      </c>
      <c r="C25" s="79" t="s">
        <v>223</v>
      </c>
      <c r="D25" s="256"/>
      <c r="E25" s="256"/>
      <c r="F25" s="256"/>
      <c r="G25" s="256"/>
      <c r="H25" s="256"/>
      <c r="I25" s="256"/>
      <c r="J25" s="256"/>
      <c r="K25" s="400">
        <f t="shared" si="4"/>
        <v>0</v>
      </c>
    </row>
    <row r="26" spans="2:11" ht="15" customHeight="1" x14ac:dyDescent="0.2">
      <c r="B26" s="61">
        <v>17</v>
      </c>
      <c r="C26" s="247" t="str">
        <f>+balance!C4</f>
        <v>2023 ОНЫ 12-Р САРЫН 31-НИЙ ӨДӨР</v>
      </c>
      <c r="D26" s="258">
        <f>SUM(D20:D25)</f>
        <v>45729300</v>
      </c>
      <c r="E26" s="258">
        <f t="shared" ref="E26:K26" si="5">SUM(E20:E25)</f>
        <v>0</v>
      </c>
      <c r="F26" s="258">
        <f t="shared" si="5"/>
        <v>0</v>
      </c>
      <c r="G26" s="258">
        <f t="shared" si="5"/>
        <v>0</v>
      </c>
      <c r="H26" s="258">
        <f t="shared" si="5"/>
        <v>0</v>
      </c>
      <c r="I26" s="258">
        <f t="shared" si="5"/>
        <v>1962373300</v>
      </c>
      <c r="J26" s="258">
        <f t="shared" si="5"/>
        <v>-492245478.30000001</v>
      </c>
      <c r="K26" s="258">
        <f t="shared" si="5"/>
        <v>1515857121.7</v>
      </c>
    </row>
    <row r="27" spans="2:11" ht="15" customHeight="1" x14ac:dyDescent="0.2">
      <c r="B27" s="65"/>
      <c r="C27" s="80"/>
      <c r="D27" s="81"/>
      <c r="E27" s="81"/>
      <c r="F27" s="81"/>
      <c r="G27" s="81"/>
      <c r="H27" s="81"/>
      <c r="I27" s="81"/>
      <c r="J27" s="81"/>
      <c r="K27" s="259">
        <f>+K26-balance!D73</f>
        <v>0</v>
      </c>
    </row>
    <row r="28" spans="2:11" ht="15" customHeight="1" x14ac:dyDescent="0.2">
      <c r="B28" s="65"/>
      <c r="C28" s="80"/>
      <c r="D28" s="82"/>
      <c r="E28" s="82"/>
      <c r="F28" s="82"/>
      <c r="G28" s="82"/>
      <c r="H28" s="82"/>
      <c r="I28" s="82"/>
      <c r="J28" s="82"/>
      <c r="K28" s="83"/>
    </row>
    <row r="29" spans="2:11" ht="15" customHeight="1" x14ac:dyDescent="0.2">
      <c r="B29" s="65"/>
      <c r="C29" s="80"/>
      <c r="D29" s="82"/>
      <c r="E29" s="82"/>
      <c r="F29" s="82"/>
      <c r="G29" s="82"/>
      <c r="H29" s="82"/>
      <c r="I29" s="82"/>
      <c r="J29" s="82"/>
      <c r="K29" s="83"/>
    </row>
    <row r="30" spans="2:11" ht="15" customHeight="1" x14ac:dyDescent="0.2">
      <c r="B30" s="65"/>
      <c r="C30" s="80"/>
      <c r="I30" s="82"/>
      <c r="J30" s="82"/>
      <c r="K30" s="83"/>
    </row>
    <row r="31" spans="2:11" x14ac:dyDescent="0.2">
      <c r="B31" s="65"/>
      <c r="C31" s="65"/>
      <c r="I31" s="65"/>
      <c r="K31" s="84"/>
    </row>
    <row r="32" spans="2:11" x14ac:dyDescent="0.2">
      <c r="C32" s="63"/>
      <c r="D32" s="63" t="str">
        <f>+OUDT!C67</f>
        <v>Захирал____________________ /Ц.ГАНЦЭЦЭГ/</v>
      </c>
    </row>
    <row r="33" spans="3:11" x14ac:dyDescent="0.2">
      <c r="C33" s="63"/>
      <c r="D33" s="63"/>
    </row>
    <row r="34" spans="3:11" x14ac:dyDescent="0.2">
      <c r="D34" s="63" t="str">
        <f>+OUDT!C69</f>
        <v>Ерөнхий нягтлан бодогч ________________ /                                   /</v>
      </c>
    </row>
    <row r="35" spans="3:11" x14ac:dyDescent="0.2">
      <c r="D35" s="63"/>
    </row>
    <row r="36" spans="3:11" x14ac:dyDescent="0.2"/>
    <row r="37" spans="3:11" x14ac:dyDescent="0.2">
      <c r="C37" s="63"/>
      <c r="K37" s="85"/>
    </row>
    <row r="38" spans="3:11" x14ac:dyDescent="0.2"/>
    <row r="39" spans="3:11" ht="12.75" hidden="1" customHeight="1" x14ac:dyDescent="0.2">
      <c r="G39" s="72"/>
    </row>
    <row r="40" spans="3:11" x14ac:dyDescent="0.2"/>
    <row r="41" spans="3:11" x14ac:dyDescent="0.2"/>
    <row r="42" spans="3:11" x14ac:dyDescent="0.2"/>
    <row r="43" spans="3:11" x14ac:dyDescent="0.2"/>
    <row r="44" spans="3:11" x14ac:dyDescent="0.2"/>
    <row r="45" spans="3:11" x14ac:dyDescent="0.2"/>
    <row r="46" spans="3:11" x14ac:dyDescent="0.2"/>
    <row r="47" spans="3:11" x14ac:dyDescent="0.2"/>
    <row r="48" spans="3:11" x14ac:dyDescent="0.2"/>
    <row r="49" x14ac:dyDescent="0.2"/>
    <row r="50" x14ac:dyDescent="0.2"/>
    <row r="51" x14ac:dyDescent="0.2"/>
    <row r="52" x14ac:dyDescent="0.2"/>
    <row r="53" x14ac:dyDescent="0.2"/>
    <row r="54" x14ac:dyDescent="0.2"/>
    <row r="55" x14ac:dyDescent="0.2"/>
  </sheetData>
  <phoneticPr fontId="22" type="noConversion"/>
  <dataValidations count="1">
    <dataValidation allowBlank="1" showInputMessage="1" showErrorMessage="1" prompt="D баганад өмнөх улирлын мөнгөн гүйлгээг оруулна уу." sqref="K8" xr:uid="{00000000-0002-0000-0300-000000000000}"/>
  </dataValidations>
  <pageMargins left="0.49803149600000002" right="0" top="0.31496062992126" bottom="0.23622047244094499" header="0.511811023622047" footer="0.511811023622047"/>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indexed="13"/>
  </sheetPr>
  <dimension ref="A1:XFC212"/>
  <sheetViews>
    <sheetView showZeros="0" zoomScaleNormal="100" workbookViewId="0">
      <pane xSplit="2" ySplit="9" topLeftCell="C37" activePane="bottomRight" state="frozen"/>
      <selection activeCell="C11" sqref="C11"/>
      <selection pane="topRight" activeCell="C11" sqref="C11"/>
      <selection pane="bottomLeft" activeCell="C11" sqref="C11"/>
      <selection pane="bottomRight" activeCell="C52" sqref="C52"/>
    </sheetView>
  </sheetViews>
  <sheetFormatPr defaultColWidth="9.140625" defaultRowHeight="12.75" zeroHeight="1" x14ac:dyDescent="0.2"/>
  <cols>
    <col min="1" max="1" width="9.140625" style="73" customWidth="1"/>
    <col min="2" max="2" width="59.140625" style="64" customWidth="1"/>
    <col min="3" max="3" width="20.85546875" style="347" customWidth="1"/>
    <col min="4" max="4" width="22.140625" style="202" customWidth="1"/>
    <col min="5" max="5" width="22.140625" style="263" hidden="1" customWidth="1"/>
    <col min="6" max="6" width="17.42578125" style="162" hidden="1" customWidth="1"/>
    <col min="7" max="7" width="36" style="162" hidden="1" customWidth="1"/>
    <col min="8" max="8" width="11.42578125" style="162" hidden="1" customWidth="1"/>
    <col min="9" max="9" width="10.7109375" style="162" hidden="1" customWidth="1"/>
    <col min="10" max="10" width="10.85546875" style="162" hidden="1" customWidth="1"/>
    <col min="11" max="30" width="9.140625" style="162" hidden="1" customWidth="1"/>
    <col min="31" max="31" width="36" style="162" hidden="1" customWidth="1"/>
    <col min="32" max="16381" width="9.140625" style="162" customWidth="1"/>
    <col min="16382" max="16382" width="0.140625" style="162" customWidth="1"/>
    <col min="16383" max="16383" width="0" style="162" hidden="1" customWidth="1"/>
    <col min="16384" max="16384" width="1.140625" style="162" hidden="1" customWidth="1"/>
  </cols>
  <sheetData>
    <row r="1" spans="1:31" x14ac:dyDescent="0.2">
      <c r="D1" s="262"/>
    </row>
    <row r="2" spans="1:31" x14ac:dyDescent="0.2">
      <c r="A2" s="465" t="s">
        <v>70</v>
      </c>
      <c r="B2" s="465"/>
      <c r="C2" s="465"/>
      <c r="D2" s="264"/>
      <c r="E2" s="265"/>
    </row>
    <row r="3" spans="1:31" x14ac:dyDescent="0.2">
      <c r="D3" s="262"/>
    </row>
    <row r="4" spans="1:31" x14ac:dyDescent="0.2">
      <c r="A4" s="64"/>
      <c r="B4" s="401" t="str">
        <f>+balance!A4</f>
        <v>"БӨХӨГ" ХХК</v>
      </c>
      <c r="C4" s="348"/>
      <c r="D4" s="266" t="str">
        <f>+UUT!K5</f>
        <v>2023 ОНЫ 12-Р САРЫН 31-НИЙ ӨДӨР</v>
      </c>
    </row>
    <row r="5" spans="1:31" x14ac:dyDescent="0.2">
      <c r="B5" s="218" t="s">
        <v>535</v>
      </c>
      <c r="C5" s="349"/>
      <c r="D5" s="267"/>
    </row>
    <row r="6" spans="1:31" x14ac:dyDescent="0.2">
      <c r="D6" s="262" t="s">
        <v>271</v>
      </c>
    </row>
    <row r="7" spans="1:31" ht="12.75" customHeight="1" x14ac:dyDescent="0.2">
      <c r="A7" s="71" t="s">
        <v>5</v>
      </c>
      <c r="B7" s="61" t="s">
        <v>536</v>
      </c>
      <c r="C7" s="350" t="str">
        <f>+OUDT!D8</f>
        <v>2022 оны 12-р сарын 31</v>
      </c>
      <c r="D7" s="260" t="str">
        <f>+balance!D9</f>
        <v>2023 оны 12-р сарын 31</v>
      </c>
      <c r="E7" s="86"/>
    </row>
    <row r="8" spans="1:31" x14ac:dyDescent="0.2">
      <c r="A8" s="71"/>
      <c r="B8" s="61"/>
      <c r="C8" s="351"/>
      <c r="D8" s="261"/>
      <c r="E8" s="86"/>
    </row>
    <row r="9" spans="1:31" ht="15.75" customHeight="1" x14ac:dyDescent="0.2">
      <c r="A9" s="211">
        <v>1</v>
      </c>
      <c r="B9" s="268" t="s">
        <v>541</v>
      </c>
      <c r="C9" s="352"/>
      <c r="D9" s="208"/>
      <c r="E9" s="269"/>
    </row>
    <row r="10" spans="1:31" ht="15.75" customHeight="1" x14ac:dyDescent="0.2">
      <c r="A10" s="61" t="s">
        <v>71</v>
      </c>
      <c r="B10" s="270" t="s">
        <v>542</v>
      </c>
      <c r="C10" s="271">
        <f>SUM(C11:C16)</f>
        <v>18480000</v>
      </c>
      <c r="D10" s="271">
        <f>SUM(D11:D16)</f>
        <v>15840000</v>
      </c>
      <c r="E10" s="271">
        <f t="shared" ref="E10:AE10" si="0">SUM(E11:E16)</f>
        <v>0</v>
      </c>
      <c r="F10" s="271">
        <f t="shared" si="0"/>
        <v>0</v>
      </c>
      <c r="G10" s="271">
        <f t="shared" si="0"/>
        <v>0</v>
      </c>
      <c r="H10" s="271">
        <f t="shared" si="0"/>
        <v>0</v>
      </c>
      <c r="I10" s="271">
        <f t="shared" si="0"/>
        <v>0</v>
      </c>
      <c r="J10" s="271">
        <f t="shared" si="0"/>
        <v>0</v>
      </c>
      <c r="K10" s="271">
        <f t="shared" si="0"/>
        <v>0</v>
      </c>
      <c r="L10" s="271">
        <f t="shared" si="0"/>
        <v>0</v>
      </c>
      <c r="M10" s="271">
        <f t="shared" si="0"/>
        <v>0</v>
      </c>
      <c r="N10" s="271">
        <f t="shared" si="0"/>
        <v>0</v>
      </c>
      <c r="O10" s="271">
        <f t="shared" si="0"/>
        <v>0</v>
      </c>
      <c r="P10" s="271">
        <f t="shared" si="0"/>
        <v>0</v>
      </c>
      <c r="Q10" s="271">
        <f t="shared" si="0"/>
        <v>0</v>
      </c>
      <c r="R10" s="271">
        <f t="shared" si="0"/>
        <v>0</v>
      </c>
      <c r="S10" s="271">
        <f t="shared" si="0"/>
        <v>0</v>
      </c>
      <c r="T10" s="271">
        <f t="shared" si="0"/>
        <v>0</v>
      </c>
      <c r="U10" s="271">
        <f t="shared" si="0"/>
        <v>0</v>
      </c>
      <c r="V10" s="271">
        <f t="shared" si="0"/>
        <v>0</v>
      </c>
      <c r="W10" s="271">
        <f t="shared" si="0"/>
        <v>0</v>
      </c>
      <c r="X10" s="271">
        <f t="shared" si="0"/>
        <v>0</v>
      </c>
      <c r="Y10" s="271">
        <f t="shared" si="0"/>
        <v>0</v>
      </c>
      <c r="Z10" s="271">
        <f t="shared" si="0"/>
        <v>0</v>
      </c>
      <c r="AA10" s="271">
        <f t="shared" si="0"/>
        <v>0</v>
      </c>
      <c r="AB10" s="271">
        <f t="shared" si="0"/>
        <v>0</v>
      </c>
      <c r="AC10" s="271">
        <f t="shared" si="0"/>
        <v>0</v>
      </c>
      <c r="AD10" s="271">
        <f t="shared" si="0"/>
        <v>0</v>
      </c>
      <c r="AE10" s="271">
        <f t="shared" si="0"/>
        <v>0</v>
      </c>
    </row>
    <row r="11" spans="1:31" ht="15" customHeight="1" x14ac:dyDescent="0.2">
      <c r="A11" s="88"/>
      <c r="B11" s="272" t="s">
        <v>543</v>
      </c>
      <c r="C11" s="402">
        <v>18480000</v>
      </c>
      <c r="D11" s="402">
        <v>15840000</v>
      </c>
      <c r="E11" s="274"/>
    </row>
    <row r="12" spans="1:31" ht="14.25" customHeight="1" x14ac:dyDescent="0.2">
      <c r="A12" s="275"/>
      <c r="B12" s="272" t="s">
        <v>224</v>
      </c>
      <c r="C12" s="273"/>
      <c r="D12" s="273"/>
      <c r="E12" s="274"/>
    </row>
    <row r="13" spans="1:31" ht="17.25" customHeight="1" x14ac:dyDescent="0.2">
      <c r="A13" s="275"/>
      <c r="B13" s="272" t="s">
        <v>225</v>
      </c>
      <c r="C13" s="273"/>
      <c r="D13" s="273"/>
      <c r="E13" s="274"/>
    </row>
    <row r="14" spans="1:31" ht="17.25" customHeight="1" x14ac:dyDescent="0.2">
      <c r="A14" s="275"/>
      <c r="B14" s="272" t="s">
        <v>226</v>
      </c>
      <c r="C14" s="273"/>
      <c r="D14" s="273"/>
      <c r="E14" s="274"/>
    </row>
    <row r="15" spans="1:31" ht="17.25" customHeight="1" x14ac:dyDescent="0.2">
      <c r="A15" s="275"/>
      <c r="B15" s="272" t="s">
        <v>227</v>
      </c>
      <c r="C15" s="271"/>
      <c r="D15" s="271"/>
      <c r="E15" s="53"/>
    </row>
    <row r="16" spans="1:31" ht="17.25" customHeight="1" x14ac:dyDescent="0.2">
      <c r="A16" s="250"/>
      <c r="B16" s="272" t="s">
        <v>228</v>
      </c>
      <c r="C16" s="402"/>
      <c r="D16" s="402"/>
      <c r="E16" s="274"/>
    </row>
    <row r="17" spans="1:31" ht="17.25" customHeight="1" x14ac:dyDescent="0.2">
      <c r="A17" s="61">
        <v>1.2</v>
      </c>
      <c r="B17" s="272" t="s">
        <v>229</v>
      </c>
      <c r="C17" s="271">
        <f>SUM(C18:C26)</f>
        <v>52842244</v>
      </c>
      <c r="D17" s="271">
        <f>SUM(D18:D26)</f>
        <v>13551157.65</v>
      </c>
      <c r="E17" s="271">
        <f t="shared" ref="E17:AE17" si="1">SUM(E18:E26)</f>
        <v>0</v>
      </c>
      <c r="F17" s="271">
        <f t="shared" si="1"/>
        <v>0</v>
      </c>
      <c r="G17" s="271">
        <f t="shared" si="1"/>
        <v>0</v>
      </c>
      <c r="H17" s="271">
        <f t="shared" si="1"/>
        <v>0</v>
      </c>
      <c r="I17" s="271">
        <f t="shared" si="1"/>
        <v>0</v>
      </c>
      <c r="J17" s="271">
        <f t="shared" si="1"/>
        <v>0</v>
      </c>
      <c r="K17" s="271">
        <f t="shared" si="1"/>
        <v>0</v>
      </c>
      <c r="L17" s="271">
        <f t="shared" si="1"/>
        <v>0</v>
      </c>
      <c r="M17" s="271">
        <f t="shared" si="1"/>
        <v>0</v>
      </c>
      <c r="N17" s="271">
        <f t="shared" si="1"/>
        <v>0</v>
      </c>
      <c r="O17" s="271">
        <f t="shared" si="1"/>
        <v>0</v>
      </c>
      <c r="P17" s="271">
        <f t="shared" si="1"/>
        <v>0</v>
      </c>
      <c r="Q17" s="271">
        <f t="shared" si="1"/>
        <v>0</v>
      </c>
      <c r="R17" s="271">
        <f t="shared" si="1"/>
        <v>0</v>
      </c>
      <c r="S17" s="271">
        <f t="shared" si="1"/>
        <v>0</v>
      </c>
      <c r="T17" s="271">
        <f t="shared" si="1"/>
        <v>0</v>
      </c>
      <c r="U17" s="271">
        <f t="shared" si="1"/>
        <v>0</v>
      </c>
      <c r="V17" s="271">
        <f t="shared" si="1"/>
        <v>0</v>
      </c>
      <c r="W17" s="271">
        <f t="shared" si="1"/>
        <v>0</v>
      </c>
      <c r="X17" s="271">
        <f t="shared" si="1"/>
        <v>0</v>
      </c>
      <c r="Y17" s="271">
        <f t="shared" si="1"/>
        <v>0</v>
      </c>
      <c r="Z17" s="271">
        <f t="shared" si="1"/>
        <v>0</v>
      </c>
      <c r="AA17" s="271">
        <f t="shared" si="1"/>
        <v>0</v>
      </c>
      <c r="AB17" s="271">
        <f t="shared" si="1"/>
        <v>0</v>
      </c>
      <c r="AC17" s="271">
        <f t="shared" si="1"/>
        <v>0</v>
      </c>
      <c r="AD17" s="271">
        <f t="shared" si="1"/>
        <v>0</v>
      </c>
      <c r="AE17" s="271">
        <f t="shared" si="1"/>
        <v>0</v>
      </c>
    </row>
    <row r="18" spans="1:31" ht="15" customHeight="1" x14ac:dyDescent="0.2">
      <c r="A18" s="88"/>
      <c r="B18" s="272" t="s">
        <v>230</v>
      </c>
      <c r="C18" s="429">
        <v>4063200</v>
      </c>
      <c r="D18" s="402">
        <v>5136835</v>
      </c>
      <c r="E18" s="274"/>
      <c r="R18" s="276"/>
      <c r="S18" s="276"/>
      <c r="T18" s="276"/>
      <c r="U18" s="276"/>
      <c r="V18" s="276"/>
      <c r="W18" s="276"/>
    </row>
    <row r="19" spans="1:31" ht="15.75" customHeight="1" x14ac:dyDescent="0.2">
      <c r="A19" s="275"/>
      <c r="B19" s="272" t="s">
        <v>231</v>
      </c>
      <c r="C19" s="402"/>
      <c r="D19" s="402">
        <v>4712300</v>
      </c>
      <c r="E19" s="274"/>
      <c r="L19" s="276"/>
    </row>
    <row r="20" spans="1:31" ht="15" customHeight="1" x14ac:dyDescent="0.2">
      <c r="A20" s="275"/>
      <c r="B20" s="272" t="s">
        <v>232</v>
      </c>
      <c r="C20" s="429"/>
      <c r="D20" s="402">
        <v>46500</v>
      </c>
      <c r="E20" s="274"/>
      <c r="L20" s="276"/>
      <c r="M20" s="276"/>
      <c r="N20" s="276"/>
    </row>
    <row r="21" spans="1:31" ht="15" customHeight="1" x14ac:dyDescent="0.2">
      <c r="A21" s="275"/>
      <c r="B21" s="272" t="s">
        <v>233</v>
      </c>
      <c r="C21" s="429"/>
      <c r="D21" s="402"/>
      <c r="E21" s="274"/>
    </row>
    <row r="22" spans="1:31" ht="15" customHeight="1" x14ac:dyDescent="0.2">
      <c r="A22" s="275"/>
      <c r="B22" s="272" t="s">
        <v>234</v>
      </c>
      <c r="C22" s="429"/>
      <c r="D22" s="402"/>
      <c r="E22" s="274"/>
      <c r="L22" s="276"/>
      <c r="M22" s="276"/>
    </row>
    <row r="23" spans="1:31" ht="14.25" customHeight="1" x14ac:dyDescent="0.2">
      <c r="A23" s="275"/>
      <c r="B23" s="272" t="s">
        <v>235</v>
      </c>
      <c r="C23" s="429"/>
      <c r="D23" s="402"/>
      <c r="E23" s="274"/>
      <c r="L23" s="276"/>
      <c r="M23" s="276"/>
      <c r="N23" s="276"/>
      <c r="O23" s="276"/>
    </row>
    <row r="24" spans="1:31" ht="14.25" customHeight="1" x14ac:dyDescent="0.2">
      <c r="A24" s="275"/>
      <c r="B24" s="272" t="s">
        <v>236</v>
      </c>
      <c r="C24" s="429">
        <v>46365944</v>
      </c>
      <c r="D24" s="402"/>
      <c r="E24" s="274"/>
      <c r="Q24" s="276"/>
      <c r="R24" s="276"/>
      <c r="S24" s="276"/>
      <c r="T24" s="276"/>
    </row>
    <row r="25" spans="1:31" ht="14.25" customHeight="1" x14ac:dyDescent="0.2">
      <c r="A25" s="275"/>
      <c r="B25" s="272" t="s">
        <v>600</v>
      </c>
      <c r="C25" s="429"/>
      <c r="D25" s="402"/>
      <c r="E25" s="274"/>
      <c r="Q25" s="276"/>
      <c r="R25" s="276"/>
      <c r="S25" s="276"/>
      <c r="T25" s="276"/>
    </row>
    <row r="26" spans="1:31" ht="15" customHeight="1" x14ac:dyDescent="0.2">
      <c r="A26" s="250"/>
      <c r="B26" s="272" t="s">
        <v>641</v>
      </c>
      <c r="C26" s="429">
        <v>2413100</v>
      </c>
      <c r="D26" s="402">
        <v>3655522.65</v>
      </c>
      <c r="E26" s="274"/>
    </row>
    <row r="27" spans="1:31" ht="15" customHeight="1" x14ac:dyDescent="0.2">
      <c r="A27" s="211">
        <v>1.3</v>
      </c>
      <c r="B27" s="277" t="s">
        <v>544</v>
      </c>
      <c r="C27" s="271">
        <f>+C10-C17</f>
        <v>-34362244</v>
      </c>
      <c r="D27" s="271">
        <f>+D10-D17</f>
        <v>2288842.3499999996</v>
      </c>
      <c r="E27" s="271">
        <f t="shared" ref="E27:AE27" si="2">+E10-E17</f>
        <v>0</v>
      </c>
      <c r="F27" s="271">
        <f t="shared" si="2"/>
        <v>0</v>
      </c>
      <c r="G27" s="271">
        <f t="shared" si="2"/>
        <v>0</v>
      </c>
      <c r="H27" s="271">
        <f t="shared" si="2"/>
        <v>0</v>
      </c>
      <c r="I27" s="271">
        <f t="shared" si="2"/>
        <v>0</v>
      </c>
      <c r="J27" s="271">
        <f t="shared" si="2"/>
        <v>0</v>
      </c>
      <c r="K27" s="271">
        <f t="shared" si="2"/>
        <v>0</v>
      </c>
      <c r="L27" s="271">
        <f t="shared" si="2"/>
        <v>0</v>
      </c>
      <c r="M27" s="271">
        <f t="shared" si="2"/>
        <v>0</v>
      </c>
      <c r="N27" s="271">
        <f t="shared" si="2"/>
        <v>0</v>
      </c>
      <c r="O27" s="271">
        <f t="shared" si="2"/>
        <v>0</v>
      </c>
      <c r="P27" s="271">
        <f t="shared" si="2"/>
        <v>0</v>
      </c>
      <c r="Q27" s="271">
        <f t="shared" si="2"/>
        <v>0</v>
      </c>
      <c r="R27" s="271">
        <f t="shared" si="2"/>
        <v>0</v>
      </c>
      <c r="S27" s="271">
        <f t="shared" si="2"/>
        <v>0</v>
      </c>
      <c r="T27" s="271">
        <f t="shared" si="2"/>
        <v>0</v>
      </c>
      <c r="U27" s="271">
        <f t="shared" si="2"/>
        <v>0</v>
      </c>
      <c r="V27" s="271">
        <f t="shared" si="2"/>
        <v>0</v>
      </c>
      <c r="W27" s="271">
        <f t="shared" si="2"/>
        <v>0</v>
      </c>
      <c r="X27" s="271">
        <f t="shared" si="2"/>
        <v>0</v>
      </c>
      <c r="Y27" s="271">
        <f t="shared" si="2"/>
        <v>0</v>
      </c>
      <c r="Z27" s="271">
        <f t="shared" si="2"/>
        <v>0</v>
      </c>
      <c r="AA27" s="271">
        <f t="shared" si="2"/>
        <v>0</v>
      </c>
      <c r="AB27" s="271">
        <f t="shared" si="2"/>
        <v>0</v>
      </c>
      <c r="AC27" s="271">
        <f t="shared" si="2"/>
        <v>0</v>
      </c>
      <c r="AD27" s="271">
        <f t="shared" si="2"/>
        <v>0</v>
      </c>
      <c r="AE27" s="271">
        <f t="shared" si="2"/>
        <v>0</v>
      </c>
    </row>
    <row r="28" spans="1:31" ht="15" customHeight="1" x14ac:dyDescent="0.2">
      <c r="A28" s="211">
        <v>2</v>
      </c>
      <c r="B28" s="277" t="s">
        <v>545</v>
      </c>
      <c r="C28" s="273"/>
      <c r="D28" s="273"/>
      <c r="E28" s="278"/>
    </row>
    <row r="29" spans="1:31" ht="15" customHeight="1" x14ac:dyDescent="0.2">
      <c r="A29" s="88"/>
      <c r="B29" s="272" t="s">
        <v>542</v>
      </c>
      <c r="C29" s="271">
        <f>SUM(C30:C37)</f>
        <v>0</v>
      </c>
      <c r="D29" s="271">
        <f>SUM(D30:D37)</f>
        <v>0</v>
      </c>
      <c r="E29" s="271">
        <f t="shared" ref="E29:AE29" si="3">SUM(E30:E37)</f>
        <v>0</v>
      </c>
      <c r="F29" s="271">
        <f t="shared" si="3"/>
        <v>0</v>
      </c>
      <c r="G29" s="271">
        <f t="shared" si="3"/>
        <v>0</v>
      </c>
      <c r="H29" s="271">
        <f t="shared" si="3"/>
        <v>0</v>
      </c>
      <c r="I29" s="271">
        <f t="shared" si="3"/>
        <v>0</v>
      </c>
      <c r="J29" s="271">
        <f t="shared" si="3"/>
        <v>0</v>
      </c>
      <c r="K29" s="271">
        <f t="shared" si="3"/>
        <v>0</v>
      </c>
      <c r="L29" s="271">
        <f t="shared" si="3"/>
        <v>0</v>
      </c>
      <c r="M29" s="271">
        <f t="shared" si="3"/>
        <v>0</v>
      </c>
      <c r="N29" s="271">
        <f t="shared" si="3"/>
        <v>0</v>
      </c>
      <c r="O29" s="271">
        <f t="shared" si="3"/>
        <v>0</v>
      </c>
      <c r="P29" s="271">
        <f t="shared" si="3"/>
        <v>0</v>
      </c>
      <c r="Q29" s="271">
        <f t="shared" si="3"/>
        <v>0</v>
      </c>
      <c r="R29" s="271">
        <f t="shared" si="3"/>
        <v>0</v>
      </c>
      <c r="S29" s="271">
        <f t="shared" si="3"/>
        <v>0</v>
      </c>
      <c r="T29" s="271">
        <f t="shared" si="3"/>
        <v>0</v>
      </c>
      <c r="U29" s="271">
        <f t="shared" si="3"/>
        <v>0</v>
      </c>
      <c r="V29" s="271">
        <f t="shared" si="3"/>
        <v>0</v>
      </c>
      <c r="W29" s="271">
        <f t="shared" si="3"/>
        <v>0</v>
      </c>
      <c r="X29" s="271">
        <f t="shared" si="3"/>
        <v>0</v>
      </c>
      <c r="Y29" s="271">
        <f t="shared" si="3"/>
        <v>0</v>
      </c>
      <c r="Z29" s="271">
        <f t="shared" si="3"/>
        <v>0</v>
      </c>
      <c r="AA29" s="271">
        <f t="shared" si="3"/>
        <v>0</v>
      </c>
      <c r="AB29" s="271">
        <f t="shared" si="3"/>
        <v>0</v>
      </c>
      <c r="AC29" s="271">
        <f t="shared" si="3"/>
        <v>0</v>
      </c>
      <c r="AD29" s="271">
        <f t="shared" si="3"/>
        <v>0</v>
      </c>
      <c r="AE29" s="271">
        <f t="shared" si="3"/>
        <v>0</v>
      </c>
    </row>
    <row r="30" spans="1:31" ht="15" customHeight="1" x14ac:dyDescent="0.2">
      <c r="A30" s="275"/>
      <c r="B30" s="272" t="s">
        <v>237</v>
      </c>
      <c r="C30" s="273"/>
      <c r="D30" s="273"/>
      <c r="E30" s="274"/>
    </row>
    <row r="31" spans="1:31" ht="15.75" customHeight="1" x14ac:dyDescent="0.2">
      <c r="A31" s="275"/>
      <c r="B31" s="272" t="s">
        <v>238</v>
      </c>
      <c r="C31" s="273"/>
      <c r="D31" s="273"/>
      <c r="E31" s="274"/>
      <c r="G31" s="279"/>
    </row>
    <row r="32" spans="1:31" ht="15.75" customHeight="1" x14ac:dyDescent="0.2">
      <c r="A32" s="275"/>
      <c r="B32" s="272" t="s">
        <v>239</v>
      </c>
      <c r="C32" s="273"/>
      <c r="D32" s="273"/>
      <c r="E32" s="274"/>
      <c r="G32" s="279"/>
    </row>
    <row r="33" spans="1:31" ht="15.75" customHeight="1" x14ac:dyDescent="0.2">
      <c r="A33" s="275"/>
      <c r="B33" s="272" t="s">
        <v>240</v>
      </c>
      <c r="C33" s="273"/>
      <c r="D33" s="273"/>
      <c r="E33" s="274"/>
    </row>
    <row r="34" spans="1:31" ht="15" customHeight="1" x14ac:dyDescent="0.2">
      <c r="A34" s="275"/>
      <c r="B34" s="272" t="s">
        <v>241</v>
      </c>
      <c r="C34" s="402"/>
      <c r="D34" s="402"/>
      <c r="E34" s="198"/>
    </row>
    <row r="35" spans="1:31" ht="15" customHeight="1" x14ac:dyDescent="0.2">
      <c r="A35" s="275"/>
      <c r="B35" s="272" t="s">
        <v>242</v>
      </c>
      <c r="C35" s="273"/>
      <c r="D35" s="273"/>
      <c r="E35" s="278"/>
    </row>
    <row r="36" spans="1:31" ht="15" customHeight="1" x14ac:dyDescent="0.2">
      <c r="A36" s="275"/>
      <c r="B36" s="272" t="s">
        <v>243</v>
      </c>
      <c r="C36" s="273"/>
      <c r="D36" s="273"/>
      <c r="E36" s="274"/>
    </row>
    <row r="37" spans="1:31" ht="15.75" customHeight="1" x14ac:dyDescent="0.2">
      <c r="A37" s="250"/>
      <c r="B37" s="272"/>
      <c r="C37" s="273"/>
      <c r="D37" s="273"/>
      <c r="E37" s="274"/>
      <c r="F37" s="280"/>
      <c r="G37" s="280"/>
    </row>
    <row r="38" spans="1:31" ht="15.75" customHeight="1" x14ac:dyDescent="0.2">
      <c r="A38" s="61">
        <v>2.2000000000000002</v>
      </c>
      <c r="B38" s="272" t="s">
        <v>229</v>
      </c>
      <c r="C38" s="271">
        <f>SUM(C39:C44)</f>
        <v>0</v>
      </c>
      <c r="D38" s="271">
        <f>SUM(D39:D44)</f>
        <v>0</v>
      </c>
      <c r="E38" s="273">
        <f t="shared" ref="E38:AE38" si="4">SUM(E39:E44)</f>
        <v>0</v>
      </c>
      <c r="F38" s="273">
        <f t="shared" si="4"/>
        <v>0</v>
      </c>
      <c r="G38" s="273">
        <f t="shared" si="4"/>
        <v>0</v>
      </c>
      <c r="H38" s="273">
        <f t="shared" si="4"/>
        <v>0</v>
      </c>
      <c r="I38" s="273">
        <f t="shared" si="4"/>
        <v>0</v>
      </c>
      <c r="J38" s="273">
        <f t="shared" si="4"/>
        <v>0</v>
      </c>
      <c r="K38" s="273">
        <f t="shared" si="4"/>
        <v>0</v>
      </c>
      <c r="L38" s="273">
        <f t="shared" si="4"/>
        <v>0</v>
      </c>
      <c r="M38" s="273">
        <f t="shared" si="4"/>
        <v>0</v>
      </c>
      <c r="N38" s="273">
        <f t="shared" si="4"/>
        <v>0</v>
      </c>
      <c r="O38" s="273">
        <f t="shared" si="4"/>
        <v>0</v>
      </c>
      <c r="P38" s="273">
        <f t="shared" si="4"/>
        <v>0</v>
      </c>
      <c r="Q38" s="273">
        <f t="shared" si="4"/>
        <v>0</v>
      </c>
      <c r="R38" s="273">
        <f t="shared" si="4"/>
        <v>0</v>
      </c>
      <c r="S38" s="273">
        <f t="shared" si="4"/>
        <v>0</v>
      </c>
      <c r="T38" s="273">
        <f t="shared" si="4"/>
        <v>0</v>
      </c>
      <c r="U38" s="273">
        <f t="shared" si="4"/>
        <v>0</v>
      </c>
      <c r="V38" s="273">
        <f t="shared" si="4"/>
        <v>0</v>
      </c>
      <c r="W38" s="273">
        <f t="shared" si="4"/>
        <v>0</v>
      </c>
      <c r="X38" s="273">
        <f t="shared" si="4"/>
        <v>0</v>
      </c>
      <c r="Y38" s="273">
        <f t="shared" si="4"/>
        <v>0</v>
      </c>
      <c r="Z38" s="273">
        <f t="shared" si="4"/>
        <v>0</v>
      </c>
      <c r="AA38" s="273">
        <f t="shared" si="4"/>
        <v>0</v>
      </c>
      <c r="AB38" s="273">
        <f t="shared" si="4"/>
        <v>0</v>
      </c>
      <c r="AC38" s="273">
        <f t="shared" si="4"/>
        <v>0</v>
      </c>
      <c r="AD38" s="273">
        <f t="shared" si="4"/>
        <v>0</v>
      </c>
      <c r="AE38" s="273">
        <f t="shared" si="4"/>
        <v>0</v>
      </c>
    </row>
    <row r="39" spans="1:31" ht="15.75" customHeight="1" x14ac:dyDescent="0.2">
      <c r="A39" s="88"/>
      <c r="B39" s="272" t="s">
        <v>244</v>
      </c>
      <c r="C39" s="273"/>
      <c r="D39" s="273"/>
      <c r="E39" s="274"/>
    </row>
    <row r="40" spans="1:31" ht="16.5" customHeight="1" x14ac:dyDescent="0.2">
      <c r="A40" s="275"/>
      <c r="B40" s="272" t="s">
        <v>245</v>
      </c>
      <c r="C40" s="273"/>
      <c r="D40" s="273"/>
      <c r="E40" s="274"/>
    </row>
    <row r="41" spans="1:31" ht="16.5" customHeight="1" x14ac:dyDescent="0.2">
      <c r="A41" s="275"/>
      <c r="B41" s="272" t="s">
        <v>246</v>
      </c>
      <c r="C41" s="273"/>
      <c r="D41" s="273"/>
      <c r="E41" s="274"/>
    </row>
    <row r="42" spans="1:31" ht="15" customHeight="1" x14ac:dyDescent="0.2">
      <c r="A42" s="275"/>
      <c r="B42" s="272" t="s">
        <v>247</v>
      </c>
      <c r="C42" s="273"/>
      <c r="D42" s="273"/>
      <c r="E42" s="274"/>
    </row>
    <row r="43" spans="1:31" ht="15.75" customHeight="1" x14ac:dyDescent="0.2">
      <c r="A43" s="275"/>
      <c r="B43" s="272" t="s">
        <v>248</v>
      </c>
      <c r="C43" s="402"/>
      <c r="D43" s="402"/>
      <c r="E43" s="274"/>
    </row>
    <row r="44" spans="1:31" ht="16.5" customHeight="1" x14ac:dyDescent="0.2">
      <c r="A44" s="250"/>
      <c r="B44" s="272"/>
      <c r="C44" s="273"/>
      <c r="D44" s="273"/>
      <c r="E44" s="274"/>
    </row>
    <row r="45" spans="1:31" ht="16.5" customHeight="1" x14ac:dyDescent="0.2">
      <c r="A45" s="250">
        <v>2.2999999999999998</v>
      </c>
      <c r="B45" s="277" t="s">
        <v>249</v>
      </c>
      <c r="C45" s="271">
        <f>+C29-C38</f>
        <v>0</v>
      </c>
      <c r="D45" s="271">
        <f>+D29-D38</f>
        <v>0</v>
      </c>
      <c r="E45" s="271">
        <f t="shared" ref="E45:AE45" si="5">+E29-E38</f>
        <v>0</v>
      </c>
      <c r="F45" s="271">
        <f t="shared" si="5"/>
        <v>0</v>
      </c>
      <c r="G45" s="271">
        <f t="shared" si="5"/>
        <v>0</v>
      </c>
      <c r="H45" s="271">
        <f t="shared" si="5"/>
        <v>0</v>
      </c>
      <c r="I45" s="271">
        <f t="shared" si="5"/>
        <v>0</v>
      </c>
      <c r="J45" s="271">
        <f t="shared" si="5"/>
        <v>0</v>
      </c>
      <c r="K45" s="271">
        <f t="shared" si="5"/>
        <v>0</v>
      </c>
      <c r="L45" s="271">
        <f t="shared" si="5"/>
        <v>0</v>
      </c>
      <c r="M45" s="271">
        <f t="shared" si="5"/>
        <v>0</v>
      </c>
      <c r="N45" s="271">
        <f t="shared" si="5"/>
        <v>0</v>
      </c>
      <c r="O45" s="271">
        <f t="shared" si="5"/>
        <v>0</v>
      </c>
      <c r="P45" s="271">
        <f t="shared" si="5"/>
        <v>0</v>
      </c>
      <c r="Q45" s="271">
        <f t="shared" si="5"/>
        <v>0</v>
      </c>
      <c r="R45" s="271">
        <f t="shared" si="5"/>
        <v>0</v>
      </c>
      <c r="S45" s="271">
        <f t="shared" si="5"/>
        <v>0</v>
      </c>
      <c r="T45" s="271">
        <f t="shared" si="5"/>
        <v>0</v>
      </c>
      <c r="U45" s="271">
        <f t="shared" si="5"/>
        <v>0</v>
      </c>
      <c r="V45" s="271">
        <f t="shared" si="5"/>
        <v>0</v>
      </c>
      <c r="W45" s="271">
        <f t="shared" si="5"/>
        <v>0</v>
      </c>
      <c r="X45" s="271">
        <f t="shared" si="5"/>
        <v>0</v>
      </c>
      <c r="Y45" s="271">
        <f t="shared" si="5"/>
        <v>0</v>
      </c>
      <c r="Z45" s="271">
        <f t="shared" si="5"/>
        <v>0</v>
      </c>
      <c r="AA45" s="271">
        <f t="shared" si="5"/>
        <v>0</v>
      </c>
      <c r="AB45" s="271">
        <f t="shared" si="5"/>
        <v>0</v>
      </c>
      <c r="AC45" s="271">
        <f t="shared" si="5"/>
        <v>0</v>
      </c>
      <c r="AD45" s="271">
        <f t="shared" si="5"/>
        <v>0</v>
      </c>
      <c r="AE45" s="271">
        <f t="shared" si="5"/>
        <v>0</v>
      </c>
    </row>
    <row r="46" spans="1:31" ht="16.5" customHeight="1" x14ac:dyDescent="0.2">
      <c r="A46" s="281">
        <v>3</v>
      </c>
      <c r="B46" s="277" t="s">
        <v>250</v>
      </c>
      <c r="C46" s="273"/>
      <c r="D46" s="273"/>
      <c r="E46" s="274"/>
    </row>
    <row r="47" spans="1:31" ht="15" customHeight="1" x14ac:dyDescent="0.2">
      <c r="A47" s="250">
        <v>3.1</v>
      </c>
      <c r="B47" s="272" t="s">
        <v>542</v>
      </c>
      <c r="C47" s="271">
        <f t="shared" ref="C47:AE47" si="6">SUM(C48:C50)</f>
        <v>51365944</v>
      </c>
      <c r="D47" s="271">
        <f t="shared" si="6"/>
        <v>0</v>
      </c>
      <c r="E47" s="271">
        <f t="shared" si="6"/>
        <v>0</v>
      </c>
      <c r="F47" s="271">
        <f t="shared" si="6"/>
        <v>0</v>
      </c>
      <c r="G47" s="271">
        <f t="shared" si="6"/>
        <v>0</v>
      </c>
      <c r="H47" s="271">
        <f t="shared" si="6"/>
        <v>0</v>
      </c>
      <c r="I47" s="271">
        <f t="shared" si="6"/>
        <v>0</v>
      </c>
      <c r="J47" s="271">
        <f t="shared" si="6"/>
        <v>0</v>
      </c>
      <c r="K47" s="271">
        <f t="shared" si="6"/>
        <v>0</v>
      </c>
      <c r="L47" s="271">
        <f t="shared" si="6"/>
        <v>0</v>
      </c>
      <c r="M47" s="271">
        <f t="shared" si="6"/>
        <v>0</v>
      </c>
      <c r="N47" s="271">
        <f t="shared" si="6"/>
        <v>0</v>
      </c>
      <c r="O47" s="271">
        <f t="shared" si="6"/>
        <v>0</v>
      </c>
      <c r="P47" s="271">
        <f t="shared" si="6"/>
        <v>0</v>
      </c>
      <c r="Q47" s="271">
        <f t="shared" si="6"/>
        <v>0</v>
      </c>
      <c r="R47" s="271">
        <f t="shared" si="6"/>
        <v>0</v>
      </c>
      <c r="S47" s="271">
        <f t="shared" si="6"/>
        <v>0</v>
      </c>
      <c r="T47" s="271">
        <f t="shared" si="6"/>
        <v>0</v>
      </c>
      <c r="U47" s="271">
        <f t="shared" si="6"/>
        <v>0</v>
      </c>
      <c r="V47" s="271">
        <f t="shared" si="6"/>
        <v>0</v>
      </c>
      <c r="W47" s="271">
        <f t="shared" si="6"/>
        <v>0</v>
      </c>
      <c r="X47" s="271">
        <f t="shared" si="6"/>
        <v>0</v>
      </c>
      <c r="Y47" s="271">
        <f t="shared" si="6"/>
        <v>0</v>
      </c>
      <c r="Z47" s="271">
        <f t="shared" si="6"/>
        <v>0</v>
      </c>
      <c r="AA47" s="271">
        <f t="shared" si="6"/>
        <v>0</v>
      </c>
      <c r="AB47" s="271">
        <f t="shared" si="6"/>
        <v>0</v>
      </c>
      <c r="AC47" s="271">
        <f t="shared" si="6"/>
        <v>0</v>
      </c>
      <c r="AD47" s="271">
        <f t="shared" si="6"/>
        <v>0</v>
      </c>
      <c r="AE47" s="271">
        <f t="shared" si="6"/>
        <v>0</v>
      </c>
    </row>
    <row r="48" spans="1:31" ht="15" customHeight="1" x14ac:dyDescent="0.2">
      <c r="A48" s="282"/>
      <c r="B48" s="272" t="s">
        <v>251</v>
      </c>
      <c r="C48" s="429">
        <v>51365944</v>
      </c>
      <c r="D48" s="402"/>
      <c r="E48" s="274"/>
    </row>
    <row r="49" spans="1:31" ht="15.75" customHeight="1" x14ac:dyDescent="0.2">
      <c r="A49" s="283"/>
      <c r="B49" s="272" t="s">
        <v>252</v>
      </c>
      <c r="C49" s="273"/>
      <c r="D49" s="273"/>
      <c r="E49" s="274"/>
      <c r="G49" s="279"/>
    </row>
    <row r="50" spans="1:31" ht="15.75" customHeight="1" x14ac:dyDescent="0.2">
      <c r="A50" s="283"/>
      <c r="B50" s="272" t="s">
        <v>253</v>
      </c>
      <c r="C50" s="273"/>
      <c r="D50" s="273"/>
      <c r="E50" s="274"/>
      <c r="G50" s="279"/>
    </row>
    <row r="51" spans="1:31" ht="16.5" customHeight="1" x14ac:dyDescent="0.2">
      <c r="A51" s="250">
        <v>3.2</v>
      </c>
      <c r="B51" s="272" t="s">
        <v>229</v>
      </c>
      <c r="C51" s="271">
        <f t="shared" ref="C51:AE51" si="7">SUM(C52:C55)</f>
        <v>8047400</v>
      </c>
      <c r="D51" s="271">
        <f t="shared" si="7"/>
        <v>0</v>
      </c>
      <c r="E51" s="271">
        <f t="shared" si="7"/>
        <v>0</v>
      </c>
      <c r="F51" s="271">
        <f t="shared" si="7"/>
        <v>0</v>
      </c>
      <c r="G51" s="271">
        <f t="shared" si="7"/>
        <v>0</v>
      </c>
      <c r="H51" s="271">
        <f t="shared" si="7"/>
        <v>0</v>
      </c>
      <c r="I51" s="271">
        <f t="shared" si="7"/>
        <v>0</v>
      </c>
      <c r="J51" s="271">
        <f t="shared" si="7"/>
        <v>0</v>
      </c>
      <c r="K51" s="271">
        <f t="shared" si="7"/>
        <v>0</v>
      </c>
      <c r="L51" s="271">
        <f t="shared" si="7"/>
        <v>0</v>
      </c>
      <c r="M51" s="271">
        <f t="shared" si="7"/>
        <v>0</v>
      </c>
      <c r="N51" s="271">
        <f t="shared" si="7"/>
        <v>0</v>
      </c>
      <c r="O51" s="271">
        <f t="shared" si="7"/>
        <v>0</v>
      </c>
      <c r="P51" s="271">
        <f t="shared" si="7"/>
        <v>0</v>
      </c>
      <c r="Q51" s="271">
        <f t="shared" si="7"/>
        <v>0</v>
      </c>
      <c r="R51" s="271">
        <f t="shared" si="7"/>
        <v>0</v>
      </c>
      <c r="S51" s="271">
        <f t="shared" si="7"/>
        <v>0</v>
      </c>
      <c r="T51" s="271">
        <f t="shared" si="7"/>
        <v>0</v>
      </c>
      <c r="U51" s="271">
        <f t="shared" si="7"/>
        <v>0</v>
      </c>
      <c r="V51" s="271">
        <f t="shared" si="7"/>
        <v>0</v>
      </c>
      <c r="W51" s="271">
        <f t="shared" si="7"/>
        <v>0</v>
      </c>
      <c r="X51" s="271">
        <f t="shared" si="7"/>
        <v>0</v>
      </c>
      <c r="Y51" s="271">
        <f t="shared" si="7"/>
        <v>0</v>
      </c>
      <c r="Z51" s="271">
        <f t="shared" si="7"/>
        <v>0</v>
      </c>
      <c r="AA51" s="271">
        <f t="shared" si="7"/>
        <v>0</v>
      </c>
      <c r="AB51" s="271">
        <f t="shared" si="7"/>
        <v>0</v>
      </c>
      <c r="AC51" s="271">
        <f t="shared" si="7"/>
        <v>0</v>
      </c>
      <c r="AD51" s="271">
        <f t="shared" si="7"/>
        <v>0</v>
      </c>
      <c r="AE51" s="271">
        <f t="shared" si="7"/>
        <v>0</v>
      </c>
    </row>
    <row r="52" spans="1:31" ht="16.5" customHeight="1" x14ac:dyDescent="0.2">
      <c r="A52" s="88"/>
      <c r="B52" s="272" t="s">
        <v>254</v>
      </c>
      <c r="C52" s="402">
        <v>8047400</v>
      </c>
      <c r="D52" s="402"/>
      <c r="E52" s="274"/>
    </row>
    <row r="53" spans="1:31" ht="16.5" customHeight="1" x14ac:dyDescent="0.2">
      <c r="A53" s="275"/>
      <c r="B53" s="272" t="s">
        <v>255</v>
      </c>
      <c r="C53" s="273"/>
      <c r="D53" s="273"/>
      <c r="E53" s="274"/>
    </row>
    <row r="54" spans="1:31" ht="16.5" customHeight="1" x14ac:dyDescent="0.2">
      <c r="A54" s="275"/>
      <c r="B54" s="272" t="s">
        <v>256</v>
      </c>
      <c r="C54" s="273"/>
      <c r="D54" s="273"/>
      <c r="E54" s="274"/>
    </row>
    <row r="55" spans="1:31" ht="16.5" customHeight="1" x14ac:dyDescent="0.2">
      <c r="A55" s="275"/>
      <c r="B55" s="272" t="s">
        <v>257</v>
      </c>
      <c r="C55" s="273"/>
      <c r="D55" s="273"/>
      <c r="E55" s="274"/>
    </row>
    <row r="56" spans="1:31" x14ac:dyDescent="0.2">
      <c r="A56" s="211">
        <v>3.3</v>
      </c>
      <c r="B56" s="277" t="s">
        <v>546</v>
      </c>
      <c r="C56" s="271">
        <f t="shared" ref="C56:AE56" si="8">+C47-C51</f>
        <v>43318544</v>
      </c>
      <c r="D56" s="271">
        <f t="shared" si="8"/>
        <v>0</v>
      </c>
      <c r="E56" s="271">
        <f t="shared" si="8"/>
        <v>0</v>
      </c>
      <c r="F56" s="271">
        <f t="shared" si="8"/>
        <v>0</v>
      </c>
      <c r="G56" s="271">
        <f t="shared" si="8"/>
        <v>0</v>
      </c>
      <c r="H56" s="271">
        <f t="shared" si="8"/>
        <v>0</v>
      </c>
      <c r="I56" s="271">
        <f t="shared" si="8"/>
        <v>0</v>
      </c>
      <c r="J56" s="271">
        <f t="shared" si="8"/>
        <v>0</v>
      </c>
      <c r="K56" s="271">
        <f t="shared" si="8"/>
        <v>0</v>
      </c>
      <c r="L56" s="271">
        <f t="shared" si="8"/>
        <v>0</v>
      </c>
      <c r="M56" s="271">
        <f t="shared" si="8"/>
        <v>0</v>
      </c>
      <c r="N56" s="271">
        <f t="shared" si="8"/>
        <v>0</v>
      </c>
      <c r="O56" s="271">
        <f t="shared" si="8"/>
        <v>0</v>
      </c>
      <c r="P56" s="271">
        <f t="shared" si="8"/>
        <v>0</v>
      </c>
      <c r="Q56" s="271">
        <f t="shared" si="8"/>
        <v>0</v>
      </c>
      <c r="R56" s="271">
        <f t="shared" si="8"/>
        <v>0</v>
      </c>
      <c r="S56" s="271">
        <f t="shared" si="8"/>
        <v>0</v>
      </c>
      <c r="T56" s="271">
        <f t="shared" si="8"/>
        <v>0</v>
      </c>
      <c r="U56" s="271">
        <f t="shared" si="8"/>
        <v>0</v>
      </c>
      <c r="V56" s="271">
        <f t="shared" si="8"/>
        <v>0</v>
      </c>
      <c r="W56" s="271">
        <f t="shared" si="8"/>
        <v>0</v>
      </c>
      <c r="X56" s="271">
        <f t="shared" si="8"/>
        <v>0</v>
      </c>
      <c r="Y56" s="271">
        <f t="shared" si="8"/>
        <v>0</v>
      </c>
      <c r="Z56" s="271">
        <f t="shared" si="8"/>
        <v>0</v>
      </c>
      <c r="AA56" s="271">
        <f t="shared" si="8"/>
        <v>0</v>
      </c>
      <c r="AB56" s="271">
        <f t="shared" si="8"/>
        <v>0</v>
      </c>
      <c r="AC56" s="271">
        <f t="shared" si="8"/>
        <v>0</v>
      </c>
      <c r="AD56" s="271">
        <f t="shared" si="8"/>
        <v>0</v>
      </c>
      <c r="AE56" s="271">
        <f t="shared" si="8"/>
        <v>0</v>
      </c>
    </row>
    <row r="57" spans="1:31" x14ac:dyDescent="0.2">
      <c r="A57" s="211">
        <v>4</v>
      </c>
      <c r="B57" s="277" t="s">
        <v>634</v>
      </c>
      <c r="C57" s="416">
        <f>+OUDT!D22</f>
        <v>0</v>
      </c>
      <c r="D57" s="416">
        <f>+OUDT!E22</f>
        <v>0</v>
      </c>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row>
    <row r="58" spans="1:31" x14ac:dyDescent="0.2">
      <c r="A58" s="211">
        <v>5</v>
      </c>
      <c r="B58" s="268" t="s">
        <v>547</v>
      </c>
      <c r="C58" s="284">
        <f>+C27+C45+C56+C57</f>
        <v>8956300</v>
      </c>
      <c r="D58" s="284">
        <f>+D27+D45+D56+D57</f>
        <v>2288842.3499999996</v>
      </c>
      <c r="E58" s="284">
        <f t="shared" ref="E58:AE58" si="9">+E27+E45+E56</f>
        <v>0</v>
      </c>
      <c r="F58" s="284">
        <f t="shared" si="9"/>
        <v>0</v>
      </c>
      <c r="G58" s="284">
        <f t="shared" si="9"/>
        <v>0</v>
      </c>
      <c r="H58" s="284">
        <f t="shared" si="9"/>
        <v>0</v>
      </c>
      <c r="I58" s="284">
        <f t="shared" si="9"/>
        <v>0</v>
      </c>
      <c r="J58" s="284">
        <f t="shared" si="9"/>
        <v>0</v>
      </c>
      <c r="K58" s="284">
        <f t="shared" si="9"/>
        <v>0</v>
      </c>
      <c r="L58" s="284">
        <f t="shared" si="9"/>
        <v>0</v>
      </c>
      <c r="M58" s="284">
        <f t="shared" si="9"/>
        <v>0</v>
      </c>
      <c r="N58" s="284">
        <f t="shared" si="9"/>
        <v>0</v>
      </c>
      <c r="O58" s="284">
        <f t="shared" si="9"/>
        <v>0</v>
      </c>
      <c r="P58" s="284">
        <f t="shared" si="9"/>
        <v>0</v>
      </c>
      <c r="Q58" s="284">
        <f t="shared" si="9"/>
        <v>0</v>
      </c>
      <c r="R58" s="284">
        <f t="shared" si="9"/>
        <v>0</v>
      </c>
      <c r="S58" s="284">
        <f t="shared" si="9"/>
        <v>0</v>
      </c>
      <c r="T58" s="284">
        <f t="shared" si="9"/>
        <v>0</v>
      </c>
      <c r="U58" s="284">
        <f t="shared" si="9"/>
        <v>0</v>
      </c>
      <c r="V58" s="284">
        <f t="shared" si="9"/>
        <v>0</v>
      </c>
      <c r="W58" s="284">
        <f t="shared" si="9"/>
        <v>0</v>
      </c>
      <c r="X58" s="284">
        <f t="shared" si="9"/>
        <v>0</v>
      </c>
      <c r="Y58" s="284">
        <f t="shared" si="9"/>
        <v>0</v>
      </c>
      <c r="Z58" s="284">
        <f t="shared" si="9"/>
        <v>0</v>
      </c>
      <c r="AA58" s="284">
        <f t="shared" si="9"/>
        <v>0</v>
      </c>
      <c r="AB58" s="284">
        <f t="shared" si="9"/>
        <v>0</v>
      </c>
      <c r="AC58" s="284">
        <f t="shared" si="9"/>
        <v>0</v>
      </c>
      <c r="AD58" s="284">
        <f t="shared" si="9"/>
        <v>0</v>
      </c>
      <c r="AE58" s="284">
        <f t="shared" si="9"/>
        <v>0</v>
      </c>
    </row>
    <row r="59" spans="1:31" x14ac:dyDescent="0.2">
      <c r="A59" s="211">
        <v>6</v>
      </c>
      <c r="B59" s="268" t="s">
        <v>548</v>
      </c>
      <c r="C59" s="426">
        <v>2540600</v>
      </c>
      <c r="D59" s="271">
        <f>+balance!C14</f>
        <v>11496900</v>
      </c>
      <c r="E59" s="216"/>
    </row>
    <row r="60" spans="1:31" x14ac:dyDescent="0.2">
      <c r="A60" s="211">
        <v>7</v>
      </c>
      <c r="B60" s="268" t="s">
        <v>549</v>
      </c>
      <c r="C60" s="426">
        <f>+balance!C14</f>
        <v>11496900</v>
      </c>
      <c r="D60" s="271">
        <f>+balance!D14</f>
        <v>13785742.35</v>
      </c>
      <c r="E60" s="198"/>
    </row>
    <row r="61" spans="1:31" x14ac:dyDescent="0.2">
      <c r="C61" s="347">
        <f>+C60-C59-C58</f>
        <v>0</v>
      </c>
      <c r="D61" s="285">
        <f>+D60-D59-D58</f>
        <v>0</v>
      </c>
      <c r="E61" s="286"/>
    </row>
    <row r="62" spans="1:31" x14ac:dyDescent="0.2">
      <c r="D62" s="285"/>
      <c r="E62" s="286"/>
    </row>
    <row r="63" spans="1:31" x14ac:dyDescent="0.2">
      <c r="B63" s="165" t="str">
        <f>balance!B80</f>
        <v>Захирал____________________ /Ц.ГАНЦЭЦЭГ/</v>
      </c>
      <c r="C63" s="353"/>
      <c r="E63" s="286"/>
    </row>
    <row r="64" spans="1:31" x14ac:dyDescent="0.2"/>
    <row r="65" spans="1:9" x14ac:dyDescent="0.2">
      <c r="B65" s="64" t="str">
        <f>balance!B82</f>
        <v>Ерөнхий нягтлан бодогч ________________ /                                   /</v>
      </c>
    </row>
    <row r="66" spans="1:9" x14ac:dyDescent="0.2"/>
    <row r="67" spans="1:9" x14ac:dyDescent="0.2"/>
    <row r="68" spans="1:9" x14ac:dyDescent="0.2"/>
    <row r="69" spans="1:9" x14ac:dyDescent="0.2"/>
    <row r="70" spans="1:9" hidden="1" x14ac:dyDescent="0.2">
      <c r="A70" s="287"/>
      <c r="B70" s="288" t="s">
        <v>76</v>
      </c>
      <c r="C70" s="354"/>
      <c r="D70" s="196" t="s">
        <v>77</v>
      </c>
    </row>
    <row r="71" spans="1:9" hidden="1" x14ac:dyDescent="0.2">
      <c r="A71" s="287"/>
      <c r="B71" s="289" t="s">
        <v>81</v>
      </c>
      <c r="C71" s="290"/>
      <c r="D71" s="290">
        <v>959000</v>
      </c>
      <c r="G71" s="291"/>
      <c r="H71" s="291" t="s">
        <v>78</v>
      </c>
      <c r="I71" s="291" t="s">
        <v>79</v>
      </c>
    </row>
    <row r="72" spans="1:9" hidden="1" x14ac:dyDescent="0.2">
      <c r="A72" s="287"/>
      <c r="B72" s="289" t="s">
        <v>82</v>
      </c>
      <c r="C72" s="290"/>
      <c r="D72" s="290">
        <v>0</v>
      </c>
      <c r="G72" s="291" t="s">
        <v>81</v>
      </c>
      <c r="H72" s="291">
        <v>959000</v>
      </c>
      <c r="I72" s="291" t="e">
        <v>#VALUE!</v>
      </c>
    </row>
    <row r="73" spans="1:9" hidden="1" x14ac:dyDescent="0.2">
      <c r="A73" s="287"/>
      <c r="B73" s="289" t="s">
        <v>83</v>
      </c>
      <c r="C73" s="290"/>
      <c r="D73" s="290">
        <v>0</v>
      </c>
      <c r="G73" s="291" t="s">
        <v>81</v>
      </c>
      <c r="H73" s="291">
        <v>0</v>
      </c>
      <c r="I73" s="291">
        <v>0</v>
      </c>
    </row>
    <row r="74" spans="1:9" hidden="1" x14ac:dyDescent="0.2">
      <c r="A74" s="287"/>
      <c r="B74" s="289" t="s">
        <v>84</v>
      </c>
      <c r="C74" s="290"/>
      <c r="D74" s="290">
        <v>0</v>
      </c>
      <c r="E74" s="292" t="s">
        <v>72</v>
      </c>
      <c r="G74" s="291" t="s">
        <v>81</v>
      </c>
      <c r="H74" s="291">
        <v>0</v>
      </c>
      <c r="I74" s="291">
        <v>0</v>
      </c>
    </row>
    <row r="75" spans="1:9" hidden="1" x14ac:dyDescent="0.2">
      <c r="A75" s="287"/>
      <c r="B75" s="289" t="s">
        <v>85</v>
      </c>
      <c r="C75" s="290"/>
      <c r="D75" s="290">
        <v>0</v>
      </c>
      <c r="G75" s="291" t="s">
        <v>81</v>
      </c>
      <c r="H75" s="291">
        <v>0</v>
      </c>
      <c r="I75" s="291">
        <v>0</v>
      </c>
    </row>
    <row r="76" spans="1:9" hidden="1" x14ac:dyDescent="0.2">
      <c r="A76" s="287"/>
      <c r="B76" s="289" t="s">
        <v>86</v>
      </c>
      <c r="C76" s="290"/>
      <c r="D76" s="290">
        <v>0</v>
      </c>
      <c r="E76" s="292" t="s">
        <v>72</v>
      </c>
      <c r="G76" s="291" t="s">
        <v>81</v>
      </c>
      <c r="H76" s="291">
        <v>0</v>
      </c>
      <c r="I76" s="291">
        <v>0</v>
      </c>
    </row>
    <row r="77" spans="1:9" hidden="1" x14ac:dyDescent="0.2">
      <c r="A77" s="287"/>
      <c r="B77" s="289" t="s">
        <v>87</v>
      </c>
      <c r="C77" s="290"/>
      <c r="D77" s="290">
        <v>266000</v>
      </c>
      <c r="G77" s="291" t="s">
        <v>81</v>
      </c>
      <c r="H77" s="291">
        <v>0</v>
      </c>
      <c r="I77" s="291">
        <v>0</v>
      </c>
    </row>
    <row r="78" spans="1:9" hidden="1" x14ac:dyDescent="0.2">
      <c r="A78" s="287"/>
      <c r="B78" s="289" t="s">
        <v>88</v>
      </c>
      <c r="C78" s="290"/>
      <c r="D78" s="290">
        <v>0</v>
      </c>
      <c r="G78" s="291" t="s">
        <v>82</v>
      </c>
      <c r="H78" s="291">
        <v>0</v>
      </c>
      <c r="I78" s="291">
        <v>0</v>
      </c>
    </row>
    <row r="79" spans="1:9" hidden="1" x14ac:dyDescent="0.2">
      <c r="A79" s="287"/>
      <c r="B79" s="289" t="s">
        <v>89</v>
      </c>
      <c r="C79" s="290"/>
      <c r="D79" s="290">
        <v>0</v>
      </c>
      <c r="G79" s="291" t="s">
        <v>84</v>
      </c>
      <c r="H79" s="291">
        <v>0</v>
      </c>
      <c r="I79" s="291">
        <v>500000</v>
      </c>
    </row>
    <row r="80" spans="1:9" hidden="1" x14ac:dyDescent="0.2">
      <c r="A80" s="287"/>
      <c r="B80" s="289" t="s">
        <v>90</v>
      </c>
      <c r="C80" s="290"/>
      <c r="D80" s="290">
        <v>0</v>
      </c>
      <c r="G80" s="291" t="s">
        <v>84</v>
      </c>
      <c r="H80" s="291">
        <v>0</v>
      </c>
      <c r="I80" s="291">
        <v>0</v>
      </c>
    </row>
    <row r="81" spans="1:9" hidden="1" x14ac:dyDescent="0.2">
      <c r="A81" s="287"/>
      <c r="B81" s="289">
        <v>0</v>
      </c>
      <c r="C81" s="290"/>
      <c r="D81" s="290">
        <v>0</v>
      </c>
      <c r="G81" s="291" t="s">
        <v>84</v>
      </c>
      <c r="H81" s="291">
        <v>0</v>
      </c>
      <c r="I81" s="291">
        <v>0</v>
      </c>
    </row>
    <row r="82" spans="1:9" hidden="1" x14ac:dyDescent="0.2">
      <c r="A82" s="287"/>
      <c r="B82" s="289" t="s">
        <v>91</v>
      </c>
      <c r="C82" s="290"/>
      <c r="D82" s="290">
        <v>0</v>
      </c>
      <c r="E82" s="292" t="s">
        <v>73</v>
      </c>
      <c r="G82" s="291" t="s">
        <v>85</v>
      </c>
      <c r="H82" s="291">
        <v>0</v>
      </c>
      <c r="I82" s="291">
        <v>0</v>
      </c>
    </row>
    <row r="83" spans="1:9" hidden="1" x14ac:dyDescent="0.2">
      <c r="A83" s="287"/>
      <c r="B83" s="289" t="s">
        <v>92</v>
      </c>
      <c r="C83" s="290"/>
      <c r="D83" s="290">
        <v>0</v>
      </c>
      <c r="G83" s="291" t="s">
        <v>84</v>
      </c>
      <c r="H83" s="291">
        <v>0</v>
      </c>
      <c r="I83" s="291">
        <v>0</v>
      </c>
    </row>
    <row r="84" spans="1:9" hidden="1" x14ac:dyDescent="0.2">
      <c r="A84" s="287"/>
      <c r="B84" s="289" t="s">
        <v>93</v>
      </c>
      <c r="C84" s="290"/>
      <c r="D84" s="290">
        <v>0</v>
      </c>
      <c r="G84" s="291" t="s">
        <v>86</v>
      </c>
      <c r="H84" s="291">
        <v>0</v>
      </c>
      <c r="I84" s="291">
        <v>0</v>
      </c>
    </row>
    <row r="85" spans="1:9" hidden="1" x14ac:dyDescent="0.2">
      <c r="A85" s="287"/>
      <c r="B85" s="289" t="s">
        <v>94</v>
      </c>
      <c r="C85" s="290"/>
      <c r="D85" s="290">
        <v>0</v>
      </c>
      <c r="G85" s="291" t="s">
        <v>84</v>
      </c>
      <c r="H85" s="291">
        <v>0</v>
      </c>
      <c r="I85" s="291">
        <v>0</v>
      </c>
    </row>
    <row r="86" spans="1:9" hidden="1" x14ac:dyDescent="0.2">
      <c r="A86" s="287"/>
      <c r="B86" s="289" t="s">
        <v>95</v>
      </c>
      <c r="C86" s="290"/>
      <c r="D86" s="290">
        <v>0</v>
      </c>
      <c r="G86" s="291" t="s">
        <v>84</v>
      </c>
      <c r="H86" s="291">
        <v>0</v>
      </c>
      <c r="I86" s="291">
        <v>0</v>
      </c>
    </row>
    <row r="87" spans="1:9" hidden="1" x14ac:dyDescent="0.2">
      <c r="A87" s="287"/>
      <c r="B87" s="289" t="s">
        <v>96</v>
      </c>
      <c r="C87" s="290"/>
      <c r="D87" s="290">
        <v>0</v>
      </c>
      <c r="G87" s="291" t="s">
        <v>87</v>
      </c>
      <c r="H87" s="291">
        <v>130000</v>
      </c>
      <c r="I87" s="291">
        <v>0</v>
      </c>
    </row>
    <row r="88" spans="1:9" hidden="1" x14ac:dyDescent="0.2">
      <c r="A88" s="287"/>
      <c r="B88" s="289" t="s">
        <v>97</v>
      </c>
      <c r="C88" s="290"/>
      <c r="D88" s="290">
        <v>0</v>
      </c>
      <c r="G88" s="291" t="s">
        <v>87</v>
      </c>
      <c r="H88" s="291">
        <v>0</v>
      </c>
      <c r="I88" s="291">
        <v>0</v>
      </c>
    </row>
    <row r="89" spans="1:9" hidden="1" x14ac:dyDescent="0.2">
      <c r="A89" s="287"/>
      <c r="B89" s="289" t="s">
        <v>98</v>
      </c>
      <c r="C89" s="290"/>
      <c r="D89" s="290">
        <v>0</v>
      </c>
      <c r="G89" s="291" t="s">
        <v>87</v>
      </c>
      <c r="H89" s="291">
        <v>0</v>
      </c>
      <c r="I89" s="291">
        <v>0</v>
      </c>
    </row>
    <row r="90" spans="1:9" hidden="1" x14ac:dyDescent="0.2">
      <c r="A90" s="287"/>
      <c r="B90" s="289" t="s">
        <v>83</v>
      </c>
      <c r="C90" s="290"/>
      <c r="D90" s="290">
        <v>0</v>
      </c>
      <c r="G90" s="291" t="s">
        <v>87</v>
      </c>
      <c r="H90" s="291">
        <v>0</v>
      </c>
      <c r="I90" s="291">
        <v>0</v>
      </c>
    </row>
    <row r="91" spans="1:9" hidden="1" x14ac:dyDescent="0.2">
      <c r="A91" s="287"/>
      <c r="B91" s="289">
        <v>0</v>
      </c>
      <c r="C91" s="290"/>
      <c r="D91" s="290">
        <v>0</v>
      </c>
      <c r="G91" s="291" t="s">
        <v>87</v>
      </c>
      <c r="H91" s="291">
        <v>136000</v>
      </c>
      <c r="I91" s="291">
        <v>0</v>
      </c>
    </row>
    <row r="92" spans="1:9" hidden="1" x14ac:dyDescent="0.2">
      <c r="A92" s="287"/>
      <c r="B92" s="289" t="s">
        <v>31</v>
      </c>
      <c r="C92" s="290"/>
      <c r="D92" s="290" t="e">
        <v>#VALUE!</v>
      </c>
      <c r="E92" s="292" t="s">
        <v>75</v>
      </c>
      <c r="G92" s="291" t="s">
        <v>88</v>
      </c>
      <c r="H92" s="291">
        <v>0</v>
      </c>
      <c r="I92" s="291">
        <v>0</v>
      </c>
    </row>
    <row r="93" spans="1:9" hidden="1" x14ac:dyDescent="0.2">
      <c r="A93" s="287"/>
      <c r="B93" s="289" t="s">
        <v>99</v>
      </c>
      <c r="C93" s="290"/>
      <c r="D93" s="290">
        <v>0</v>
      </c>
      <c r="G93" s="291" t="s">
        <v>87</v>
      </c>
      <c r="H93" s="291">
        <v>0</v>
      </c>
      <c r="I93" s="291">
        <v>0</v>
      </c>
    </row>
    <row r="94" spans="1:9" hidden="1" x14ac:dyDescent="0.2">
      <c r="A94" s="287"/>
      <c r="B94" s="289" t="s">
        <v>100</v>
      </c>
      <c r="C94" s="290"/>
      <c r="D94" s="290">
        <v>0</v>
      </c>
      <c r="G94" s="291" t="s">
        <v>89</v>
      </c>
      <c r="H94" s="291">
        <v>0</v>
      </c>
      <c r="I94" s="291">
        <v>0</v>
      </c>
    </row>
    <row r="95" spans="1:9" hidden="1" x14ac:dyDescent="0.2">
      <c r="A95" s="287"/>
      <c r="B95" s="289" t="s">
        <v>101</v>
      </c>
      <c r="C95" s="290"/>
      <c r="D95" s="290">
        <v>0</v>
      </c>
      <c r="G95" s="291" t="s">
        <v>90</v>
      </c>
      <c r="H95" s="291">
        <v>0</v>
      </c>
      <c r="I95" s="291">
        <v>0</v>
      </c>
    </row>
    <row r="96" spans="1:9" hidden="1" x14ac:dyDescent="0.2">
      <c r="A96" s="287"/>
      <c r="B96" s="289" t="s">
        <v>102</v>
      </c>
      <c r="C96" s="290"/>
      <c r="D96" s="290">
        <v>0</v>
      </c>
      <c r="G96" s="291" t="s">
        <v>91</v>
      </c>
      <c r="H96" s="291">
        <v>0</v>
      </c>
      <c r="I96" s="291">
        <v>0</v>
      </c>
    </row>
    <row r="97" spans="1:9" hidden="1" x14ac:dyDescent="0.2">
      <c r="A97" s="287"/>
      <c r="B97" s="289" t="s">
        <v>103</v>
      </c>
      <c r="C97" s="290"/>
      <c r="D97" s="290">
        <v>0</v>
      </c>
      <c r="G97" s="291" t="s">
        <v>91</v>
      </c>
      <c r="H97" s="291">
        <v>0</v>
      </c>
      <c r="I97" s="291">
        <v>0</v>
      </c>
    </row>
    <row r="98" spans="1:9" hidden="1" x14ac:dyDescent="0.2">
      <c r="A98" s="287"/>
      <c r="B98" s="289" t="s">
        <v>104</v>
      </c>
      <c r="C98" s="290"/>
      <c r="D98" s="290">
        <v>0</v>
      </c>
      <c r="G98" s="291" t="s">
        <v>92</v>
      </c>
      <c r="H98" s="291">
        <v>0</v>
      </c>
      <c r="I98" s="291">
        <v>0</v>
      </c>
    </row>
    <row r="99" spans="1:9" hidden="1" x14ac:dyDescent="0.2">
      <c r="A99" s="287"/>
      <c r="B99" s="289" t="s">
        <v>150</v>
      </c>
      <c r="C99" s="290"/>
      <c r="D99" s="290">
        <v>0</v>
      </c>
      <c r="G99" s="291" t="s">
        <v>91</v>
      </c>
      <c r="H99" s="291">
        <v>0</v>
      </c>
      <c r="I99" s="291">
        <v>0</v>
      </c>
    </row>
    <row r="100" spans="1:9" hidden="1" x14ac:dyDescent="0.2">
      <c r="A100" s="287"/>
      <c r="B100" s="289" t="s">
        <v>108</v>
      </c>
      <c r="C100" s="290"/>
      <c r="D100" s="290">
        <v>0</v>
      </c>
      <c r="G100" s="291" t="s">
        <v>92</v>
      </c>
      <c r="H100" s="291">
        <v>0</v>
      </c>
      <c r="I100" s="291">
        <v>0</v>
      </c>
    </row>
    <row r="101" spans="1:9" hidden="1" x14ac:dyDescent="0.2">
      <c r="A101" s="287"/>
      <c r="B101" s="289" t="s">
        <v>106</v>
      </c>
      <c r="C101" s="290"/>
      <c r="D101" s="290">
        <v>0</v>
      </c>
      <c r="E101" s="292" t="s">
        <v>75</v>
      </c>
      <c r="G101" s="291" t="s">
        <v>91</v>
      </c>
      <c r="H101" s="291">
        <v>0</v>
      </c>
      <c r="I101" s="291">
        <v>0</v>
      </c>
    </row>
    <row r="102" spans="1:9" hidden="1" x14ac:dyDescent="0.2">
      <c r="A102" s="287"/>
      <c r="B102" s="289" t="s">
        <v>107</v>
      </c>
      <c r="C102" s="290"/>
      <c r="D102" s="290">
        <v>0</v>
      </c>
      <c r="E102" s="292" t="s">
        <v>75</v>
      </c>
      <c r="G102" s="291" t="s">
        <v>92</v>
      </c>
      <c r="H102" s="291">
        <v>0</v>
      </c>
      <c r="I102" s="291">
        <v>0</v>
      </c>
    </row>
    <row r="103" spans="1:9" hidden="1" x14ac:dyDescent="0.2">
      <c r="A103" s="287"/>
      <c r="B103" s="289" t="s">
        <v>105</v>
      </c>
      <c r="C103" s="290"/>
      <c r="D103" s="290">
        <v>0</v>
      </c>
      <c r="E103" s="292" t="s">
        <v>75</v>
      </c>
      <c r="G103" s="291" t="s">
        <v>93</v>
      </c>
      <c r="H103" s="291">
        <v>0</v>
      </c>
      <c r="I103" s="291">
        <v>0</v>
      </c>
    </row>
    <row r="104" spans="1:9" hidden="1" x14ac:dyDescent="0.2">
      <c r="A104" s="287"/>
      <c r="B104" s="289" t="s">
        <v>109</v>
      </c>
      <c r="C104" s="290"/>
      <c r="D104" s="290">
        <v>0</v>
      </c>
      <c r="E104" s="292" t="s">
        <v>74</v>
      </c>
      <c r="G104" s="291" t="s">
        <v>94</v>
      </c>
      <c r="H104" s="291">
        <v>0</v>
      </c>
      <c r="I104" s="291">
        <v>0</v>
      </c>
    </row>
    <row r="105" spans="1:9" hidden="1" x14ac:dyDescent="0.2">
      <c r="A105" s="287"/>
      <c r="B105" s="289" t="s">
        <v>111</v>
      </c>
      <c r="C105" s="290"/>
      <c r="D105" s="290">
        <v>0</v>
      </c>
      <c r="E105" s="292" t="s">
        <v>74</v>
      </c>
      <c r="G105" s="291" t="s">
        <v>95</v>
      </c>
      <c r="H105" s="291">
        <v>0</v>
      </c>
      <c r="I105" s="291">
        <v>0</v>
      </c>
    </row>
    <row r="106" spans="1:9" hidden="1" x14ac:dyDescent="0.2">
      <c r="A106" s="287"/>
      <c r="B106" s="289" t="s">
        <v>110</v>
      </c>
      <c r="C106" s="290"/>
      <c r="D106" s="290">
        <v>0</v>
      </c>
      <c r="E106" s="292" t="s">
        <v>74</v>
      </c>
      <c r="G106" s="291" t="s">
        <v>96</v>
      </c>
      <c r="H106" s="291">
        <v>0</v>
      </c>
      <c r="I106" s="291">
        <v>0</v>
      </c>
    </row>
    <row r="107" spans="1:9" hidden="1" x14ac:dyDescent="0.2">
      <c r="A107" s="287"/>
      <c r="B107" s="289"/>
      <c r="C107" s="290"/>
      <c r="D107" s="290">
        <v>0</v>
      </c>
      <c r="G107" s="291" t="s">
        <v>97</v>
      </c>
      <c r="H107" s="291">
        <v>0</v>
      </c>
      <c r="I107" s="291">
        <v>0</v>
      </c>
    </row>
    <row r="108" spans="1:9" hidden="1" x14ac:dyDescent="0.2">
      <c r="A108" s="287"/>
      <c r="B108" s="289" t="s">
        <v>112</v>
      </c>
      <c r="C108" s="290"/>
      <c r="D108" s="290">
        <v>0</v>
      </c>
      <c r="G108" s="291" t="s">
        <v>97</v>
      </c>
      <c r="H108" s="291">
        <v>0</v>
      </c>
      <c r="I108" s="291">
        <v>0</v>
      </c>
    </row>
    <row r="109" spans="1:9" hidden="1" x14ac:dyDescent="0.2">
      <c r="A109" s="287"/>
      <c r="B109" s="289" t="s">
        <v>113</v>
      </c>
      <c r="C109" s="290"/>
      <c r="D109" s="290">
        <v>0</v>
      </c>
      <c r="G109" s="291" t="s">
        <v>97</v>
      </c>
      <c r="H109" s="291">
        <v>0</v>
      </c>
      <c r="I109" s="291">
        <v>0</v>
      </c>
    </row>
    <row r="110" spans="1:9" hidden="1" x14ac:dyDescent="0.2">
      <c r="A110" s="287"/>
      <c r="B110" s="289" t="s">
        <v>114</v>
      </c>
      <c r="C110" s="290"/>
      <c r="D110" s="290">
        <v>0</v>
      </c>
      <c r="G110" s="291" t="s">
        <v>31</v>
      </c>
      <c r="H110" s="291" t="e">
        <v>#VALUE!</v>
      </c>
      <c r="I110" s="291">
        <v>0</v>
      </c>
    </row>
    <row r="111" spans="1:9" hidden="1" x14ac:dyDescent="0.2">
      <c r="A111" s="287"/>
      <c r="B111" s="289" t="s">
        <v>115</v>
      </c>
      <c r="C111" s="290"/>
      <c r="D111" s="290">
        <v>0</v>
      </c>
      <c r="G111" s="291" t="s">
        <v>102</v>
      </c>
      <c r="H111" s="291">
        <v>0</v>
      </c>
      <c r="I111" s="291">
        <v>0</v>
      </c>
    </row>
    <row r="112" spans="1:9" hidden="1" x14ac:dyDescent="0.2">
      <c r="A112" s="287"/>
      <c r="B112" s="289" t="s">
        <v>56</v>
      </c>
      <c r="C112" s="290"/>
      <c r="D112" s="290">
        <v>0</v>
      </c>
      <c r="G112" s="291" t="s">
        <v>100</v>
      </c>
      <c r="H112" s="291">
        <v>0</v>
      </c>
      <c r="I112" s="291">
        <v>0</v>
      </c>
    </row>
    <row r="113" spans="1:9" hidden="1" x14ac:dyDescent="0.2">
      <c r="A113" s="287"/>
      <c r="B113" s="289" t="s">
        <v>116</v>
      </c>
      <c r="C113" s="290"/>
      <c r="D113" s="290">
        <v>0</v>
      </c>
      <c r="G113" s="291" t="s">
        <v>101</v>
      </c>
      <c r="H113" s="291">
        <v>0</v>
      </c>
      <c r="I113" s="291">
        <v>0</v>
      </c>
    </row>
    <row r="114" spans="1:9" hidden="1" x14ac:dyDescent="0.2">
      <c r="A114" s="287"/>
      <c r="B114" s="289" t="s">
        <v>151</v>
      </c>
      <c r="C114" s="290"/>
      <c r="D114" s="290">
        <v>0</v>
      </c>
      <c r="G114" s="291" t="s">
        <v>101</v>
      </c>
      <c r="H114" s="291">
        <v>0</v>
      </c>
      <c r="I114" s="291">
        <v>0</v>
      </c>
    </row>
    <row r="115" spans="1:9" hidden="1" x14ac:dyDescent="0.2">
      <c r="A115" s="287"/>
      <c r="B115" s="289" t="s">
        <v>152</v>
      </c>
      <c r="C115" s="290"/>
      <c r="D115" s="290">
        <v>0</v>
      </c>
      <c r="G115" s="291" t="s">
        <v>104</v>
      </c>
      <c r="H115" s="291">
        <v>0</v>
      </c>
      <c r="I115" s="291">
        <v>0</v>
      </c>
    </row>
    <row r="116" spans="1:9" hidden="1" x14ac:dyDescent="0.2">
      <c r="A116" s="287"/>
      <c r="B116" s="289" t="s">
        <v>153</v>
      </c>
      <c r="C116" s="290"/>
      <c r="D116" s="290">
        <v>0</v>
      </c>
      <c r="G116" s="291" t="s">
        <v>99</v>
      </c>
      <c r="H116" s="291">
        <v>0</v>
      </c>
      <c r="I116" s="291">
        <v>0</v>
      </c>
    </row>
    <row r="117" spans="1:9" hidden="1" x14ac:dyDescent="0.2">
      <c r="A117" s="287"/>
      <c r="B117" s="289" t="s">
        <v>154</v>
      </c>
      <c r="C117" s="290"/>
      <c r="D117" s="290">
        <v>0</v>
      </c>
      <c r="G117" s="291" t="s">
        <v>105</v>
      </c>
      <c r="H117" s="291">
        <v>0</v>
      </c>
      <c r="I117" s="291">
        <v>0</v>
      </c>
    </row>
    <row r="118" spans="1:9" hidden="1" x14ac:dyDescent="0.2">
      <c r="A118" s="287"/>
      <c r="B118" s="289" t="s">
        <v>119</v>
      </c>
      <c r="C118" s="290"/>
      <c r="D118" s="290">
        <v>0</v>
      </c>
      <c r="G118" s="291" t="s">
        <v>31</v>
      </c>
      <c r="H118" s="291">
        <v>0</v>
      </c>
      <c r="I118" s="291">
        <v>0</v>
      </c>
    </row>
    <row r="119" spans="1:9" hidden="1" x14ac:dyDescent="0.2">
      <c r="A119" s="287"/>
      <c r="B119" s="289" t="s">
        <v>4</v>
      </c>
      <c r="C119" s="290"/>
      <c r="D119" s="290">
        <v>0</v>
      </c>
      <c r="G119" s="291" t="s">
        <v>31</v>
      </c>
      <c r="H119" s="291">
        <v>0</v>
      </c>
      <c r="I119" s="291">
        <v>0</v>
      </c>
    </row>
    <row r="120" spans="1:9" hidden="1" x14ac:dyDescent="0.2">
      <c r="A120" s="287"/>
      <c r="B120" s="289" t="s">
        <v>121</v>
      </c>
      <c r="C120" s="290"/>
      <c r="D120" s="290">
        <v>0</v>
      </c>
      <c r="G120" s="291" t="s">
        <v>106</v>
      </c>
      <c r="H120" s="291">
        <v>0</v>
      </c>
      <c r="I120" s="291">
        <v>0</v>
      </c>
    </row>
    <row r="121" spans="1:9" hidden="1" x14ac:dyDescent="0.2">
      <c r="A121" s="287"/>
      <c r="B121" s="289" t="s">
        <v>122</v>
      </c>
      <c r="C121" s="290"/>
      <c r="D121" s="290">
        <v>0</v>
      </c>
      <c r="G121" s="291" t="s">
        <v>107</v>
      </c>
      <c r="H121" s="291">
        <v>0</v>
      </c>
      <c r="I121" s="291">
        <v>0</v>
      </c>
    </row>
    <row r="122" spans="1:9" hidden="1" x14ac:dyDescent="0.2">
      <c r="A122" s="287"/>
      <c r="B122" s="289" t="s">
        <v>123</v>
      </c>
      <c r="C122" s="290"/>
      <c r="D122" s="290">
        <v>0</v>
      </c>
      <c r="G122" s="291" t="s">
        <v>111</v>
      </c>
      <c r="H122" s="291">
        <v>0</v>
      </c>
      <c r="I122" s="291">
        <v>0</v>
      </c>
    </row>
    <row r="123" spans="1:9" hidden="1" x14ac:dyDescent="0.2">
      <c r="A123" s="287"/>
      <c r="B123" s="289" t="s">
        <v>124</v>
      </c>
      <c r="C123" s="290"/>
      <c r="D123" s="290">
        <v>0</v>
      </c>
      <c r="G123" s="291" t="s">
        <v>109</v>
      </c>
      <c r="H123" s="291">
        <v>0</v>
      </c>
      <c r="I123" s="291">
        <v>0</v>
      </c>
    </row>
    <row r="124" spans="1:9" hidden="1" x14ac:dyDescent="0.2">
      <c r="A124" s="287"/>
      <c r="B124" s="289" t="s">
        <v>125</v>
      </c>
      <c r="C124" s="290"/>
      <c r="D124" s="290">
        <v>3000</v>
      </c>
      <c r="G124" s="291" t="s">
        <v>110</v>
      </c>
      <c r="H124" s="291">
        <v>0</v>
      </c>
      <c r="I124" s="291">
        <v>0</v>
      </c>
    </row>
    <row r="125" spans="1:9" hidden="1" x14ac:dyDescent="0.2">
      <c r="A125" s="287"/>
      <c r="B125" s="289" t="s">
        <v>126</v>
      </c>
      <c r="C125" s="290"/>
      <c r="D125" s="290">
        <v>0</v>
      </c>
      <c r="G125" s="291" t="s">
        <v>112</v>
      </c>
      <c r="H125" s="291">
        <v>0</v>
      </c>
      <c r="I125" s="291">
        <v>0</v>
      </c>
    </row>
    <row r="126" spans="1:9" hidden="1" x14ac:dyDescent="0.2">
      <c r="A126" s="287"/>
      <c r="B126" s="289" t="s">
        <v>0</v>
      </c>
      <c r="C126" s="290"/>
      <c r="D126" s="290">
        <v>0</v>
      </c>
      <c r="G126" s="291" t="s">
        <v>113</v>
      </c>
      <c r="H126" s="291">
        <v>0</v>
      </c>
      <c r="I126" s="291">
        <v>0</v>
      </c>
    </row>
    <row r="127" spans="1:9" hidden="1" x14ac:dyDescent="0.2">
      <c r="A127" s="287"/>
      <c r="B127" s="289" t="s">
        <v>1</v>
      </c>
      <c r="C127" s="290"/>
      <c r="D127" s="290">
        <v>0</v>
      </c>
      <c r="G127" s="291" t="s">
        <v>115</v>
      </c>
      <c r="H127" s="291">
        <v>0</v>
      </c>
      <c r="I127" s="291">
        <v>0</v>
      </c>
    </row>
    <row r="128" spans="1:9" hidden="1" x14ac:dyDescent="0.2">
      <c r="A128" s="287"/>
      <c r="B128" s="289" t="s">
        <v>127</v>
      </c>
      <c r="C128" s="290"/>
      <c r="D128" s="290">
        <v>0</v>
      </c>
      <c r="G128" s="291" t="s">
        <v>116</v>
      </c>
      <c r="H128" s="291">
        <v>0</v>
      </c>
      <c r="I128" s="291">
        <v>0</v>
      </c>
    </row>
    <row r="129" spans="1:9" hidden="1" x14ac:dyDescent="0.2">
      <c r="A129" s="287"/>
      <c r="B129" s="289" t="s">
        <v>128</v>
      </c>
      <c r="C129" s="290"/>
      <c r="D129" s="290">
        <v>0</v>
      </c>
      <c r="G129" s="291" t="s">
        <v>151</v>
      </c>
      <c r="H129" s="291">
        <v>0</v>
      </c>
      <c r="I129" s="291">
        <v>0</v>
      </c>
    </row>
    <row r="130" spans="1:9" hidden="1" x14ac:dyDescent="0.2">
      <c r="A130" s="287"/>
      <c r="B130" s="289" t="s">
        <v>129</v>
      </c>
      <c r="C130" s="290"/>
      <c r="D130" s="290">
        <v>120000</v>
      </c>
      <c r="G130" s="291" t="s">
        <v>154</v>
      </c>
      <c r="H130" s="291">
        <v>0</v>
      </c>
      <c r="I130" s="291">
        <v>0</v>
      </c>
    </row>
    <row r="131" spans="1:9" hidden="1" x14ac:dyDescent="0.2">
      <c r="A131" s="287"/>
      <c r="B131" s="289" t="s">
        <v>130</v>
      </c>
      <c r="C131" s="290"/>
      <c r="D131" s="290">
        <v>0</v>
      </c>
      <c r="G131" s="291" t="s">
        <v>119</v>
      </c>
      <c r="H131" s="291">
        <v>0</v>
      </c>
      <c r="I131" s="291">
        <v>459000</v>
      </c>
    </row>
    <row r="132" spans="1:9" hidden="1" x14ac:dyDescent="0.2">
      <c r="A132" s="287"/>
      <c r="B132" s="289" t="s">
        <v>131</v>
      </c>
      <c r="C132" s="290"/>
      <c r="D132" s="290">
        <v>0</v>
      </c>
      <c r="G132" s="291" t="s">
        <v>4</v>
      </c>
      <c r="H132" s="291">
        <v>0</v>
      </c>
      <c r="I132" s="291">
        <v>0</v>
      </c>
    </row>
    <row r="133" spans="1:9" hidden="1" x14ac:dyDescent="0.2">
      <c r="A133" s="287"/>
      <c r="B133" s="289" t="s">
        <v>132</v>
      </c>
      <c r="C133" s="290"/>
      <c r="D133" s="290">
        <v>0</v>
      </c>
      <c r="G133" s="291" t="s">
        <v>121</v>
      </c>
      <c r="H133" s="291">
        <v>0</v>
      </c>
      <c r="I133" s="291">
        <v>0</v>
      </c>
    </row>
    <row r="134" spans="1:9" hidden="1" x14ac:dyDescent="0.2">
      <c r="A134" s="287"/>
      <c r="B134" s="289" t="s">
        <v>133</v>
      </c>
      <c r="C134" s="290"/>
      <c r="D134" s="290">
        <v>0</v>
      </c>
      <c r="G134" s="291" t="s">
        <v>122</v>
      </c>
      <c r="H134" s="291">
        <v>0</v>
      </c>
      <c r="I134" s="291">
        <v>0</v>
      </c>
    </row>
    <row r="135" spans="1:9" hidden="1" x14ac:dyDescent="0.2">
      <c r="A135" s="287"/>
      <c r="B135" s="289" t="s">
        <v>134</v>
      </c>
      <c r="C135" s="290"/>
      <c r="D135" s="290">
        <v>0</v>
      </c>
      <c r="G135" s="291" t="s">
        <v>123</v>
      </c>
      <c r="H135" s="291">
        <v>0</v>
      </c>
      <c r="I135" s="291">
        <v>0</v>
      </c>
    </row>
    <row r="136" spans="1:9" hidden="1" x14ac:dyDescent="0.2">
      <c r="A136" s="287"/>
      <c r="B136" s="289" t="s">
        <v>135</v>
      </c>
      <c r="C136" s="290"/>
      <c r="D136" s="290">
        <v>0</v>
      </c>
      <c r="G136" s="291" t="s">
        <v>124</v>
      </c>
      <c r="H136" s="291">
        <v>0</v>
      </c>
      <c r="I136" s="291">
        <v>0</v>
      </c>
    </row>
    <row r="137" spans="1:9" hidden="1" x14ac:dyDescent="0.2">
      <c r="A137" s="287"/>
      <c r="B137" s="289" t="s">
        <v>63</v>
      </c>
      <c r="C137" s="290"/>
      <c r="D137" s="290">
        <v>0</v>
      </c>
      <c r="G137" s="291" t="s">
        <v>124</v>
      </c>
      <c r="H137" s="291">
        <v>0</v>
      </c>
      <c r="I137" s="291">
        <v>0</v>
      </c>
    </row>
    <row r="138" spans="1:9" hidden="1" x14ac:dyDescent="0.2">
      <c r="A138" s="287"/>
      <c r="B138" s="289" t="s">
        <v>64</v>
      </c>
      <c r="C138" s="290"/>
      <c r="D138" s="290">
        <v>0</v>
      </c>
      <c r="G138" s="291" t="s">
        <v>126</v>
      </c>
      <c r="H138" s="291">
        <v>0</v>
      </c>
      <c r="I138" s="291">
        <v>0</v>
      </c>
    </row>
    <row r="139" spans="1:9" hidden="1" x14ac:dyDescent="0.2">
      <c r="A139" s="287"/>
      <c r="B139" s="289" t="s">
        <v>145</v>
      </c>
      <c r="C139" s="290"/>
      <c r="D139" s="290">
        <v>0</v>
      </c>
      <c r="G139" s="291" t="s">
        <v>1</v>
      </c>
      <c r="H139" s="291">
        <v>0</v>
      </c>
      <c r="I139" s="291">
        <v>0</v>
      </c>
    </row>
    <row r="140" spans="1:9" hidden="1" x14ac:dyDescent="0.2">
      <c r="A140" s="287"/>
      <c r="B140" s="289" t="s">
        <v>147</v>
      </c>
      <c r="C140" s="290"/>
      <c r="D140" s="290">
        <v>0</v>
      </c>
      <c r="G140" s="291" t="s">
        <v>129</v>
      </c>
      <c r="H140" s="291">
        <v>120000</v>
      </c>
      <c r="I140" s="291">
        <v>0</v>
      </c>
    </row>
    <row r="141" spans="1:9" hidden="1" x14ac:dyDescent="0.2">
      <c r="A141" s="287"/>
      <c r="B141" s="289" t="s">
        <v>155</v>
      </c>
      <c r="C141" s="290"/>
      <c r="D141" s="290">
        <v>0</v>
      </c>
      <c r="G141" s="291" t="s">
        <v>130</v>
      </c>
      <c r="H141" s="291">
        <v>0</v>
      </c>
      <c r="I141" s="291">
        <v>0</v>
      </c>
    </row>
    <row r="142" spans="1:9" hidden="1" x14ac:dyDescent="0.2">
      <c r="A142" s="287"/>
      <c r="B142" s="289" t="s">
        <v>156</v>
      </c>
      <c r="C142" s="290"/>
      <c r="D142" s="290">
        <v>0</v>
      </c>
      <c r="G142" s="291" t="s">
        <v>134</v>
      </c>
      <c r="H142" s="291">
        <v>0</v>
      </c>
      <c r="I142" s="291">
        <v>0</v>
      </c>
    </row>
    <row r="143" spans="1:9" hidden="1" x14ac:dyDescent="0.2">
      <c r="A143" s="287"/>
      <c r="B143" s="289" t="s">
        <v>148</v>
      </c>
      <c r="C143" s="290"/>
      <c r="D143" s="290">
        <v>0</v>
      </c>
      <c r="G143" s="291" t="s">
        <v>128</v>
      </c>
      <c r="H143" s="291">
        <v>0</v>
      </c>
      <c r="I143" s="291">
        <v>0</v>
      </c>
    </row>
    <row r="144" spans="1:9" hidden="1" x14ac:dyDescent="0.2">
      <c r="A144" s="287"/>
      <c r="B144" s="289" t="s">
        <v>3</v>
      </c>
      <c r="C144" s="290"/>
      <c r="D144" s="290">
        <v>0</v>
      </c>
      <c r="G144" s="291" t="s">
        <v>125</v>
      </c>
      <c r="H144" s="291">
        <v>3000</v>
      </c>
      <c r="I144" s="291">
        <v>0</v>
      </c>
    </row>
    <row r="145" spans="1:9" hidden="1" x14ac:dyDescent="0.2">
      <c r="A145" s="287"/>
      <c r="B145" s="289" t="s">
        <v>2</v>
      </c>
      <c r="C145" s="290"/>
      <c r="D145" s="290">
        <v>0</v>
      </c>
      <c r="G145" s="291" t="s">
        <v>129</v>
      </c>
      <c r="H145" s="291">
        <v>0</v>
      </c>
      <c r="I145" s="291">
        <v>0</v>
      </c>
    </row>
    <row r="146" spans="1:9" hidden="1" x14ac:dyDescent="0.2">
      <c r="A146" s="287"/>
      <c r="B146" s="289" t="s">
        <v>146</v>
      </c>
      <c r="C146" s="290"/>
      <c r="D146" s="290">
        <v>0</v>
      </c>
      <c r="G146" s="291" t="s">
        <v>135</v>
      </c>
      <c r="H146" s="291">
        <v>0</v>
      </c>
      <c r="I146" s="291">
        <v>0</v>
      </c>
    </row>
    <row r="147" spans="1:9" hidden="1" x14ac:dyDescent="0.2">
      <c r="A147" s="287"/>
      <c r="B147" s="289" t="s">
        <v>80</v>
      </c>
      <c r="C147" s="290"/>
      <c r="D147" s="196" t="e">
        <v>#VALUE!</v>
      </c>
      <c r="G147" s="291" t="s">
        <v>0</v>
      </c>
      <c r="H147" s="291">
        <v>0</v>
      </c>
      <c r="I147" s="291">
        <v>0</v>
      </c>
    </row>
    <row r="148" spans="1:9" x14ac:dyDescent="0.2">
      <c r="G148" s="291" t="s">
        <v>127</v>
      </c>
      <c r="H148" s="291">
        <v>0</v>
      </c>
      <c r="I148" s="291">
        <v>0</v>
      </c>
    </row>
    <row r="149" spans="1:9" hidden="1" x14ac:dyDescent="0.2">
      <c r="G149" s="291" t="s">
        <v>131</v>
      </c>
      <c r="H149" s="291">
        <v>0</v>
      </c>
      <c r="I149" s="291">
        <v>0</v>
      </c>
    </row>
    <row r="150" spans="1:9" hidden="1" x14ac:dyDescent="0.2">
      <c r="G150" s="291" t="s">
        <v>127</v>
      </c>
      <c r="H150" s="291">
        <v>0</v>
      </c>
      <c r="I150" s="291">
        <v>0</v>
      </c>
    </row>
    <row r="151" spans="1:9" hidden="1" x14ac:dyDescent="0.2">
      <c r="G151" s="291" t="s">
        <v>135</v>
      </c>
      <c r="H151" s="291">
        <v>0</v>
      </c>
      <c r="I151" s="291">
        <v>0</v>
      </c>
    </row>
    <row r="152" spans="1:9" hidden="1" x14ac:dyDescent="0.2">
      <c r="G152" s="291" t="s">
        <v>63</v>
      </c>
      <c r="H152" s="291">
        <v>0</v>
      </c>
      <c r="I152" s="291">
        <v>0</v>
      </c>
    </row>
    <row r="153" spans="1:9" hidden="1" x14ac:dyDescent="0.2">
      <c r="G153" s="291" t="s">
        <v>145</v>
      </c>
      <c r="H153" s="291">
        <v>0</v>
      </c>
      <c r="I153" s="291">
        <v>0</v>
      </c>
    </row>
    <row r="154" spans="1:9" hidden="1" x14ac:dyDescent="0.2">
      <c r="G154" s="291" t="s">
        <v>2</v>
      </c>
      <c r="H154" s="291">
        <v>0</v>
      </c>
      <c r="I154" s="291">
        <v>0</v>
      </c>
    </row>
    <row r="155" spans="1:9" hidden="1" x14ac:dyDescent="0.2">
      <c r="G155" s="291" t="s">
        <v>146</v>
      </c>
      <c r="H155" s="291">
        <v>0</v>
      </c>
      <c r="I155" s="291">
        <v>0</v>
      </c>
    </row>
    <row r="156" spans="1:9" hidden="1" x14ac:dyDescent="0.2">
      <c r="G156" s="291" t="s">
        <v>135</v>
      </c>
      <c r="H156" s="291">
        <v>0</v>
      </c>
      <c r="I156" s="291">
        <v>0</v>
      </c>
    </row>
    <row r="157" spans="1:9" hidden="1" x14ac:dyDescent="0.2">
      <c r="G157" s="291" t="s">
        <v>135</v>
      </c>
      <c r="H157" s="291">
        <v>0</v>
      </c>
      <c r="I157" s="291">
        <v>0</v>
      </c>
    </row>
    <row r="158" spans="1:9" hidden="1" x14ac:dyDescent="0.2">
      <c r="G158" s="291" t="s">
        <v>157</v>
      </c>
      <c r="H158" s="291">
        <v>0</v>
      </c>
      <c r="I158" s="291">
        <v>0</v>
      </c>
    </row>
    <row r="159" spans="1:9" hidden="1" x14ac:dyDescent="0.2">
      <c r="G159" s="291" t="s">
        <v>149</v>
      </c>
      <c r="H159" s="291">
        <v>0</v>
      </c>
      <c r="I159" s="291">
        <v>0</v>
      </c>
    </row>
    <row r="160" spans="1:9" hidden="1" x14ac:dyDescent="0.2">
      <c r="G160" s="291" t="s">
        <v>133</v>
      </c>
      <c r="H160" s="291">
        <v>0</v>
      </c>
      <c r="I160" s="291">
        <v>0</v>
      </c>
    </row>
    <row r="161" spans="7:9" hidden="1" x14ac:dyDescent="0.2">
      <c r="G161" s="291" t="s">
        <v>135</v>
      </c>
      <c r="H161" s="291">
        <v>0</v>
      </c>
      <c r="I161" s="291">
        <v>0</v>
      </c>
    </row>
    <row r="162" spans="7:9" hidden="1" x14ac:dyDescent="0.2">
      <c r="G162" s="291" t="s">
        <v>135</v>
      </c>
      <c r="H162" s="291">
        <v>0</v>
      </c>
      <c r="I162" s="291">
        <v>0</v>
      </c>
    </row>
    <row r="163" spans="7:9" hidden="1" x14ac:dyDescent="0.2">
      <c r="G163" s="291" t="s">
        <v>132</v>
      </c>
      <c r="H163" s="291">
        <v>0</v>
      </c>
      <c r="I163" s="291">
        <v>0</v>
      </c>
    </row>
    <row r="164" spans="7:9" hidden="1" x14ac:dyDescent="0.2">
      <c r="G164" s="291" t="s">
        <v>135</v>
      </c>
      <c r="H164" s="291">
        <v>0</v>
      </c>
      <c r="I164" s="291">
        <v>0</v>
      </c>
    </row>
    <row r="165" spans="7:9" hidden="1" x14ac:dyDescent="0.2">
      <c r="G165" s="291" t="s">
        <v>64</v>
      </c>
      <c r="H165" s="291">
        <v>0</v>
      </c>
      <c r="I165" s="291">
        <v>0</v>
      </c>
    </row>
    <row r="166" spans="7:9" hidden="1" x14ac:dyDescent="0.2">
      <c r="G166" s="291" t="s">
        <v>148</v>
      </c>
      <c r="H166" s="291">
        <v>0</v>
      </c>
      <c r="I166" s="291">
        <v>0</v>
      </c>
    </row>
    <row r="167" spans="7:9" hidden="1" x14ac:dyDescent="0.2">
      <c r="G167" s="291" t="s">
        <v>3</v>
      </c>
      <c r="H167" s="291">
        <v>0</v>
      </c>
      <c r="I167" s="291">
        <v>0</v>
      </c>
    </row>
    <row r="168" spans="7:9" hidden="1" x14ac:dyDescent="0.2">
      <c r="G168" s="291" t="s">
        <v>114</v>
      </c>
      <c r="H168" s="291">
        <v>0</v>
      </c>
      <c r="I168" s="291">
        <v>0</v>
      </c>
    </row>
    <row r="169" spans="7:9" hidden="1" x14ac:dyDescent="0.2">
      <c r="G169" s="291" t="s">
        <v>147</v>
      </c>
      <c r="H169" s="291">
        <v>0</v>
      </c>
      <c r="I169" s="291">
        <v>0</v>
      </c>
    </row>
    <row r="170" spans="7:9" hidden="1" x14ac:dyDescent="0.2">
      <c r="G170" s="291" t="s">
        <v>135</v>
      </c>
      <c r="H170" s="291">
        <v>0</v>
      </c>
      <c r="I170" s="291">
        <v>0</v>
      </c>
    </row>
    <row r="171" spans="7:9" hidden="1" x14ac:dyDescent="0.2">
      <c r="G171" s="291" t="s">
        <v>108</v>
      </c>
      <c r="H171" s="291">
        <v>0</v>
      </c>
      <c r="I171" s="291">
        <v>0</v>
      </c>
    </row>
    <row r="172" spans="7:9" hidden="1" x14ac:dyDescent="0.2">
      <c r="G172" s="291" t="s">
        <v>91</v>
      </c>
      <c r="H172" s="291">
        <v>0</v>
      </c>
      <c r="I172" s="291">
        <v>0</v>
      </c>
    </row>
    <row r="173" spans="7:9" hidden="1" x14ac:dyDescent="0.2">
      <c r="G173" s="291" t="s">
        <v>92</v>
      </c>
      <c r="H173" s="291">
        <v>0</v>
      </c>
      <c r="I173" s="291">
        <v>0</v>
      </c>
    </row>
    <row r="174" spans="7:9" hidden="1" x14ac:dyDescent="0.2">
      <c r="G174" s="291" t="s">
        <v>135</v>
      </c>
      <c r="H174" s="291">
        <v>0</v>
      </c>
      <c r="I174" s="291">
        <v>0</v>
      </c>
    </row>
    <row r="175" spans="7:9" hidden="1" x14ac:dyDescent="0.2">
      <c r="G175" s="291" t="s">
        <v>135</v>
      </c>
      <c r="H175" s="291">
        <v>0</v>
      </c>
      <c r="I175" s="291">
        <v>0</v>
      </c>
    </row>
    <row r="176" spans="7:9" hidden="1" x14ac:dyDescent="0.2">
      <c r="G176" s="291" t="s">
        <v>135</v>
      </c>
      <c r="H176" s="291">
        <v>0</v>
      </c>
      <c r="I176" s="291">
        <v>0</v>
      </c>
    </row>
    <row r="177" spans="7:9" hidden="1" x14ac:dyDescent="0.2">
      <c r="G177" s="291">
        <v>0</v>
      </c>
      <c r="H177" s="291">
        <v>0</v>
      </c>
      <c r="I177" s="291">
        <v>0</v>
      </c>
    </row>
    <row r="178" spans="7:9" hidden="1" x14ac:dyDescent="0.2">
      <c r="G178" s="291">
        <v>0</v>
      </c>
      <c r="H178" s="291">
        <v>0</v>
      </c>
      <c r="I178" s="291">
        <v>0</v>
      </c>
    </row>
    <row r="179" spans="7:9" hidden="1" x14ac:dyDescent="0.2">
      <c r="G179" s="291">
        <v>0</v>
      </c>
      <c r="H179" s="291">
        <v>0</v>
      </c>
      <c r="I179" s="291">
        <v>0</v>
      </c>
    </row>
    <row r="180" spans="7:9" hidden="1" x14ac:dyDescent="0.2">
      <c r="G180" s="291">
        <v>0</v>
      </c>
      <c r="H180" s="291">
        <v>0</v>
      </c>
      <c r="I180" s="291">
        <v>0</v>
      </c>
    </row>
    <row r="181" spans="7:9" hidden="1" x14ac:dyDescent="0.2">
      <c r="G181" s="291">
        <v>0</v>
      </c>
      <c r="H181" s="291">
        <v>0</v>
      </c>
      <c r="I181" s="291">
        <v>0</v>
      </c>
    </row>
    <row r="182" spans="7:9" hidden="1" x14ac:dyDescent="0.2">
      <c r="G182" s="291">
        <v>0</v>
      </c>
      <c r="H182" s="291">
        <v>0</v>
      </c>
      <c r="I182" s="291">
        <v>0</v>
      </c>
    </row>
    <row r="183" spans="7:9" hidden="1" x14ac:dyDescent="0.2">
      <c r="G183" s="291">
        <v>0</v>
      </c>
      <c r="H183" s="291">
        <v>0</v>
      </c>
      <c r="I183" s="291">
        <v>0</v>
      </c>
    </row>
    <row r="184" spans="7:9" hidden="1" x14ac:dyDescent="0.2">
      <c r="G184" s="291">
        <v>0</v>
      </c>
      <c r="H184" s="291">
        <v>0</v>
      </c>
      <c r="I184" s="291">
        <v>0</v>
      </c>
    </row>
    <row r="185" spans="7:9" hidden="1" x14ac:dyDescent="0.2">
      <c r="G185" s="291">
        <v>0</v>
      </c>
      <c r="H185" s="291">
        <v>0</v>
      </c>
      <c r="I185" s="291">
        <v>0</v>
      </c>
    </row>
    <row r="186" spans="7:9" hidden="1" x14ac:dyDescent="0.2">
      <c r="G186" s="291">
        <v>0</v>
      </c>
      <c r="H186" s="291">
        <v>0</v>
      </c>
      <c r="I186" s="291">
        <v>0</v>
      </c>
    </row>
    <row r="187" spans="7:9" hidden="1" x14ac:dyDescent="0.2">
      <c r="G187" s="291">
        <v>0</v>
      </c>
      <c r="H187" s="291">
        <v>0</v>
      </c>
      <c r="I187" s="291">
        <v>0</v>
      </c>
    </row>
    <row r="188" spans="7:9" hidden="1" x14ac:dyDescent="0.2">
      <c r="G188" s="291">
        <v>0</v>
      </c>
      <c r="H188" s="291">
        <v>0</v>
      </c>
      <c r="I188" s="291">
        <v>0</v>
      </c>
    </row>
    <row r="189" spans="7:9" hidden="1" x14ac:dyDescent="0.2">
      <c r="G189" s="291">
        <v>0</v>
      </c>
      <c r="H189" s="291">
        <v>0</v>
      </c>
      <c r="I189" s="291">
        <v>0</v>
      </c>
    </row>
    <row r="190" spans="7:9" hidden="1" x14ac:dyDescent="0.2">
      <c r="G190" s="291">
        <v>0</v>
      </c>
      <c r="H190" s="291">
        <v>0</v>
      </c>
      <c r="I190" s="291">
        <v>0</v>
      </c>
    </row>
    <row r="191" spans="7:9" hidden="1" x14ac:dyDescent="0.2">
      <c r="G191" s="291">
        <v>0</v>
      </c>
      <c r="H191" s="291">
        <v>0</v>
      </c>
      <c r="I191" s="291">
        <v>0</v>
      </c>
    </row>
    <row r="192" spans="7:9" hidden="1" x14ac:dyDescent="0.2">
      <c r="G192" s="291">
        <v>0</v>
      </c>
      <c r="H192" s="291">
        <v>0</v>
      </c>
      <c r="I192" s="291">
        <v>0</v>
      </c>
    </row>
    <row r="193" spans="7:9" hidden="1" x14ac:dyDescent="0.2">
      <c r="G193" s="291">
        <v>0</v>
      </c>
      <c r="H193" s="291">
        <v>0</v>
      </c>
      <c r="I193" s="291">
        <v>0</v>
      </c>
    </row>
    <row r="194" spans="7:9" hidden="1" x14ac:dyDescent="0.2">
      <c r="G194" s="291">
        <v>0</v>
      </c>
      <c r="H194" s="291">
        <v>0</v>
      </c>
      <c r="I194" s="291">
        <v>0</v>
      </c>
    </row>
    <row r="195" spans="7:9" hidden="1" x14ac:dyDescent="0.2">
      <c r="G195" s="291">
        <v>0</v>
      </c>
      <c r="H195" s="291">
        <v>0</v>
      </c>
      <c r="I195" s="291">
        <v>0</v>
      </c>
    </row>
    <row r="196" spans="7:9" hidden="1" x14ac:dyDescent="0.2">
      <c r="G196" s="291">
        <v>0</v>
      </c>
      <c r="H196" s="291">
        <v>0</v>
      </c>
      <c r="I196" s="291">
        <v>0</v>
      </c>
    </row>
    <row r="197" spans="7:9" hidden="1" x14ac:dyDescent="0.2">
      <c r="G197" s="291">
        <v>0</v>
      </c>
      <c r="H197" s="291">
        <v>0</v>
      </c>
      <c r="I197" s="291">
        <v>0</v>
      </c>
    </row>
    <row r="198" spans="7:9" hidden="1" x14ac:dyDescent="0.2">
      <c r="G198" s="291">
        <v>0</v>
      </c>
      <c r="H198" s="291">
        <v>0</v>
      </c>
      <c r="I198" s="291">
        <v>0</v>
      </c>
    </row>
    <row r="199" spans="7:9" hidden="1" x14ac:dyDescent="0.2">
      <c r="G199" s="291">
        <v>0</v>
      </c>
      <c r="H199" s="291">
        <v>0</v>
      </c>
      <c r="I199" s="291">
        <v>0</v>
      </c>
    </row>
    <row r="200" spans="7:9" hidden="1" x14ac:dyDescent="0.2">
      <c r="G200" s="291">
        <v>0</v>
      </c>
      <c r="H200" s="291">
        <v>0</v>
      </c>
      <c r="I200" s="291">
        <v>0</v>
      </c>
    </row>
    <row r="201" spans="7:9" hidden="1" x14ac:dyDescent="0.2">
      <c r="G201" s="291">
        <v>0</v>
      </c>
      <c r="H201" s="291">
        <v>0</v>
      </c>
      <c r="I201" s="291">
        <v>0</v>
      </c>
    </row>
    <row r="202" spans="7:9" hidden="1" x14ac:dyDescent="0.2">
      <c r="G202" s="291">
        <v>0</v>
      </c>
      <c r="H202" s="291">
        <v>0</v>
      </c>
      <c r="I202" s="291">
        <v>0</v>
      </c>
    </row>
    <row r="203" spans="7:9" hidden="1" x14ac:dyDescent="0.2">
      <c r="G203" s="291">
        <v>0</v>
      </c>
      <c r="H203" s="291">
        <v>0</v>
      </c>
      <c r="I203" s="291">
        <v>0</v>
      </c>
    </row>
    <row r="204" spans="7:9" hidden="1" x14ac:dyDescent="0.2">
      <c r="G204" s="291">
        <v>0</v>
      </c>
      <c r="H204" s="291">
        <v>0</v>
      </c>
      <c r="I204" s="291">
        <v>0</v>
      </c>
    </row>
    <row r="205" spans="7:9" hidden="1" x14ac:dyDescent="0.2">
      <c r="G205" s="291">
        <v>0</v>
      </c>
      <c r="H205" s="291">
        <v>0</v>
      </c>
      <c r="I205" s="291">
        <v>0</v>
      </c>
    </row>
    <row r="206" spans="7:9" hidden="1" x14ac:dyDescent="0.2">
      <c r="G206" s="291" t="s">
        <v>80</v>
      </c>
      <c r="H206" s="291" t="e">
        <v>#VALUE!</v>
      </c>
      <c r="I206" s="291" t="e">
        <v>#VALUE!</v>
      </c>
    </row>
    <row r="207" spans="7:9" hidden="1" x14ac:dyDescent="0.2">
      <c r="H207" s="162" t="e">
        <v>#VALUE!</v>
      </c>
    </row>
    <row r="208" spans="7:9" x14ac:dyDescent="0.2"/>
    <row r="209" x14ac:dyDescent="0.2"/>
    <row r="210" x14ac:dyDescent="0.2"/>
    <row r="211" x14ac:dyDescent="0.2"/>
    <row r="212" x14ac:dyDescent="0.2"/>
  </sheetData>
  <mergeCells count="1">
    <mergeCell ref="A2:C2"/>
  </mergeCells>
  <phoneticPr fontId="22" type="noConversion"/>
  <dataValidations xWindow="726" yWindow="797" count="1">
    <dataValidation allowBlank="1" showInputMessage="1" showErrorMessage="1" prompt="D баганад өмнөх улирлын мөнгөн гүйлгээг оруулна уу." sqref="E76 E101:E106 E74 E92 E82 A27:A29 A1:A11 A17:A18 A38:A47 E10:AE10 E17:AE17 E27:AE27 E29:AE29 E38:AE38 E45:AE45 E47:AE47 E51:AE51 A51:A67 E56:AE58 B1:D67" xr:uid="{00000000-0002-0000-0400-000000000000}"/>
  </dataValidations>
  <pageMargins left="0.47244094488188981" right="0.27559055118110237" top="0.19685039370078741" bottom="0.19685039370078741" header="0.51181102362204722" footer="0.51181102362204722"/>
  <pageSetup paperSize="9" scale="80" orientation="portrait" r:id="rId1"/>
  <headerFooter alignWithMargins="0"/>
  <drawing r:id="rId2"/>
  <legacyDrawing r:id="rId3"/>
  <controls>
    <mc:AlternateContent xmlns:mc="http://schemas.openxmlformats.org/markup-compatibility/2006">
      <mc:Choice Requires="x14">
        <control shapeId="6145" r:id="rId4" name="CommandButton1">
          <controlPr defaultSize="0" autoLine="0" autoPict="0" r:id="rId5">
            <anchor moveWithCells="1" sizeWithCells="1">
              <from>
                <xdr:col>4</xdr:col>
                <xdr:colOff>0</xdr:colOff>
                <xdr:row>0</xdr:row>
                <xdr:rowOff>47625</xdr:rowOff>
              </from>
              <to>
                <xdr:col>4</xdr:col>
                <xdr:colOff>0</xdr:colOff>
                <xdr:row>1</xdr:row>
                <xdr:rowOff>142875</xdr:rowOff>
              </to>
            </anchor>
          </controlPr>
        </control>
      </mc:Choice>
      <mc:Fallback>
        <control shapeId="6145"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72"/>
  <sheetViews>
    <sheetView view="pageBreakPreview" topLeftCell="A265" zoomScaleNormal="100" zoomScaleSheetLayoutView="100" workbookViewId="0">
      <selection activeCell="H453" sqref="H453"/>
    </sheetView>
  </sheetViews>
  <sheetFormatPr defaultRowHeight="12.75" x14ac:dyDescent="0.2"/>
  <cols>
    <col min="1" max="1" width="4.42578125" style="108" customWidth="1"/>
    <col min="2" max="2" width="19.28515625" style="114" customWidth="1"/>
    <col min="3" max="3" width="9.7109375" style="114" customWidth="1"/>
    <col min="4" max="4" width="10.85546875" style="114" customWidth="1"/>
    <col min="5" max="5" width="11.28515625" style="114" customWidth="1"/>
    <col min="6" max="6" width="12.5703125" style="114" customWidth="1"/>
    <col min="7" max="7" width="11.42578125" style="114" customWidth="1"/>
    <col min="8" max="8" width="11.85546875" style="114" customWidth="1"/>
    <col min="9" max="9" width="10.42578125" style="114" customWidth="1"/>
    <col min="10" max="10" width="3.28515625" style="114" customWidth="1"/>
    <col min="11" max="16384" width="9.140625" style="114"/>
  </cols>
  <sheetData>
    <row r="1" spans="1:10" x14ac:dyDescent="0.2">
      <c r="A1" s="504" t="s">
        <v>164</v>
      </c>
      <c r="B1" s="504"/>
      <c r="C1" s="504"/>
      <c r="D1" s="504"/>
      <c r="E1" s="504"/>
      <c r="F1" s="504"/>
      <c r="G1" s="504"/>
      <c r="H1" s="504"/>
      <c r="I1" s="504"/>
      <c r="J1" s="300"/>
    </row>
    <row r="2" spans="1:10" x14ac:dyDescent="0.2">
      <c r="A2" s="504"/>
      <c r="B2" s="504"/>
      <c r="C2" s="504"/>
      <c r="D2" s="504"/>
      <c r="E2" s="504"/>
      <c r="F2" s="504"/>
      <c r="G2" s="504"/>
      <c r="H2" s="504"/>
      <c r="I2" s="504"/>
      <c r="J2" s="300"/>
    </row>
    <row r="3" spans="1:10" x14ac:dyDescent="0.2">
      <c r="A3" s="511" t="str">
        <f>+MGT!B4</f>
        <v>"БӨХӨГ" ХХК</v>
      </c>
      <c r="B3" s="511"/>
      <c r="C3" s="511"/>
      <c r="D3" s="511"/>
      <c r="E3" s="300"/>
      <c r="F3" s="300"/>
      <c r="G3" s="301"/>
      <c r="H3" s="300"/>
      <c r="I3" s="300"/>
      <c r="J3" s="300"/>
    </row>
    <row r="4" spans="1:10" x14ac:dyDescent="0.2">
      <c r="A4" s="505" t="s">
        <v>565</v>
      </c>
      <c r="B4" s="505"/>
      <c r="C4" s="505"/>
      <c r="D4" s="505"/>
      <c r="E4" s="302"/>
      <c r="F4" s="302"/>
      <c r="G4" s="303"/>
      <c r="I4" s="302"/>
      <c r="J4" s="396" t="str">
        <f>+MGT!D4</f>
        <v>2023 ОНЫ 12-Р САРЫН 31-НИЙ ӨДӨР</v>
      </c>
    </row>
    <row r="5" spans="1:10" x14ac:dyDescent="0.2">
      <c r="A5" s="103"/>
      <c r="B5" s="103"/>
      <c r="C5" s="103"/>
      <c r="D5" s="103"/>
      <c r="E5" s="302"/>
      <c r="F5" s="302"/>
      <c r="G5" s="303"/>
      <c r="H5" s="303"/>
      <c r="I5" s="302"/>
      <c r="J5" s="302"/>
    </row>
    <row r="6" spans="1:10" x14ac:dyDescent="0.2">
      <c r="A6" s="104"/>
      <c r="B6" s="113" t="s">
        <v>566</v>
      </c>
      <c r="C6" s="113"/>
      <c r="D6" s="113"/>
      <c r="E6" s="113"/>
      <c r="F6" s="113"/>
      <c r="G6" s="113"/>
      <c r="H6" s="113"/>
      <c r="I6" s="113"/>
      <c r="J6" s="113"/>
    </row>
    <row r="7" spans="1:10" x14ac:dyDescent="0.2">
      <c r="A7" s="105"/>
      <c r="B7" s="113"/>
      <c r="C7" s="113"/>
      <c r="D7" s="113"/>
      <c r="E7" s="113"/>
      <c r="F7" s="113"/>
      <c r="G7" s="113"/>
      <c r="H7" s="113"/>
      <c r="I7" s="113"/>
      <c r="J7" s="113"/>
    </row>
    <row r="8" spans="1:10" x14ac:dyDescent="0.2">
      <c r="A8" s="105"/>
      <c r="B8" s="304" t="s">
        <v>567</v>
      </c>
      <c r="C8" s="305" t="s">
        <v>655</v>
      </c>
      <c r="D8" s="129"/>
      <c r="E8" s="129"/>
      <c r="F8" s="129"/>
      <c r="G8" s="129"/>
      <c r="H8" s="130"/>
      <c r="I8" s="130"/>
      <c r="J8" s="113"/>
    </row>
    <row r="9" spans="1:10" x14ac:dyDescent="0.2">
      <c r="A9" s="105"/>
      <c r="B9" s="304" t="s">
        <v>568</v>
      </c>
      <c r="C9" s="305"/>
      <c r="D9" s="129"/>
      <c r="E9" s="129"/>
      <c r="F9" s="129"/>
      <c r="G9" s="129"/>
      <c r="H9" s="306"/>
      <c r="I9" s="306"/>
      <c r="J9" s="113"/>
    </row>
    <row r="10" spans="1:10" x14ac:dyDescent="0.2">
      <c r="A10" s="105"/>
      <c r="B10" s="304" t="s">
        <v>569</v>
      </c>
      <c r="C10" s="129"/>
      <c r="D10" s="129"/>
      <c r="E10" s="129"/>
      <c r="F10" s="129"/>
      <c r="G10" s="129"/>
      <c r="H10" s="306"/>
      <c r="I10" s="306"/>
      <c r="J10" s="113"/>
    </row>
    <row r="11" spans="1:10" x14ac:dyDescent="0.2">
      <c r="A11" s="105"/>
      <c r="B11" s="113"/>
      <c r="C11" s="113"/>
      <c r="D11" s="113"/>
      <c r="E11" s="113"/>
      <c r="F11" s="113"/>
      <c r="G11" s="113"/>
      <c r="H11" s="113"/>
      <c r="I11" s="113"/>
      <c r="J11" s="113"/>
    </row>
    <row r="12" spans="1:10" x14ac:dyDescent="0.2">
      <c r="A12" s="105"/>
      <c r="B12" s="113" t="s">
        <v>570</v>
      </c>
      <c r="C12" s="113"/>
      <c r="D12" s="113"/>
      <c r="E12" s="113"/>
      <c r="F12" s="113"/>
      <c r="G12" s="113"/>
      <c r="H12" s="113"/>
      <c r="I12" s="113"/>
      <c r="J12" s="113"/>
    </row>
    <row r="13" spans="1:10" x14ac:dyDescent="0.2">
      <c r="A13" s="105"/>
      <c r="B13" s="113"/>
      <c r="C13" s="113"/>
      <c r="D13" s="113"/>
      <c r="E13" s="113"/>
      <c r="F13" s="113"/>
      <c r="G13" s="113"/>
      <c r="H13" s="113"/>
      <c r="I13" s="113"/>
      <c r="J13" s="113"/>
    </row>
    <row r="14" spans="1:10" x14ac:dyDescent="0.2">
      <c r="A14" s="105"/>
      <c r="B14" s="304" t="s">
        <v>567</v>
      </c>
      <c r="C14" s="305"/>
      <c r="D14" s="129"/>
      <c r="E14" s="129"/>
      <c r="F14" s="129"/>
      <c r="G14" s="129"/>
      <c r="H14" s="130"/>
      <c r="I14" s="130"/>
      <c r="J14" s="113"/>
    </row>
    <row r="15" spans="1:10" x14ac:dyDescent="0.2">
      <c r="A15" s="105"/>
      <c r="B15" s="304" t="s">
        <v>568</v>
      </c>
      <c r="C15" s="129"/>
      <c r="D15" s="129"/>
      <c r="E15" s="129"/>
      <c r="F15" s="129"/>
      <c r="G15" s="129"/>
      <c r="H15" s="130"/>
      <c r="I15" s="130"/>
      <c r="J15" s="113"/>
    </row>
    <row r="16" spans="1:10" x14ac:dyDescent="0.2">
      <c r="A16" s="105"/>
      <c r="B16" s="304" t="s">
        <v>569</v>
      </c>
      <c r="C16" s="129"/>
      <c r="D16" s="129"/>
      <c r="E16" s="129"/>
      <c r="F16" s="129"/>
      <c r="G16" s="129"/>
      <c r="H16" s="130"/>
      <c r="I16" s="130"/>
      <c r="J16" s="113"/>
    </row>
    <row r="17" spans="1:10" x14ac:dyDescent="0.2">
      <c r="A17" s="105"/>
      <c r="B17" s="113"/>
      <c r="C17" s="113"/>
      <c r="D17" s="113"/>
      <c r="E17" s="113"/>
      <c r="F17" s="113"/>
      <c r="G17" s="113"/>
      <c r="H17" s="130"/>
      <c r="I17" s="130"/>
      <c r="J17" s="113"/>
    </row>
    <row r="18" spans="1:10" x14ac:dyDescent="0.2">
      <c r="A18" s="105"/>
      <c r="B18" s="113" t="s">
        <v>571</v>
      </c>
      <c r="C18" s="113"/>
      <c r="D18" s="113"/>
      <c r="E18" s="113"/>
      <c r="F18" s="113"/>
      <c r="G18" s="113"/>
      <c r="H18" s="130"/>
      <c r="I18" s="130"/>
      <c r="J18" s="113"/>
    </row>
    <row r="19" spans="1:10" x14ac:dyDescent="0.2">
      <c r="A19" s="105"/>
      <c r="B19" s="113"/>
      <c r="C19" s="113"/>
      <c r="D19" s="113"/>
      <c r="E19" s="113"/>
      <c r="F19" s="113"/>
      <c r="G19" s="113"/>
      <c r="H19" s="130"/>
      <c r="I19" s="130"/>
      <c r="J19" s="113"/>
    </row>
    <row r="20" spans="1:10" x14ac:dyDescent="0.2">
      <c r="A20" s="105"/>
      <c r="B20" s="304" t="s">
        <v>567</v>
      </c>
      <c r="C20" s="129"/>
      <c r="D20" s="129"/>
      <c r="E20" s="129"/>
      <c r="F20" s="129"/>
      <c r="G20" s="129"/>
      <c r="H20" s="130"/>
      <c r="I20" s="130"/>
      <c r="J20" s="113"/>
    </row>
    <row r="21" spans="1:10" x14ac:dyDescent="0.2">
      <c r="A21" s="105"/>
      <c r="B21" s="304" t="s">
        <v>568</v>
      </c>
      <c r="C21" s="129"/>
      <c r="D21" s="129"/>
      <c r="E21" s="129"/>
      <c r="F21" s="129"/>
      <c r="G21" s="129"/>
      <c r="H21" s="130"/>
      <c r="I21" s="130"/>
      <c r="J21" s="113"/>
    </row>
    <row r="22" spans="1:10" x14ac:dyDescent="0.2">
      <c r="A22" s="105"/>
      <c r="B22" s="304" t="s">
        <v>569</v>
      </c>
      <c r="C22" s="129"/>
      <c r="D22" s="129"/>
      <c r="E22" s="129"/>
      <c r="F22" s="129"/>
      <c r="G22" s="129"/>
      <c r="H22" s="130"/>
      <c r="I22" s="130"/>
      <c r="J22" s="113"/>
    </row>
    <row r="23" spans="1:10" x14ac:dyDescent="0.2">
      <c r="A23" s="105"/>
      <c r="B23" s="113"/>
      <c r="C23" s="113"/>
      <c r="D23" s="113"/>
      <c r="E23" s="113"/>
      <c r="F23" s="113"/>
      <c r="G23" s="113"/>
      <c r="H23" s="113"/>
      <c r="I23" s="113"/>
      <c r="J23" s="113"/>
    </row>
    <row r="24" spans="1:10" x14ac:dyDescent="0.2">
      <c r="A24" s="466" t="s">
        <v>272</v>
      </c>
      <c r="B24" s="466"/>
      <c r="C24" s="466"/>
      <c r="D24" s="466"/>
      <c r="E24" s="466"/>
      <c r="F24" s="466"/>
      <c r="G24" s="466"/>
      <c r="H24" s="466"/>
      <c r="I24" s="466"/>
      <c r="J24" s="466"/>
    </row>
    <row r="25" spans="1:10" x14ac:dyDescent="0.2">
      <c r="A25" s="307" t="s">
        <v>630</v>
      </c>
      <c r="B25" s="308"/>
      <c r="C25" s="308"/>
      <c r="D25" s="308"/>
      <c r="E25" s="308"/>
      <c r="F25" s="308"/>
      <c r="G25" s="308"/>
      <c r="H25" s="308"/>
      <c r="I25" s="308"/>
      <c r="J25" s="308"/>
    </row>
    <row r="26" spans="1:10" x14ac:dyDescent="0.2">
      <c r="A26" s="308"/>
      <c r="B26" s="308"/>
      <c r="C26" s="308"/>
      <c r="D26" s="308"/>
      <c r="E26" s="308"/>
      <c r="F26" s="308"/>
      <c r="G26" s="308"/>
      <c r="H26" s="308"/>
      <c r="I26" s="308"/>
      <c r="J26" s="308"/>
    </row>
    <row r="27" spans="1:10" x14ac:dyDescent="0.2">
      <c r="A27" s="308"/>
      <c r="B27" s="308"/>
      <c r="C27" s="308"/>
      <c r="D27" s="308"/>
      <c r="E27" s="308"/>
      <c r="F27" s="308"/>
      <c r="G27" s="308"/>
      <c r="H27" s="308"/>
      <c r="I27" s="308"/>
      <c r="J27" s="308"/>
    </row>
    <row r="28" spans="1:10" x14ac:dyDescent="0.2">
      <c r="A28" s="308"/>
      <c r="B28" s="308"/>
      <c r="C28" s="308"/>
      <c r="D28" s="308"/>
      <c r="E28" s="308"/>
      <c r="F28" s="308"/>
      <c r="G28" s="308"/>
      <c r="H28" s="308"/>
      <c r="I28" s="308"/>
      <c r="J28" s="308"/>
    </row>
    <row r="29" spans="1:10" x14ac:dyDescent="0.2">
      <c r="A29" s="308"/>
      <c r="B29" s="308"/>
      <c r="C29" s="308"/>
      <c r="D29" s="308"/>
      <c r="E29" s="308"/>
      <c r="F29" s="308"/>
      <c r="G29" s="308"/>
      <c r="H29" s="308"/>
      <c r="I29" s="308"/>
      <c r="J29" s="308"/>
    </row>
    <row r="30" spans="1:10" x14ac:dyDescent="0.2">
      <c r="A30" s="308"/>
      <c r="B30" s="308"/>
      <c r="C30" s="308"/>
      <c r="D30" s="308"/>
      <c r="E30" s="308"/>
      <c r="F30" s="308"/>
      <c r="G30" s="308"/>
      <c r="H30" s="308"/>
      <c r="I30" s="308"/>
      <c r="J30" s="308"/>
    </row>
    <row r="31" spans="1:10" x14ac:dyDescent="0.2">
      <c r="A31" s="308"/>
      <c r="B31" s="308"/>
      <c r="C31" s="308"/>
      <c r="D31" s="308"/>
      <c r="E31" s="308"/>
      <c r="F31" s="308"/>
      <c r="G31" s="308"/>
      <c r="H31" s="308"/>
      <c r="I31" s="308"/>
      <c r="J31" s="308"/>
    </row>
    <row r="32" spans="1:10" x14ac:dyDescent="0.2">
      <c r="A32" s="308"/>
      <c r="B32" s="308"/>
      <c r="C32" s="308"/>
      <c r="D32" s="308"/>
      <c r="E32" s="308"/>
      <c r="F32" s="308"/>
      <c r="G32" s="308"/>
      <c r="H32" s="308"/>
      <c r="I32" s="308"/>
      <c r="J32" s="308"/>
    </row>
    <row r="33" spans="1:10" x14ac:dyDescent="0.2">
      <c r="A33" s="308"/>
      <c r="B33" s="308"/>
      <c r="C33" s="308"/>
      <c r="D33" s="308"/>
      <c r="E33" s="308"/>
      <c r="F33" s="308"/>
      <c r="G33" s="308"/>
      <c r="H33" s="308"/>
      <c r="I33" s="308"/>
      <c r="J33" s="308"/>
    </row>
    <row r="34" spans="1:10" x14ac:dyDescent="0.2">
      <c r="A34" s="308"/>
      <c r="B34" s="308"/>
      <c r="C34" s="308"/>
      <c r="D34" s="308"/>
      <c r="E34" s="308"/>
      <c r="F34" s="308"/>
      <c r="G34" s="308"/>
      <c r="H34" s="308"/>
      <c r="I34" s="308"/>
      <c r="J34" s="308"/>
    </row>
    <row r="35" spans="1:10" x14ac:dyDescent="0.2">
      <c r="A35" s="308"/>
      <c r="B35" s="308"/>
      <c r="C35" s="308"/>
      <c r="D35" s="308"/>
      <c r="E35" s="308"/>
      <c r="F35" s="308"/>
      <c r="G35" s="308"/>
      <c r="H35" s="308"/>
      <c r="I35" s="308"/>
      <c r="J35" s="308"/>
    </row>
    <row r="36" spans="1:10" x14ac:dyDescent="0.2">
      <c r="A36" s="308"/>
      <c r="B36" s="308"/>
      <c r="C36" s="308"/>
      <c r="D36" s="308"/>
      <c r="E36" s="308"/>
      <c r="F36" s="308"/>
      <c r="G36" s="308"/>
      <c r="H36" s="308"/>
      <c r="I36" s="308"/>
      <c r="J36" s="308"/>
    </row>
    <row r="37" spans="1:10" x14ac:dyDescent="0.2">
      <c r="A37" s="308"/>
      <c r="B37" s="308"/>
      <c r="C37" s="308"/>
      <c r="D37" s="308"/>
      <c r="E37" s="308"/>
      <c r="F37" s="308"/>
      <c r="G37" s="308"/>
      <c r="H37" s="308"/>
      <c r="I37" s="308"/>
      <c r="J37" s="308"/>
    </row>
    <row r="38" spans="1:10" x14ac:dyDescent="0.2">
      <c r="A38" s="308"/>
      <c r="B38" s="308"/>
      <c r="C38" s="308"/>
      <c r="D38" s="308"/>
      <c r="E38" s="308"/>
      <c r="F38" s="308"/>
      <c r="G38" s="308"/>
      <c r="H38" s="308"/>
      <c r="I38" s="308"/>
      <c r="J38" s="308"/>
    </row>
    <row r="39" spans="1:10" x14ac:dyDescent="0.2">
      <c r="A39" s="308"/>
      <c r="B39" s="308"/>
      <c r="C39" s="308"/>
      <c r="D39" s="308"/>
      <c r="E39" s="308"/>
      <c r="F39" s="308"/>
      <c r="G39" s="308"/>
      <c r="H39" s="308"/>
      <c r="I39" s="308"/>
      <c r="J39" s="308"/>
    </row>
    <row r="40" spans="1:10" x14ac:dyDescent="0.2">
      <c r="A40" s="308"/>
      <c r="B40" s="308"/>
      <c r="C40" s="308"/>
      <c r="D40" s="308"/>
      <c r="E40" s="308"/>
      <c r="F40" s="308"/>
      <c r="G40" s="308"/>
      <c r="H40" s="308"/>
      <c r="I40" s="308"/>
      <c r="J40" s="308"/>
    </row>
    <row r="41" spans="1:10" x14ac:dyDescent="0.2">
      <c r="A41" s="308"/>
      <c r="B41" s="308"/>
      <c r="C41" s="308"/>
      <c r="D41" s="308"/>
      <c r="E41" s="308"/>
      <c r="F41" s="308"/>
      <c r="G41" s="308"/>
      <c r="H41" s="308"/>
      <c r="I41" s="308"/>
      <c r="J41" s="308"/>
    </row>
    <row r="42" spans="1:10" x14ac:dyDescent="0.2">
      <c r="A42" s="308"/>
      <c r="B42" s="308"/>
      <c r="C42" s="308"/>
      <c r="D42" s="308"/>
      <c r="E42" s="308"/>
      <c r="F42" s="308"/>
      <c r="G42" s="308"/>
      <c r="H42" s="308"/>
      <c r="I42" s="308"/>
      <c r="J42" s="308"/>
    </row>
    <row r="43" spans="1:10" x14ac:dyDescent="0.2">
      <c r="A43" s="308"/>
      <c r="B43" s="308"/>
      <c r="C43" s="308"/>
      <c r="D43" s="308"/>
      <c r="E43" s="308"/>
      <c r="F43" s="308"/>
      <c r="G43" s="308"/>
      <c r="H43" s="308"/>
      <c r="I43" s="308"/>
      <c r="J43" s="308"/>
    </row>
    <row r="44" spans="1:10" x14ac:dyDescent="0.2">
      <c r="A44" s="308"/>
      <c r="B44" s="308"/>
      <c r="C44" s="308"/>
      <c r="D44" s="308"/>
      <c r="E44" s="308"/>
      <c r="F44" s="308"/>
      <c r="G44" s="308"/>
      <c r="H44" s="308"/>
      <c r="I44" s="308"/>
      <c r="J44" s="308"/>
    </row>
    <row r="45" spans="1:10" x14ac:dyDescent="0.2">
      <c r="A45" s="308"/>
      <c r="B45" s="308"/>
      <c r="C45" s="308"/>
      <c r="D45" s="308"/>
      <c r="E45" s="308"/>
      <c r="F45" s="308"/>
      <c r="G45" s="308"/>
      <c r="H45" s="308"/>
      <c r="I45" s="308"/>
      <c r="J45" s="308"/>
    </row>
    <row r="46" spans="1:10" x14ac:dyDescent="0.2">
      <c r="A46" s="308"/>
      <c r="B46" s="308"/>
      <c r="C46" s="308"/>
      <c r="D46" s="308"/>
      <c r="E46" s="308"/>
      <c r="F46" s="308"/>
      <c r="G46" s="308"/>
      <c r="H46" s="308"/>
      <c r="I46" s="308"/>
      <c r="J46" s="308"/>
    </row>
    <row r="47" spans="1:10" x14ac:dyDescent="0.2">
      <c r="A47" s="308"/>
      <c r="B47" s="308"/>
      <c r="C47" s="308"/>
      <c r="D47" s="308"/>
      <c r="E47" s="308"/>
      <c r="F47" s="308"/>
      <c r="G47" s="308"/>
      <c r="H47" s="308"/>
      <c r="I47" s="308"/>
      <c r="J47" s="308"/>
    </row>
    <row r="48" spans="1:10" x14ac:dyDescent="0.2">
      <c r="A48" s="308"/>
      <c r="B48" s="308"/>
      <c r="C48" s="308"/>
      <c r="D48" s="308"/>
      <c r="E48" s="308"/>
      <c r="F48" s="308"/>
      <c r="G48" s="308"/>
      <c r="H48" s="308"/>
      <c r="I48" s="308"/>
      <c r="J48" s="308"/>
    </row>
    <row r="49" spans="1:10" x14ac:dyDescent="0.2">
      <c r="A49" s="309"/>
      <c r="B49" s="309"/>
      <c r="C49" s="309"/>
      <c r="D49" s="309"/>
      <c r="E49" s="309"/>
      <c r="F49" s="309"/>
      <c r="G49" s="309"/>
      <c r="H49" s="309"/>
      <c r="I49" s="309"/>
      <c r="J49" s="309"/>
    </row>
    <row r="50" spans="1:10" x14ac:dyDescent="0.2">
      <c r="A50" s="467" t="s">
        <v>273</v>
      </c>
      <c r="B50" s="467"/>
      <c r="C50" s="467"/>
      <c r="D50" s="467"/>
      <c r="E50" s="467"/>
      <c r="F50" s="467"/>
      <c r="G50" s="467"/>
      <c r="H50" s="467"/>
      <c r="I50" s="467"/>
      <c r="J50" s="467"/>
    </row>
    <row r="51" spans="1:10" x14ac:dyDescent="0.2">
      <c r="A51" s="307" t="s">
        <v>601</v>
      </c>
      <c r="B51" s="308"/>
      <c r="C51" s="308"/>
      <c r="D51" s="308"/>
      <c r="E51" s="308"/>
      <c r="F51" s="308"/>
      <c r="G51" s="308"/>
      <c r="H51" s="308"/>
      <c r="I51" s="308"/>
      <c r="J51" s="308"/>
    </row>
    <row r="52" spans="1:10" x14ac:dyDescent="0.2">
      <c r="A52" s="308"/>
      <c r="B52" s="308"/>
      <c r="C52" s="308"/>
      <c r="D52" s="308"/>
      <c r="E52" s="308"/>
      <c r="F52" s="308"/>
      <c r="G52" s="308"/>
      <c r="H52" s="308"/>
      <c r="I52" s="308"/>
      <c r="J52" s="308"/>
    </row>
    <row r="53" spans="1:10" x14ac:dyDescent="0.2">
      <c r="A53" s="308"/>
      <c r="B53" s="308"/>
      <c r="C53" s="308"/>
      <c r="D53" s="308"/>
      <c r="E53" s="308"/>
      <c r="F53" s="308"/>
      <c r="G53" s="308"/>
      <c r="H53" s="308"/>
      <c r="I53" s="308"/>
      <c r="J53" s="308"/>
    </row>
    <row r="54" spans="1:10" x14ac:dyDescent="0.2">
      <c r="A54" s="308"/>
      <c r="B54" s="308"/>
      <c r="C54" s="308"/>
      <c r="D54" s="308"/>
      <c r="E54" s="308"/>
      <c r="F54" s="308"/>
      <c r="G54" s="308"/>
      <c r="H54" s="308"/>
      <c r="I54" s="308"/>
      <c r="J54" s="308"/>
    </row>
    <row r="55" spans="1:10" x14ac:dyDescent="0.2">
      <c r="A55" s="308"/>
      <c r="B55" s="308"/>
      <c r="C55" s="308"/>
      <c r="D55" s="308"/>
      <c r="E55" s="308"/>
      <c r="F55" s="308"/>
      <c r="G55" s="308"/>
      <c r="H55" s="308"/>
      <c r="I55" s="308"/>
      <c r="J55" s="308"/>
    </row>
    <row r="56" spans="1:10" x14ac:dyDescent="0.2">
      <c r="A56" s="308"/>
      <c r="B56" s="308"/>
      <c r="C56" s="308"/>
      <c r="D56" s="308"/>
      <c r="E56" s="308"/>
      <c r="F56" s="308"/>
      <c r="G56" s="308"/>
      <c r="H56" s="308"/>
      <c r="I56" s="308"/>
      <c r="J56" s="308"/>
    </row>
    <row r="57" spans="1:10" x14ac:dyDescent="0.2">
      <c r="A57" s="308"/>
      <c r="B57" s="308"/>
      <c r="C57" s="308"/>
      <c r="D57" s="308"/>
      <c r="E57" s="308"/>
      <c r="F57" s="308"/>
      <c r="G57" s="308"/>
      <c r="H57" s="308"/>
      <c r="I57" s="308"/>
      <c r="J57" s="308"/>
    </row>
    <row r="58" spans="1:10" x14ac:dyDescent="0.2">
      <c r="A58" s="308"/>
      <c r="B58" s="308"/>
      <c r="C58" s="308"/>
      <c r="D58" s="308"/>
      <c r="E58" s="308"/>
      <c r="F58" s="308"/>
      <c r="G58" s="308"/>
      <c r="H58" s="308"/>
      <c r="I58" s="308"/>
      <c r="J58" s="308"/>
    </row>
    <row r="59" spans="1:10" x14ac:dyDescent="0.2">
      <c r="A59" s="308"/>
      <c r="B59" s="308"/>
      <c r="C59" s="308"/>
      <c r="D59" s="308"/>
      <c r="E59" s="308"/>
      <c r="F59" s="308"/>
      <c r="G59" s="308"/>
      <c r="H59" s="308"/>
      <c r="I59" s="308"/>
      <c r="J59" s="308"/>
    </row>
    <row r="60" spans="1:10" x14ac:dyDescent="0.2">
      <c r="A60" s="308"/>
      <c r="B60" s="308"/>
      <c r="C60" s="308"/>
      <c r="D60" s="308"/>
      <c r="E60" s="308"/>
      <c r="F60" s="308"/>
      <c r="G60" s="308"/>
      <c r="H60" s="308"/>
      <c r="I60" s="308"/>
      <c r="J60" s="308"/>
    </row>
    <row r="61" spans="1:10" x14ac:dyDescent="0.2">
      <c r="A61" s="308"/>
      <c r="B61" s="308"/>
      <c r="C61" s="308"/>
      <c r="D61" s="308"/>
      <c r="E61" s="308"/>
      <c r="F61" s="308"/>
      <c r="G61" s="308"/>
      <c r="H61" s="308"/>
      <c r="I61" s="308"/>
      <c r="J61" s="308"/>
    </row>
    <row r="62" spans="1:10" x14ac:dyDescent="0.2">
      <c r="A62" s="308"/>
      <c r="B62" s="308"/>
      <c r="C62" s="308"/>
      <c r="D62" s="308"/>
      <c r="E62" s="308"/>
      <c r="F62" s="308"/>
      <c r="G62" s="308"/>
      <c r="H62" s="308"/>
      <c r="I62" s="308"/>
      <c r="J62" s="308"/>
    </row>
    <row r="63" spans="1:10" x14ac:dyDescent="0.2">
      <c r="A63" s="308"/>
      <c r="B63" s="308"/>
      <c r="C63" s="308"/>
      <c r="D63" s="308"/>
      <c r="E63" s="308"/>
      <c r="F63" s="308"/>
      <c r="G63" s="308"/>
      <c r="H63" s="308"/>
      <c r="I63" s="308"/>
      <c r="J63" s="308"/>
    </row>
    <row r="64" spans="1:10" x14ac:dyDescent="0.2">
      <c r="A64" s="308"/>
      <c r="B64" s="308"/>
      <c r="C64" s="308"/>
      <c r="D64" s="308"/>
      <c r="E64" s="308"/>
      <c r="F64" s="308"/>
      <c r="G64" s="308"/>
      <c r="H64" s="308"/>
      <c r="I64" s="308"/>
      <c r="J64" s="308"/>
    </row>
    <row r="65" spans="1:10" x14ac:dyDescent="0.2">
      <c r="A65" s="308"/>
      <c r="B65" s="308"/>
      <c r="C65" s="308"/>
      <c r="D65" s="308"/>
      <c r="E65" s="308"/>
      <c r="F65" s="308"/>
      <c r="G65" s="308"/>
      <c r="H65" s="308"/>
      <c r="I65" s="308"/>
      <c r="J65" s="308"/>
    </row>
    <row r="66" spans="1:10" x14ac:dyDescent="0.2">
      <c r="A66" s="308"/>
      <c r="B66" s="308"/>
      <c r="C66" s="308"/>
      <c r="D66" s="308"/>
      <c r="E66" s="308"/>
      <c r="F66" s="308"/>
      <c r="G66" s="308"/>
      <c r="H66" s="308"/>
      <c r="I66" s="308"/>
      <c r="J66" s="308"/>
    </row>
    <row r="67" spans="1:10" x14ac:dyDescent="0.2">
      <c r="A67" s="308"/>
      <c r="B67" s="308"/>
      <c r="C67" s="308"/>
      <c r="D67" s="308"/>
      <c r="E67" s="308"/>
      <c r="F67" s="308"/>
      <c r="G67" s="308"/>
      <c r="H67" s="308"/>
      <c r="I67" s="308"/>
      <c r="J67" s="308"/>
    </row>
    <row r="68" spans="1:10" x14ac:dyDescent="0.2">
      <c r="A68" s="309"/>
      <c r="B68" s="309"/>
      <c r="C68" s="309"/>
      <c r="D68" s="309"/>
      <c r="E68" s="309"/>
      <c r="F68" s="309"/>
      <c r="G68" s="309"/>
      <c r="H68" s="309"/>
      <c r="I68" s="309"/>
      <c r="J68" s="309"/>
    </row>
    <row r="69" spans="1:10" s="422" customFormat="1" x14ac:dyDescent="0.2">
      <c r="A69" s="425"/>
      <c r="B69" s="425"/>
      <c r="C69" s="425"/>
      <c r="D69" s="425"/>
      <c r="E69" s="425"/>
      <c r="F69" s="425"/>
      <c r="G69" s="425"/>
      <c r="H69" s="425"/>
      <c r="I69" s="425"/>
      <c r="J69" s="425"/>
    </row>
    <row r="70" spans="1:10" s="422" customFormat="1" x14ac:dyDescent="0.2">
      <c r="A70" s="425"/>
      <c r="B70" s="425"/>
      <c r="C70" s="425"/>
      <c r="D70" s="425"/>
      <c r="E70" s="425"/>
      <c r="F70" s="425"/>
      <c r="G70" s="425"/>
      <c r="H70" s="425"/>
      <c r="I70" s="425"/>
      <c r="J70" s="425"/>
    </row>
    <row r="71" spans="1:10" x14ac:dyDescent="0.2">
      <c r="A71" s="468" t="s">
        <v>165</v>
      </c>
      <c r="B71" s="468"/>
      <c r="C71" s="468"/>
      <c r="D71" s="468"/>
      <c r="E71" s="468"/>
      <c r="F71" s="468"/>
      <c r="G71" s="468"/>
      <c r="H71" s="468"/>
      <c r="I71" s="468"/>
      <c r="J71" s="468"/>
    </row>
    <row r="72" spans="1:10" x14ac:dyDescent="0.2">
      <c r="A72" s="151"/>
      <c r="B72" s="151"/>
      <c r="C72" s="151"/>
      <c r="D72" s="151"/>
      <c r="E72" s="151"/>
      <c r="F72" s="151"/>
      <c r="G72" s="151"/>
      <c r="H72" s="151"/>
      <c r="I72" s="151"/>
      <c r="J72" s="151"/>
    </row>
    <row r="73" spans="1:10" x14ac:dyDescent="0.2">
      <c r="A73" s="105"/>
      <c r="B73" s="113"/>
      <c r="C73" s="113"/>
      <c r="D73" s="113"/>
      <c r="E73" s="113"/>
      <c r="F73" s="113"/>
      <c r="G73" s="113"/>
      <c r="H73" s="113"/>
      <c r="I73" s="113"/>
      <c r="J73" s="109"/>
    </row>
    <row r="74" spans="1:10" ht="21" customHeight="1" x14ac:dyDescent="0.2">
      <c r="A74" s="106" t="s">
        <v>168</v>
      </c>
      <c r="B74" s="512" t="s">
        <v>289</v>
      </c>
      <c r="C74" s="532"/>
      <c r="D74" s="532"/>
      <c r="E74" s="513"/>
      <c r="F74" s="546" t="s">
        <v>283</v>
      </c>
      <c r="G74" s="547"/>
      <c r="H74" s="546" t="s">
        <v>287</v>
      </c>
      <c r="I74" s="547"/>
      <c r="J74" s="113"/>
    </row>
    <row r="75" spans="1:10" x14ac:dyDescent="0.2">
      <c r="A75" s="149">
        <v>1</v>
      </c>
      <c r="B75" s="135" t="s">
        <v>274</v>
      </c>
      <c r="C75" s="136"/>
      <c r="D75" s="136"/>
      <c r="E75" s="137"/>
      <c r="F75" s="506">
        <v>10042187.109999999</v>
      </c>
      <c r="G75" s="508"/>
      <c r="H75" s="506">
        <v>8846211.9499999993</v>
      </c>
      <c r="I75" s="508"/>
      <c r="J75" s="113"/>
    </row>
    <row r="76" spans="1:10" x14ac:dyDescent="0.2">
      <c r="A76" s="107">
        <v>2</v>
      </c>
      <c r="B76" s="135" t="s">
        <v>275</v>
      </c>
      <c r="C76" s="136"/>
      <c r="D76" s="136"/>
      <c r="E76" s="137"/>
      <c r="F76" s="506">
        <v>1454712.89</v>
      </c>
      <c r="G76" s="508"/>
      <c r="H76" s="506">
        <v>4939530.4000000004</v>
      </c>
      <c r="I76" s="508"/>
      <c r="J76" s="310"/>
    </row>
    <row r="77" spans="1:10" x14ac:dyDescent="0.2">
      <c r="A77" s="149">
        <v>3</v>
      </c>
      <c r="B77" s="135" t="s">
        <v>276</v>
      </c>
      <c r="C77" s="136"/>
      <c r="D77" s="136"/>
      <c r="E77" s="137"/>
      <c r="F77" s="552"/>
      <c r="G77" s="553"/>
      <c r="H77" s="550"/>
      <c r="I77" s="551"/>
      <c r="J77" s="113"/>
    </row>
    <row r="78" spans="1:10" x14ac:dyDescent="0.2">
      <c r="A78" s="149">
        <v>4</v>
      </c>
      <c r="B78" s="484" t="s">
        <v>484</v>
      </c>
      <c r="C78" s="485"/>
      <c r="D78" s="485"/>
      <c r="E78" s="486"/>
      <c r="F78" s="548">
        <f>SUM(F75:G77)</f>
        <v>11496900</v>
      </c>
      <c r="G78" s="549"/>
      <c r="H78" s="548">
        <f>SUM(H75:I77)</f>
        <v>13785742.35</v>
      </c>
      <c r="I78" s="549"/>
      <c r="J78" s="113"/>
    </row>
    <row r="79" spans="1:10" x14ac:dyDescent="0.2">
      <c r="B79" s="109" t="s">
        <v>277</v>
      </c>
      <c r="C79" s="130" t="s">
        <v>278</v>
      </c>
      <c r="D79" s="130"/>
      <c r="E79" s="130"/>
      <c r="F79" s="311"/>
      <c r="G79" s="311"/>
      <c r="H79" s="311"/>
      <c r="I79" s="403">
        <f>+H78-balance!D14</f>
        <v>0</v>
      </c>
      <c r="J79" s="113"/>
    </row>
    <row r="80" spans="1:10" s="312" customFormat="1" x14ac:dyDescent="0.2">
      <c r="A80" s="308"/>
      <c r="B80" s="308"/>
      <c r="C80" s="308"/>
      <c r="D80" s="308"/>
      <c r="E80" s="308"/>
      <c r="F80" s="308"/>
      <c r="G80" s="308"/>
      <c r="H80" s="308"/>
      <c r="I80" s="308"/>
      <c r="J80" s="308"/>
    </row>
    <row r="81" spans="1:10" s="312" customFormat="1" x14ac:dyDescent="0.2">
      <c r="A81" s="308"/>
      <c r="B81" s="308"/>
      <c r="C81" s="308"/>
      <c r="D81" s="308"/>
      <c r="E81" s="308"/>
      <c r="F81" s="308"/>
      <c r="G81" s="308"/>
      <c r="H81" s="308"/>
      <c r="I81" s="308"/>
      <c r="J81" s="308"/>
    </row>
    <row r="82" spans="1:10" s="312" customFormat="1" ht="12.75" customHeight="1" x14ac:dyDescent="0.2">
      <c r="A82" s="308"/>
      <c r="B82" s="308"/>
      <c r="C82" s="308"/>
      <c r="D82" s="308"/>
      <c r="E82" s="308"/>
      <c r="F82" s="308"/>
      <c r="G82" s="308"/>
      <c r="H82" s="308"/>
      <c r="I82" s="308"/>
      <c r="J82" s="308"/>
    </row>
    <row r="83" spans="1:10" s="312" customFormat="1" x14ac:dyDescent="0.2">
      <c r="A83" s="110"/>
      <c r="B83" s="111"/>
      <c r="C83" s="111"/>
      <c r="D83" s="111"/>
      <c r="E83" s="111"/>
      <c r="F83" s="313"/>
      <c r="G83" s="313"/>
      <c r="H83" s="313"/>
      <c r="I83" s="313"/>
      <c r="J83" s="314"/>
    </row>
    <row r="84" spans="1:10" x14ac:dyDescent="0.2">
      <c r="A84" s="466" t="s">
        <v>279</v>
      </c>
      <c r="B84" s="466"/>
      <c r="C84" s="466"/>
      <c r="D84" s="466"/>
      <c r="E84" s="466"/>
      <c r="F84" s="466"/>
      <c r="G84" s="466"/>
      <c r="H84" s="466"/>
      <c r="I84" s="466"/>
      <c r="J84" s="466"/>
    </row>
    <row r="85" spans="1:10" ht="13.5" customHeight="1" x14ac:dyDescent="0.2">
      <c r="A85" s="105"/>
      <c r="B85" s="113"/>
      <c r="C85" s="113"/>
      <c r="D85" s="113"/>
      <c r="E85" s="113"/>
      <c r="F85" s="113"/>
      <c r="G85" s="113"/>
      <c r="H85" s="113"/>
      <c r="I85" s="113"/>
      <c r="J85" s="113"/>
    </row>
    <row r="86" spans="1:10" ht="13.5" customHeight="1" x14ac:dyDescent="0.2">
      <c r="B86" s="105" t="s">
        <v>280</v>
      </c>
      <c r="C86" s="113"/>
      <c r="D86" s="113"/>
      <c r="E86" s="113"/>
      <c r="F86" s="113"/>
      <c r="G86" s="113"/>
      <c r="H86" s="113"/>
      <c r="I86" s="113"/>
      <c r="J86" s="113"/>
    </row>
    <row r="87" spans="1:10" ht="13.5" customHeight="1" x14ac:dyDescent="0.2">
      <c r="A87" s="105"/>
      <c r="B87" s="113"/>
      <c r="C87" s="113"/>
      <c r="D87" s="113"/>
      <c r="E87" s="113"/>
      <c r="F87" s="113"/>
      <c r="G87" s="113"/>
      <c r="H87" s="113"/>
      <c r="I87" s="113"/>
      <c r="J87" s="113"/>
    </row>
    <row r="88" spans="1:10" ht="25.5" customHeight="1" x14ac:dyDescent="0.2">
      <c r="A88" s="112" t="s">
        <v>168</v>
      </c>
      <c r="B88" s="116" t="s">
        <v>60</v>
      </c>
      <c r="C88" s="131"/>
      <c r="D88" s="474" t="s">
        <v>84</v>
      </c>
      <c r="E88" s="474"/>
      <c r="F88" s="512" t="s">
        <v>281</v>
      </c>
      <c r="G88" s="513"/>
      <c r="H88" s="512" t="s">
        <v>282</v>
      </c>
      <c r="I88" s="513"/>
      <c r="J88" s="113"/>
    </row>
    <row r="89" spans="1:10" x14ac:dyDescent="0.2">
      <c r="A89" s="149">
        <v>1</v>
      </c>
      <c r="B89" s="135" t="s">
        <v>283</v>
      </c>
      <c r="C89" s="136"/>
      <c r="D89" s="506">
        <f>+balance!C15</f>
        <v>60690800</v>
      </c>
      <c r="E89" s="508"/>
      <c r="F89" s="506"/>
      <c r="G89" s="508"/>
      <c r="H89" s="506">
        <f>+D89-F89</f>
        <v>60690800</v>
      </c>
      <c r="I89" s="508"/>
      <c r="J89" s="113"/>
    </row>
    <row r="90" spans="1:10" x14ac:dyDescent="0.2">
      <c r="A90" s="149">
        <v>2</v>
      </c>
      <c r="B90" s="135" t="s">
        <v>169</v>
      </c>
      <c r="C90" s="136"/>
      <c r="D90" s="506"/>
      <c r="E90" s="508"/>
      <c r="F90" s="506"/>
      <c r="G90" s="508"/>
      <c r="H90" s="506">
        <f t="shared" ref="H90:H94" si="0">+D90-F90</f>
        <v>0</v>
      </c>
      <c r="I90" s="508"/>
      <c r="J90" s="113"/>
    </row>
    <row r="91" spans="1:10" x14ac:dyDescent="0.2">
      <c r="A91" s="149">
        <v>3</v>
      </c>
      <c r="B91" s="135" t="s">
        <v>284</v>
      </c>
      <c r="C91" s="136"/>
      <c r="D91" s="506">
        <f>SUM(D92:E93)</f>
        <v>0</v>
      </c>
      <c r="E91" s="508"/>
      <c r="F91" s="506"/>
      <c r="G91" s="508"/>
      <c r="H91" s="506">
        <f t="shared" si="0"/>
        <v>0</v>
      </c>
      <c r="I91" s="508"/>
      <c r="J91" s="113"/>
    </row>
    <row r="92" spans="1:10" x14ac:dyDescent="0.2">
      <c r="A92" s="152"/>
      <c r="B92" s="135" t="s">
        <v>285</v>
      </c>
      <c r="C92" s="136"/>
      <c r="D92" s="506"/>
      <c r="E92" s="508"/>
      <c r="F92" s="506"/>
      <c r="G92" s="508"/>
      <c r="H92" s="506">
        <f t="shared" si="0"/>
        <v>0</v>
      </c>
      <c r="I92" s="508"/>
      <c r="J92" s="113"/>
    </row>
    <row r="93" spans="1:10" x14ac:dyDescent="0.2">
      <c r="A93" s="153"/>
      <c r="B93" s="135" t="s">
        <v>286</v>
      </c>
      <c r="C93" s="136"/>
      <c r="D93" s="506"/>
      <c r="E93" s="508"/>
      <c r="F93" s="506"/>
      <c r="G93" s="508"/>
      <c r="H93" s="506">
        <f t="shared" si="0"/>
        <v>0</v>
      </c>
      <c r="I93" s="508"/>
      <c r="J93" s="113"/>
    </row>
    <row r="94" spans="1:10" x14ac:dyDescent="0.2">
      <c r="A94" s="149">
        <v>3</v>
      </c>
      <c r="B94" s="135" t="s">
        <v>287</v>
      </c>
      <c r="C94" s="136"/>
      <c r="D94" s="506">
        <f>+D89+D90-D91</f>
        <v>60690800</v>
      </c>
      <c r="E94" s="508"/>
      <c r="F94" s="506">
        <f>+F89+F90-F91</f>
        <v>0</v>
      </c>
      <c r="G94" s="508"/>
      <c r="H94" s="548">
        <f t="shared" si="0"/>
        <v>60690800</v>
      </c>
      <c r="I94" s="549"/>
      <c r="J94" s="113"/>
    </row>
    <row r="95" spans="1:10" x14ac:dyDescent="0.2">
      <c r="A95" s="105"/>
      <c r="B95" s="113"/>
      <c r="C95" s="113"/>
      <c r="D95" s="113"/>
      <c r="E95" s="113"/>
      <c r="F95" s="113"/>
      <c r="G95" s="113"/>
      <c r="H95" s="475">
        <f>+H94-balance!D15</f>
        <v>0</v>
      </c>
      <c r="I95" s="476"/>
      <c r="J95" s="113"/>
    </row>
    <row r="96" spans="1:10" x14ac:dyDescent="0.2">
      <c r="B96" s="315" t="s">
        <v>288</v>
      </c>
      <c r="C96" s="315"/>
      <c r="D96" s="315"/>
      <c r="E96" s="315"/>
      <c r="F96" s="315"/>
      <c r="G96" s="113"/>
      <c r="H96" s="113"/>
      <c r="I96" s="113"/>
      <c r="J96" s="113"/>
    </row>
    <row r="97" spans="1:10" x14ac:dyDescent="0.2">
      <c r="A97" s="105"/>
      <c r="B97" s="113"/>
      <c r="C97" s="113"/>
      <c r="D97" s="113"/>
      <c r="E97" s="113"/>
      <c r="F97" s="113"/>
      <c r="G97" s="113"/>
      <c r="H97" s="113"/>
      <c r="I97" s="113"/>
      <c r="J97" s="113"/>
    </row>
    <row r="98" spans="1:10" x14ac:dyDescent="0.2">
      <c r="A98" s="112" t="s">
        <v>168</v>
      </c>
      <c r="B98" s="484" t="s">
        <v>289</v>
      </c>
      <c r="C98" s="485"/>
      <c r="D98" s="485"/>
      <c r="E98" s="486"/>
      <c r="F98" s="554" t="s">
        <v>283</v>
      </c>
      <c r="G98" s="555"/>
      <c r="H98" s="554" t="s">
        <v>287</v>
      </c>
      <c r="I98" s="555"/>
      <c r="J98" s="113"/>
    </row>
    <row r="99" spans="1:10" x14ac:dyDescent="0.2">
      <c r="A99" s="149">
        <v>1</v>
      </c>
      <c r="B99" s="477" t="s">
        <v>290</v>
      </c>
      <c r="C99" s="478"/>
      <c r="D99" s="478"/>
      <c r="E99" s="479"/>
      <c r="F99" s="556"/>
      <c r="G99" s="556"/>
      <c r="H99" s="509"/>
      <c r="I99" s="509"/>
      <c r="J99" s="113"/>
    </row>
    <row r="100" spans="1:10" x14ac:dyDescent="0.2">
      <c r="A100" s="149">
        <v>2</v>
      </c>
      <c r="B100" s="477" t="s">
        <v>291</v>
      </c>
      <c r="C100" s="478"/>
      <c r="D100" s="478"/>
      <c r="E100" s="479"/>
      <c r="F100" s="509"/>
      <c r="G100" s="509"/>
      <c r="H100" s="509"/>
      <c r="I100" s="509"/>
      <c r="J100" s="113"/>
    </row>
    <row r="101" spans="1:10" x14ac:dyDescent="0.2">
      <c r="A101" s="149">
        <v>3</v>
      </c>
      <c r="B101" s="477" t="s">
        <v>292</v>
      </c>
      <c r="C101" s="478"/>
      <c r="D101" s="478"/>
      <c r="E101" s="479"/>
      <c r="F101" s="509"/>
      <c r="G101" s="509"/>
      <c r="H101" s="509"/>
      <c r="I101" s="509"/>
      <c r="J101" s="113"/>
    </row>
    <row r="102" spans="1:10" x14ac:dyDescent="0.2">
      <c r="A102" s="149">
        <v>4</v>
      </c>
      <c r="B102" s="477"/>
      <c r="C102" s="478"/>
      <c r="D102" s="478"/>
      <c r="E102" s="479"/>
      <c r="F102" s="556"/>
      <c r="G102" s="556"/>
      <c r="H102" s="509"/>
      <c r="I102" s="509"/>
      <c r="J102" s="113"/>
    </row>
    <row r="103" spans="1:10" x14ac:dyDescent="0.2">
      <c r="A103" s="149">
        <v>5</v>
      </c>
      <c r="B103" s="484" t="s">
        <v>484</v>
      </c>
      <c r="C103" s="485"/>
      <c r="D103" s="485"/>
      <c r="E103" s="486"/>
      <c r="F103" s="544">
        <f>SUM(F99:G102)</f>
        <v>0</v>
      </c>
      <c r="G103" s="544"/>
      <c r="H103" s="544">
        <f>SUM(H99:I102)</f>
        <v>0</v>
      </c>
      <c r="I103" s="544"/>
      <c r="J103" s="113"/>
    </row>
    <row r="104" spans="1:10" x14ac:dyDescent="0.2">
      <c r="A104" s="105"/>
      <c r="B104" s="113"/>
      <c r="C104" s="113"/>
      <c r="D104" s="113"/>
      <c r="E104" s="113"/>
      <c r="F104" s="113"/>
      <c r="G104" s="113"/>
      <c r="H104" s="475">
        <f>+H103-balance!D16</f>
        <v>0</v>
      </c>
      <c r="I104" s="476"/>
      <c r="J104" s="113"/>
    </row>
    <row r="105" spans="1:10" x14ac:dyDescent="0.2">
      <c r="B105" s="315" t="s">
        <v>293</v>
      </c>
      <c r="C105" s="315"/>
      <c r="D105" s="315"/>
      <c r="E105" s="315"/>
      <c r="F105" s="315"/>
      <c r="G105" s="113"/>
      <c r="I105" s="113"/>
      <c r="J105" s="113"/>
    </row>
    <row r="106" spans="1:10" x14ac:dyDescent="0.2">
      <c r="A106" s="105"/>
      <c r="B106" s="113"/>
      <c r="C106" s="113"/>
      <c r="D106" s="113"/>
      <c r="E106" s="113"/>
      <c r="F106" s="113"/>
      <c r="G106" s="113"/>
      <c r="H106" s="113"/>
      <c r="I106" s="113"/>
      <c r="J106" s="113"/>
    </row>
    <row r="107" spans="1:10" x14ac:dyDescent="0.2">
      <c r="A107" s="112" t="s">
        <v>168</v>
      </c>
      <c r="B107" s="484" t="s">
        <v>294</v>
      </c>
      <c r="C107" s="485"/>
      <c r="D107" s="485"/>
      <c r="E107" s="486"/>
      <c r="F107" s="484" t="s">
        <v>283</v>
      </c>
      <c r="G107" s="486"/>
      <c r="H107" s="484" t="s">
        <v>287</v>
      </c>
      <c r="I107" s="486"/>
      <c r="J107" s="113"/>
    </row>
    <row r="108" spans="1:10" ht="25.5" customHeight="1" x14ac:dyDescent="0.2">
      <c r="A108" s="149">
        <v>1</v>
      </c>
      <c r="B108" s="520" t="s">
        <v>295</v>
      </c>
      <c r="C108" s="557"/>
      <c r="D108" s="557"/>
      <c r="E108" s="521"/>
      <c r="F108" s="550" t="s">
        <v>602</v>
      </c>
      <c r="G108" s="551"/>
      <c r="H108" s="550" t="s">
        <v>602</v>
      </c>
      <c r="I108" s="551"/>
      <c r="J108" s="113"/>
    </row>
    <row r="109" spans="1:10" x14ac:dyDescent="0.2">
      <c r="A109" s="149">
        <v>2</v>
      </c>
      <c r="B109" s="477" t="s">
        <v>296</v>
      </c>
      <c r="C109" s="478"/>
      <c r="D109" s="478"/>
      <c r="E109" s="479"/>
      <c r="F109" s="550"/>
      <c r="G109" s="551"/>
      <c r="H109" s="550"/>
      <c r="I109" s="551"/>
      <c r="J109" s="113"/>
    </row>
    <row r="110" spans="1:10" x14ac:dyDescent="0.2">
      <c r="A110" s="149">
        <v>3</v>
      </c>
      <c r="B110" s="477" t="s">
        <v>297</v>
      </c>
      <c r="C110" s="478"/>
      <c r="D110" s="478"/>
      <c r="E110" s="479"/>
      <c r="F110" s="550"/>
      <c r="G110" s="551"/>
      <c r="H110" s="550"/>
      <c r="I110" s="551"/>
      <c r="J110" s="113"/>
    </row>
    <row r="111" spans="1:10" x14ac:dyDescent="0.2">
      <c r="A111" s="149">
        <v>4</v>
      </c>
      <c r="B111" s="477" t="s">
        <v>298</v>
      </c>
      <c r="C111" s="478"/>
      <c r="D111" s="478"/>
      <c r="E111" s="479"/>
      <c r="F111" s="550"/>
      <c r="G111" s="551"/>
      <c r="H111" s="550"/>
      <c r="I111" s="551"/>
      <c r="J111" s="113"/>
    </row>
    <row r="112" spans="1:10" x14ac:dyDescent="0.2">
      <c r="A112" s="149">
        <v>5</v>
      </c>
      <c r="B112" s="477" t="s">
        <v>299</v>
      </c>
      <c r="C112" s="478"/>
      <c r="D112" s="478"/>
      <c r="E112" s="479"/>
      <c r="F112" s="550"/>
      <c r="G112" s="551"/>
      <c r="H112" s="550"/>
      <c r="I112" s="551"/>
      <c r="J112" s="113"/>
    </row>
    <row r="113" spans="1:10" x14ac:dyDescent="0.2">
      <c r="A113" s="149">
        <v>6</v>
      </c>
      <c r="B113" s="477" t="s">
        <v>300</v>
      </c>
      <c r="C113" s="478"/>
      <c r="D113" s="478"/>
      <c r="E113" s="479"/>
      <c r="F113" s="550"/>
      <c r="G113" s="551"/>
      <c r="H113" s="550"/>
      <c r="I113" s="551"/>
      <c r="J113" s="113"/>
    </row>
    <row r="114" spans="1:10" x14ac:dyDescent="0.2">
      <c r="A114" s="149">
        <v>7</v>
      </c>
      <c r="B114" s="480"/>
      <c r="C114" s="481"/>
      <c r="D114" s="481"/>
      <c r="E114" s="482"/>
      <c r="F114" s="550"/>
      <c r="G114" s="551"/>
      <c r="H114" s="550"/>
      <c r="I114" s="551"/>
      <c r="J114" s="113"/>
    </row>
    <row r="115" spans="1:10" x14ac:dyDescent="0.2">
      <c r="A115" s="149">
        <v>8</v>
      </c>
      <c r="B115" s="484" t="s">
        <v>572</v>
      </c>
      <c r="C115" s="485"/>
      <c r="D115" s="485"/>
      <c r="E115" s="486"/>
      <c r="F115" s="550" t="s">
        <v>602</v>
      </c>
      <c r="G115" s="551"/>
      <c r="H115" s="550" t="s">
        <v>602</v>
      </c>
      <c r="I115" s="551"/>
      <c r="J115" s="113"/>
    </row>
    <row r="116" spans="1:10" x14ac:dyDescent="0.2">
      <c r="A116" s="109"/>
      <c r="B116" s="316"/>
      <c r="C116" s="316"/>
      <c r="D116" s="316"/>
      <c r="E116" s="316"/>
      <c r="F116" s="317"/>
      <c r="G116" s="109"/>
      <c r="H116" s="317"/>
      <c r="I116" s="109"/>
      <c r="J116" s="113"/>
    </row>
    <row r="117" spans="1:10" ht="12.75" customHeight="1" x14ac:dyDescent="0.2">
      <c r="A117" s="510" t="s">
        <v>301</v>
      </c>
      <c r="B117" s="510"/>
      <c r="C117" s="510"/>
      <c r="D117" s="510"/>
      <c r="E117" s="510"/>
      <c r="F117" s="510"/>
      <c r="G117" s="510"/>
      <c r="H117" s="510"/>
      <c r="I117" s="510"/>
      <c r="J117" s="510"/>
    </row>
    <row r="118" spans="1:10" x14ac:dyDescent="0.2">
      <c r="A118" s="510"/>
      <c r="B118" s="510"/>
      <c r="C118" s="510"/>
      <c r="D118" s="510"/>
      <c r="E118" s="510"/>
      <c r="F118" s="510"/>
      <c r="G118" s="510"/>
      <c r="H118" s="510"/>
      <c r="I118" s="510"/>
      <c r="J118" s="510"/>
    </row>
    <row r="119" spans="1:10" x14ac:dyDescent="0.2">
      <c r="A119" s="510"/>
      <c r="B119" s="510"/>
      <c r="C119" s="510"/>
      <c r="D119" s="510"/>
      <c r="E119" s="510"/>
      <c r="F119" s="510"/>
      <c r="G119" s="510"/>
      <c r="H119" s="510"/>
      <c r="I119" s="510"/>
      <c r="J119" s="510"/>
    </row>
    <row r="120" spans="1:10" x14ac:dyDescent="0.2">
      <c r="A120" s="318"/>
      <c r="B120" s="318"/>
      <c r="C120" s="318"/>
      <c r="D120" s="318"/>
      <c r="E120" s="318"/>
      <c r="F120" s="318"/>
      <c r="G120" s="318"/>
      <c r="H120" s="318"/>
      <c r="I120" s="318"/>
      <c r="J120" s="318"/>
    </row>
    <row r="121" spans="1:10" x14ac:dyDescent="0.2">
      <c r="A121" s="318"/>
      <c r="B121" s="318"/>
      <c r="C121" s="318"/>
      <c r="D121" s="318"/>
      <c r="E121" s="318"/>
      <c r="F121" s="318"/>
      <c r="G121" s="318"/>
      <c r="H121" s="318"/>
      <c r="I121" s="318"/>
      <c r="J121" s="318"/>
    </row>
    <row r="122" spans="1:10" x14ac:dyDescent="0.2">
      <c r="A122" s="318"/>
      <c r="B122" s="318"/>
      <c r="C122" s="318"/>
      <c r="D122" s="318"/>
      <c r="E122" s="318"/>
      <c r="F122" s="318"/>
      <c r="G122" s="318"/>
      <c r="H122" s="318"/>
      <c r="I122" s="318"/>
      <c r="J122" s="318"/>
    </row>
    <row r="123" spans="1:10" s="312" customFormat="1" x14ac:dyDescent="0.2">
      <c r="A123" s="151"/>
      <c r="B123" s="151"/>
      <c r="C123" s="151"/>
      <c r="D123" s="151"/>
      <c r="E123" s="151"/>
      <c r="F123" s="151"/>
      <c r="G123" s="151"/>
      <c r="H123" s="151"/>
      <c r="I123" s="151"/>
      <c r="J123" s="151"/>
    </row>
    <row r="124" spans="1:10" s="312" customFormat="1" x14ac:dyDescent="0.2">
      <c r="A124" s="151"/>
      <c r="B124" s="151"/>
      <c r="C124" s="151"/>
      <c r="D124" s="151"/>
      <c r="E124" s="151"/>
      <c r="F124" s="151"/>
      <c r="G124" s="151"/>
      <c r="H124" s="151"/>
      <c r="I124" s="151"/>
      <c r="J124" s="151"/>
    </row>
    <row r="125" spans="1:10" s="312" customFormat="1" x14ac:dyDescent="0.2">
      <c r="A125" s="151"/>
      <c r="B125" s="151"/>
      <c r="C125" s="151"/>
      <c r="D125" s="151"/>
      <c r="E125" s="151"/>
      <c r="F125" s="151"/>
      <c r="G125" s="151"/>
      <c r="H125" s="151"/>
      <c r="I125" s="151"/>
      <c r="J125" s="151"/>
    </row>
    <row r="126" spans="1:10" s="312" customFormat="1" x14ac:dyDescent="0.2">
      <c r="A126" s="151"/>
      <c r="B126" s="151"/>
      <c r="C126" s="151"/>
      <c r="D126" s="151"/>
      <c r="E126" s="151"/>
      <c r="F126" s="151"/>
      <c r="G126" s="151"/>
      <c r="H126" s="151"/>
      <c r="I126" s="151"/>
      <c r="J126" s="151"/>
    </row>
    <row r="127" spans="1:10" s="312" customFormat="1" x14ac:dyDescent="0.2">
      <c r="A127" s="151"/>
      <c r="B127" s="151"/>
      <c r="C127" s="151"/>
      <c r="D127" s="151"/>
      <c r="E127" s="151"/>
      <c r="F127" s="151"/>
      <c r="G127" s="151"/>
      <c r="H127" s="151"/>
      <c r="I127" s="151"/>
      <c r="J127" s="151"/>
    </row>
    <row r="128" spans="1:10" s="312" customFormat="1" x14ac:dyDescent="0.2">
      <c r="A128" s="151"/>
      <c r="B128" s="151"/>
      <c r="C128" s="151"/>
      <c r="D128" s="151"/>
      <c r="E128" s="151"/>
      <c r="F128" s="151"/>
      <c r="G128" s="151"/>
      <c r="H128" s="151"/>
      <c r="I128" s="151"/>
      <c r="J128" s="151"/>
    </row>
    <row r="129" spans="1:10" s="312" customFormat="1" x14ac:dyDescent="0.2">
      <c r="A129" s="151"/>
      <c r="B129" s="151"/>
      <c r="C129" s="151"/>
      <c r="D129" s="151"/>
      <c r="E129" s="151"/>
      <c r="F129" s="151"/>
      <c r="G129" s="151"/>
      <c r="H129" s="151"/>
      <c r="I129" s="151"/>
      <c r="J129" s="151"/>
    </row>
    <row r="130" spans="1:10" s="312" customFormat="1" x14ac:dyDescent="0.2">
      <c r="A130" s="151"/>
      <c r="B130" s="151"/>
      <c r="C130" s="151"/>
      <c r="D130" s="151"/>
      <c r="E130" s="151"/>
      <c r="F130" s="151"/>
      <c r="G130" s="151"/>
      <c r="H130" s="151"/>
      <c r="I130" s="151"/>
      <c r="J130" s="151"/>
    </row>
    <row r="131" spans="1:10" s="312" customFormat="1" x14ac:dyDescent="0.2">
      <c r="A131" s="151"/>
      <c r="B131" s="151"/>
      <c r="C131" s="151"/>
      <c r="D131" s="151"/>
      <c r="E131" s="151"/>
      <c r="F131" s="151"/>
      <c r="G131" s="151"/>
      <c r="H131" s="151"/>
      <c r="I131" s="151"/>
      <c r="J131" s="151"/>
    </row>
    <row r="132" spans="1:10" s="312" customFormat="1" x14ac:dyDescent="0.2">
      <c r="A132" s="151"/>
      <c r="B132" s="151"/>
      <c r="C132" s="151"/>
      <c r="D132" s="151"/>
      <c r="E132" s="151"/>
      <c r="F132" s="151"/>
      <c r="G132" s="151"/>
      <c r="H132" s="151"/>
      <c r="I132" s="151"/>
      <c r="J132" s="151"/>
    </row>
    <row r="133" spans="1:10" s="312" customFormat="1" x14ac:dyDescent="0.2">
      <c r="A133" s="151"/>
      <c r="B133" s="151"/>
      <c r="C133" s="151"/>
      <c r="D133" s="151"/>
      <c r="E133" s="151"/>
      <c r="F133" s="151"/>
      <c r="G133" s="151"/>
      <c r="H133" s="151"/>
      <c r="I133" s="151"/>
      <c r="J133" s="151"/>
    </row>
    <row r="134" spans="1:10" s="312" customFormat="1" x14ac:dyDescent="0.2">
      <c r="A134" s="151"/>
      <c r="B134" s="151"/>
      <c r="C134" s="151"/>
      <c r="D134" s="151"/>
      <c r="E134" s="151"/>
      <c r="F134" s="151"/>
      <c r="G134" s="151"/>
      <c r="H134" s="151"/>
      <c r="I134" s="151"/>
      <c r="J134" s="151"/>
    </row>
    <row r="135" spans="1:10" s="312" customFormat="1" x14ac:dyDescent="0.2">
      <c r="A135" s="151"/>
      <c r="B135" s="151"/>
      <c r="C135" s="151"/>
      <c r="D135" s="151"/>
      <c r="E135" s="151"/>
      <c r="F135" s="151"/>
      <c r="G135" s="151"/>
      <c r="H135" s="151"/>
      <c r="I135" s="151"/>
      <c r="J135" s="151"/>
    </row>
    <row r="136" spans="1:10" s="427" customFormat="1" x14ac:dyDescent="0.2">
      <c r="A136" s="425"/>
      <c r="B136" s="425"/>
      <c r="C136" s="425"/>
      <c r="D136" s="425"/>
      <c r="E136" s="425"/>
      <c r="F136" s="425"/>
      <c r="G136" s="425"/>
      <c r="H136" s="425"/>
      <c r="I136" s="425"/>
      <c r="J136" s="425"/>
    </row>
    <row r="137" spans="1:10" s="312" customFormat="1" x14ac:dyDescent="0.2">
      <c r="A137" s="151"/>
      <c r="B137" s="151"/>
      <c r="C137" s="151"/>
      <c r="D137" s="151"/>
      <c r="E137" s="151"/>
      <c r="F137" s="151"/>
      <c r="G137" s="151"/>
      <c r="H137" s="151"/>
      <c r="I137" s="151"/>
      <c r="J137" s="151"/>
    </row>
    <row r="138" spans="1:10" x14ac:dyDescent="0.2">
      <c r="A138" s="469" t="s">
        <v>302</v>
      </c>
      <c r="B138" s="469"/>
      <c r="C138" s="469"/>
      <c r="D138" s="469"/>
      <c r="E138" s="469"/>
      <c r="F138" s="469"/>
      <c r="G138" s="469"/>
      <c r="H138" s="469"/>
      <c r="I138" s="469"/>
      <c r="J138" s="469"/>
    </row>
    <row r="139" spans="1:10" x14ac:dyDescent="0.2">
      <c r="A139" s="115"/>
      <c r="B139" s="115"/>
      <c r="C139" s="115"/>
      <c r="D139" s="115"/>
      <c r="E139" s="115"/>
      <c r="F139" s="115"/>
      <c r="G139" s="115"/>
      <c r="H139" s="115"/>
      <c r="I139" s="115"/>
      <c r="J139" s="319"/>
    </row>
    <row r="140" spans="1:10" x14ac:dyDescent="0.2">
      <c r="A140" s="116" t="s">
        <v>168</v>
      </c>
      <c r="B140" s="484" t="s">
        <v>289</v>
      </c>
      <c r="C140" s="485"/>
      <c r="D140" s="485"/>
      <c r="E140" s="486"/>
      <c r="F140" s="484" t="s">
        <v>283</v>
      </c>
      <c r="G140" s="486"/>
      <c r="H140" s="484" t="s">
        <v>287</v>
      </c>
      <c r="I140" s="486"/>
      <c r="J140" s="113"/>
    </row>
    <row r="141" spans="1:10" x14ac:dyDescent="0.2">
      <c r="A141" s="139">
        <v>1</v>
      </c>
      <c r="B141" s="484"/>
      <c r="C141" s="485"/>
      <c r="D141" s="485"/>
      <c r="E141" s="486"/>
      <c r="F141" s="550"/>
      <c r="G141" s="551"/>
      <c r="H141" s="550"/>
      <c r="I141" s="551"/>
      <c r="J141" s="113"/>
    </row>
    <row r="142" spans="1:10" x14ac:dyDescent="0.2">
      <c r="A142" s="139">
        <v>2</v>
      </c>
      <c r="B142" s="484"/>
      <c r="C142" s="485"/>
      <c r="D142" s="485"/>
      <c r="E142" s="486"/>
      <c r="F142" s="550"/>
      <c r="G142" s="551"/>
      <c r="H142" s="550"/>
      <c r="I142" s="551"/>
      <c r="J142" s="113"/>
    </row>
    <row r="143" spans="1:10" x14ac:dyDescent="0.2">
      <c r="A143" s="139">
        <v>3</v>
      </c>
      <c r="B143" s="484" t="s">
        <v>69</v>
      </c>
      <c r="C143" s="485"/>
      <c r="D143" s="485"/>
      <c r="E143" s="486"/>
      <c r="F143" s="550"/>
      <c r="G143" s="551"/>
      <c r="H143" s="550"/>
      <c r="I143" s="551"/>
      <c r="J143" s="113"/>
    </row>
    <row r="144" spans="1:10" x14ac:dyDescent="0.2">
      <c r="A144" s="105"/>
      <c r="B144" s="113"/>
      <c r="C144" s="113"/>
      <c r="D144" s="113"/>
      <c r="E144" s="113"/>
      <c r="F144" s="113"/>
      <c r="G144" s="113"/>
      <c r="H144" s="113"/>
      <c r="I144" s="113"/>
      <c r="J144" s="113"/>
    </row>
    <row r="145" spans="1:10" x14ac:dyDescent="0.2">
      <c r="A145" s="466" t="s">
        <v>166</v>
      </c>
      <c r="B145" s="466"/>
      <c r="C145" s="466"/>
      <c r="D145" s="466"/>
      <c r="E145" s="466"/>
      <c r="F145" s="466"/>
      <c r="G145" s="466"/>
      <c r="H145" s="466"/>
      <c r="I145" s="466"/>
      <c r="J145" s="466"/>
    </row>
    <row r="146" spans="1:10" x14ac:dyDescent="0.2">
      <c r="A146" s="115"/>
      <c r="B146" s="115"/>
      <c r="C146" s="115"/>
      <c r="D146" s="115"/>
      <c r="E146" s="115"/>
      <c r="F146" s="115"/>
      <c r="G146" s="115"/>
      <c r="H146" s="115"/>
      <c r="I146" s="115"/>
      <c r="J146" s="319"/>
    </row>
    <row r="147" spans="1:10" x14ac:dyDescent="0.2">
      <c r="A147" s="487" t="s">
        <v>168</v>
      </c>
      <c r="B147" s="487" t="s">
        <v>60</v>
      </c>
      <c r="C147" s="138" t="s">
        <v>303</v>
      </c>
      <c r="D147" s="131"/>
      <c r="E147" s="131"/>
      <c r="F147" s="131"/>
      <c r="G147" s="131"/>
      <c r="H147" s="132"/>
      <c r="I147" s="487" t="s">
        <v>69</v>
      </c>
      <c r="J147" s="113"/>
    </row>
    <row r="148" spans="1:10" ht="24" x14ac:dyDescent="0.2">
      <c r="A148" s="526"/>
      <c r="B148" s="526"/>
      <c r="C148" s="148" t="s">
        <v>304</v>
      </c>
      <c r="D148" s="148" t="s">
        <v>305</v>
      </c>
      <c r="E148" s="148" t="s">
        <v>306</v>
      </c>
      <c r="F148" s="117" t="s">
        <v>623</v>
      </c>
      <c r="G148" s="148" t="s">
        <v>307</v>
      </c>
      <c r="H148" s="118" t="s">
        <v>603</v>
      </c>
      <c r="I148" s="488"/>
      <c r="J148" s="113"/>
    </row>
    <row r="149" spans="1:10" ht="24.75" customHeight="1" x14ac:dyDescent="0.2">
      <c r="A149" s="149">
        <v>1</v>
      </c>
      <c r="B149" s="122" t="s">
        <v>310</v>
      </c>
      <c r="C149" s="357">
        <v>141057100</v>
      </c>
      <c r="D149" s="407"/>
      <c r="E149" s="407"/>
      <c r="F149" s="359"/>
      <c r="G149" s="359"/>
      <c r="H149" s="409"/>
      <c r="I149" s="357">
        <f>SUM(C149:H149)</f>
        <v>141057100</v>
      </c>
      <c r="J149" s="113"/>
    </row>
    <row r="150" spans="1:10" x14ac:dyDescent="0.2">
      <c r="A150" s="149">
        <v>2</v>
      </c>
      <c r="B150" s="320" t="s">
        <v>308</v>
      </c>
      <c r="C150" s="357">
        <v>0</v>
      </c>
      <c r="D150" s="360"/>
      <c r="E150" s="360"/>
      <c r="F150" s="358"/>
      <c r="G150" s="358"/>
      <c r="H150" s="397"/>
      <c r="I150" s="357">
        <f t="shared" ref="I150:I157" si="1">SUM(C150:H150)</f>
        <v>0</v>
      </c>
      <c r="J150" s="113"/>
    </row>
    <row r="151" spans="1:10" x14ac:dyDescent="0.2">
      <c r="A151" s="149">
        <v>3</v>
      </c>
      <c r="B151" s="320" t="s">
        <v>309</v>
      </c>
      <c r="C151" s="357"/>
      <c r="D151" s="407"/>
      <c r="E151" s="360"/>
      <c r="F151" s="358"/>
      <c r="G151" s="358"/>
      <c r="H151" s="397"/>
      <c r="I151" s="357">
        <f t="shared" si="1"/>
        <v>0</v>
      </c>
      <c r="J151" s="113"/>
    </row>
    <row r="152" spans="1:10" ht="24" x14ac:dyDescent="0.2">
      <c r="A152" s="149">
        <v>4</v>
      </c>
      <c r="B152" s="122" t="s">
        <v>311</v>
      </c>
      <c r="C152" s="357">
        <f>+C149+C150-C151</f>
        <v>141057100</v>
      </c>
      <c r="D152" s="357">
        <f t="shared" ref="D152:G152" si="2">+D149+D150-D151</f>
        <v>0</v>
      </c>
      <c r="E152" s="360">
        <f t="shared" si="2"/>
        <v>0</v>
      </c>
      <c r="F152" s="357">
        <f t="shared" si="2"/>
        <v>0</v>
      </c>
      <c r="G152" s="357">
        <f t="shared" si="2"/>
        <v>0</v>
      </c>
      <c r="H152" s="357">
        <f>+H149+H150-H151</f>
        <v>0</v>
      </c>
      <c r="I152" s="357">
        <f t="shared" si="1"/>
        <v>141057100</v>
      </c>
      <c r="J152" s="113"/>
    </row>
    <row r="153" spans="1:10" ht="24" x14ac:dyDescent="0.2">
      <c r="A153" s="149">
        <v>5</v>
      </c>
      <c r="B153" s="122" t="s">
        <v>312</v>
      </c>
      <c r="C153" s="357"/>
      <c r="D153" s="357"/>
      <c r="E153" s="360"/>
      <c r="F153" s="357"/>
      <c r="G153" s="357"/>
      <c r="H153" s="397"/>
      <c r="I153" s="357">
        <f t="shared" si="1"/>
        <v>0</v>
      </c>
      <c r="J153" s="113"/>
    </row>
    <row r="154" spans="1:10" ht="24" x14ac:dyDescent="0.2">
      <c r="A154" s="149">
        <v>6</v>
      </c>
      <c r="B154" s="122" t="s">
        <v>313</v>
      </c>
      <c r="C154" s="357"/>
      <c r="D154" s="357"/>
      <c r="E154" s="360"/>
      <c r="F154" s="357"/>
      <c r="G154" s="357"/>
      <c r="H154" s="397"/>
      <c r="I154" s="357">
        <f t="shared" si="1"/>
        <v>0</v>
      </c>
      <c r="J154" s="113"/>
    </row>
    <row r="155" spans="1:10" x14ac:dyDescent="0.2">
      <c r="A155" s="149">
        <v>7</v>
      </c>
      <c r="B155" s="320" t="s">
        <v>314</v>
      </c>
      <c r="C155" s="357">
        <f>+C152-C153-C154</f>
        <v>141057100</v>
      </c>
      <c r="D155" s="357">
        <f t="shared" ref="D155:H155" si="3">+D152-D153-D154</f>
        <v>0</v>
      </c>
      <c r="E155" s="360">
        <f t="shared" si="3"/>
        <v>0</v>
      </c>
      <c r="F155" s="357">
        <f t="shared" si="3"/>
        <v>0</v>
      </c>
      <c r="G155" s="357">
        <f t="shared" si="3"/>
        <v>0</v>
      </c>
      <c r="H155" s="357">
        <f t="shared" si="3"/>
        <v>0</v>
      </c>
      <c r="I155" s="357">
        <f t="shared" si="1"/>
        <v>141057100</v>
      </c>
      <c r="J155" s="113"/>
    </row>
    <row r="156" spans="1:10" x14ac:dyDescent="0.2">
      <c r="A156" s="149">
        <v>7.1</v>
      </c>
      <c r="B156" s="320" t="s">
        <v>283</v>
      </c>
      <c r="C156" s="357">
        <f>+C149</f>
        <v>141057100</v>
      </c>
      <c r="D156" s="357">
        <f t="shared" ref="D156:H156" si="4">+D149</f>
        <v>0</v>
      </c>
      <c r="E156" s="360">
        <f t="shared" si="4"/>
        <v>0</v>
      </c>
      <c r="F156" s="357">
        <f t="shared" si="4"/>
        <v>0</v>
      </c>
      <c r="G156" s="357">
        <f t="shared" si="4"/>
        <v>0</v>
      </c>
      <c r="H156" s="357">
        <f t="shared" si="4"/>
        <v>0</v>
      </c>
      <c r="I156" s="357">
        <f t="shared" si="1"/>
        <v>141057100</v>
      </c>
      <c r="J156" s="113"/>
    </row>
    <row r="157" spans="1:10" x14ac:dyDescent="0.2">
      <c r="A157" s="149">
        <v>7.2</v>
      </c>
      <c r="B157" s="320" t="s">
        <v>287</v>
      </c>
      <c r="C157" s="357">
        <f>+C155</f>
        <v>141057100</v>
      </c>
      <c r="D157" s="357">
        <f t="shared" ref="D157:H157" si="5">+D155</f>
        <v>0</v>
      </c>
      <c r="E157" s="360">
        <f t="shared" si="5"/>
        <v>0</v>
      </c>
      <c r="F157" s="357">
        <f t="shared" si="5"/>
        <v>0</v>
      </c>
      <c r="G157" s="357">
        <f t="shared" si="5"/>
        <v>0</v>
      </c>
      <c r="H157" s="357">
        <f t="shared" si="5"/>
        <v>0</v>
      </c>
      <c r="I157" s="357">
        <f t="shared" si="1"/>
        <v>141057100</v>
      </c>
      <c r="J157" s="113"/>
    </row>
    <row r="158" spans="1:10" x14ac:dyDescent="0.2">
      <c r="A158" s="105"/>
      <c r="B158" s="113"/>
      <c r="C158" s="361"/>
      <c r="D158" s="361"/>
      <c r="E158" s="361"/>
      <c r="F158" s="361"/>
      <c r="G158" s="361"/>
      <c r="H158" s="361"/>
      <c r="I158" s="404">
        <f>+I157-balance!D19</f>
        <v>0</v>
      </c>
      <c r="J158" s="113"/>
    </row>
    <row r="159" spans="1:10" ht="12.75" customHeight="1" x14ac:dyDescent="0.2">
      <c r="A159" s="483" t="s">
        <v>315</v>
      </c>
      <c r="B159" s="483"/>
      <c r="C159" s="483"/>
      <c r="D159" s="483"/>
      <c r="E159" s="483"/>
      <c r="F159" s="483"/>
      <c r="G159" s="483"/>
      <c r="H159" s="483"/>
      <c r="I159" s="483"/>
      <c r="J159" s="483"/>
    </row>
    <row r="160" spans="1:10" x14ac:dyDescent="0.2">
      <c r="A160" s="483"/>
      <c r="B160" s="483"/>
      <c r="C160" s="483"/>
      <c r="D160" s="483"/>
      <c r="E160" s="483"/>
      <c r="F160" s="483"/>
      <c r="G160" s="483"/>
      <c r="H160" s="483"/>
      <c r="I160" s="483"/>
      <c r="J160" s="483"/>
    </row>
    <row r="161" spans="1:10" x14ac:dyDescent="0.2">
      <c r="A161" s="105"/>
      <c r="B161" s="113"/>
      <c r="C161" s="113"/>
      <c r="D161" s="113"/>
      <c r="E161" s="113"/>
      <c r="F161" s="113"/>
      <c r="G161" s="113"/>
      <c r="H161" s="113"/>
      <c r="I161" s="113"/>
      <c r="J161" s="113"/>
    </row>
    <row r="162" spans="1:10" ht="12.75" customHeight="1" x14ac:dyDescent="0.2">
      <c r="A162" s="529" t="s">
        <v>316</v>
      </c>
      <c r="B162" s="529"/>
      <c r="C162" s="529"/>
      <c r="D162" s="529"/>
      <c r="E162" s="529"/>
      <c r="F162" s="529"/>
      <c r="G162" s="529"/>
      <c r="H162" s="529"/>
      <c r="I162" s="529"/>
      <c r="J162" s="529"/>
    </row>
    <row r="163" spans="1:10" x14ac:dyDescent="0.2">
      <c r="A163" s="529"/>
      <c r="B163" s="529"/>
      <c r="C163" s="529"/>
      <c r="D163" s="529"/>
      <c r="E163" s="529"/>
      <c r="F163" s="529"/>
      <c r="G163" s="529"/>
      <c r="H163" s="529"/>
      <c r="I163" s="529"/>
      <c r="J163" s="529"/>
    </row>
    <row r="164" spans="1:10" x14ac:dyDescent="0.2">
      <c r="A164" s="308"/>
      <c r="B164" s="308"/>
      <c r="C164" s="308"/>
      <c r="D164" s="308"/>
      <c r="E164" s="308"/>
      <c r="F164" s="308"/>
      <c r="G164" s="308"/>
      <c r="H164" s="308"/>
      <c r="I164" s="308"/>
      <c r="J164" s="308"/>
    </row>
    <row r="165" spans="1:10" x14ac:dyDescent="0.2">
      <c r="A165" s="308"/>
      <c r="B165" s="308"/>
      <c r="C165" s="308"/>
      <c r="D165" s="308"/>
      <c r="E165" s="308"/>
      <c r="F165" s="308"/>
      <c r="G165" s="308"/>
      <c r="H165" s="308"/>
      <c r="I165" s="308"/>
      <c r="J165" s="308"/>
    </row>
    <row r="166" spans="1:10" x14ac:dyDescent="0.2">
      <c r="A166" s="308"/>
      <c r="B166" s="308"/>
      <c r="C166" s="308"/>
      <c r="D166" s="308"/>
      <c r="E166" s="308"/>
      <c r="F166" s="308"/>
      <c r="G166" s="308"/>
      <c r="H166" s="308"/>
      <c r="I166" s="308"/>
      <c r="J166" s="308"/>
    </row>
    <row r="167" spans="1:10" x14ac:dyDescent="0.2">
      <c r="A167" s="308"/>
      <c r="B167" s="308"/>
      <c r="C167" s="308"/>
      <c r="D167" s="308"/>
      <c r="E167" s="308"/>
      <c r="F167" s="308"/>
      <c r="G167" s="308"/>
      <c r="H167" s="308"/>
      <c r="I167" s="308"/>
      <c r="J167" s="308"/>
    </row>
    <row r="168" spans="1:10" x14ac:dyDescent="0.2">
      <c r="A168" s="105"/>
      <c r="B168" s="113"/>
      <c r="C168" s="113"/>
      <c r="D168" s="113"/>
      <c r="E168" s="113"/>
      <c r="F168" s="113"/>
      <c r="G168" s="113"/>
      <c r="H168" s="113"/>
      <c r="I168" s="113"/>
      <c r="J168" s="113"/>
    </row>
    <row r="169" spans="1:10" ht="25.5" customHeight="1" x14ac:dyDescent="0.2">
      <c r="A169" s="527" t="s">
        <v>317</v>
      </c>
      <c r="B169" s="527"/>
      <c r="C169" s="527"/>
      <c r="D169" s="527"/>
      <c r="E169" s="527"/>
      <c r="F169" s="527"/>
      <c r="G169" s="527"/>
      <c r="H169" s="527"/>
      <c r="I169" s="527"/>
      <c r="J169" s="527"/>
    </row>
    <row r="170" spans="1:10" s="321" customFormat="1" ht="13.5" customHeight="1" x14ac:dyDescent="0.2">
      <c r="A170" s="119"/>
      <c r="B170" s="119"/>
      <c r="C170" s="119"/>
      <c r="D170" s="119"/>
      <c r="E170" s="119"/>
      <c r="F170" s="119"/>
      <c r="G170" s="119"/>
      <c r="H170" s="119"/>
      <c r="I170" s="119"/>
      <c r="J170" s="119"/>
    </row>
    <row r="171" spans="1:10" ht="12.75" customHeight="1" x14ac:dyDescent="0.2">
      <c r="A171" s="528" t="s">
        <v>318</v>
      </c>
      <c r="B171" s="528"/>
      <c r="C171" s="528"/>
      <c r="D171" s="528"/>
      <c r="E171" s="528"/>
      <c r="F171" s="528"/>
      <c r="G171" s="528"/>
      <c r="H171" s="528"/>
      <c r="I171" s="528"/>
      <c r="J171" s="528"/>
    </row>
    <row r="172" spans="1:10" ht="30" customHeight="1" x14ac:dyDescent="0.2">
      <c r="A172" s="528"/>
      <c r="B172" s="528"/>
      <c r="C172" s="528"/>
      <c r="D172" s="528"/>
      <c r="E172" s="528"/>
      <c r="F172" s="528"/>
      <c r="G172" s="528"/>
      <c r="H172" s="528"/>
      <c r="I172" s="528"/>
      <c r="J172" s="528"/>
    </row>
    <row r="173" spans="1:10" x14ac:dyDescent="0.2">
      <c r="A173" s="308" t="s">
        <v>602</v>
      </c>
      <c r="B173" s="308"/>
      <c r="C173" s="308"/>
      <c r="D173" s="308"/>
      <c r="E173" s="308"/>
      <c r="F173" s="308"/>
      <c r="G173" s="308"/>
      <c r="H173" s="308"/>
      <c r="I173" s="308"/>
      <c r="J173" s="308"/>
    </row>
    <row r="174" spans="1:10" x14ac:dyDescent="0.2">
      <c r="A174" s="308"/>
      <c r="B174" s="308"/>
      <c r="C174" s="308"/>
      <c r="D174" s="308"/>
      <c r="E174" s="308"/>
      <c r="F174" s="308"/>
      <c r="G174" s="308"/>
      <c r="H174" s="308"/>
      <c r="I174" s="308"/>
      <c r="J174" s="308"/>
    </row>
    <row r="175" spans="1:10" x14ac:dyDescent="0.2">
      <c r="A175" s="308"/>
      <c r="B175" s="308"/>
      <c r="C175" s="308"/>
      <c r="D175" s="308"/>
      <c r="E175" s="308"/>
      <c r="F175" s="308"/>
      <c r="G175" s="308"/>
      <c r="H175" s="308"/>
      <c r="I175" s="308"/>
      <c r="J175" s="308"/>
    </row>
    <row r="176" spans="1:10" x14ac:dyDescent="0.2">
      <c r="A176" s="308"/>
      <c r="B176" s="308"/>
      <c r="C176" s="308"/>
      <c r="D176" s="308"/>
      <c r="E176" s="308"/>
      <c r="F176" s="308"/>
      <c r="G176" s="308"/>
      <c r="H176" s="308"/>
      <c r="I176" s="308"/>
      <c r="J176" s="308"/>
    </row>
    <row r="177" spans="1:10" x14ac:dyDescent="0.2">
      <c r="A177" s="105"/>
      <c r="B177" s="113"/>
      <c r="C177" s="113"/>
      <c r="D177" s="113"/>
      <c r="E177" s="113"/>
      <c r="F177" s="113"/>
      <c r="G177" s="113"/>
      <c r="H177" s="113"/>
      <c r="I177" s="113"/>
      <c r="J177" s="113"/>
    </row>
    <row r="178" spans="1:10" x14ac:dyDescent="0.2">
      <c r="A178" s="466" t="s">
        <v>319</v>
      </c>
      <c r="B178" s="466"/>
      <c r="C178" s="466"/>
      <c r="D178" s="466"/>
      <c r="E178" s="466"/>
      <c r="F178" s="466"/>
      <c r="G178" s="466"/>
      <c r="H178" s="466"/>
      <c r="I178" s="466"/>
      <c r="J178" s="466"/>
    </row>
    <row r="179" spans="1:10" x14ac:dyDescent="0.2">
      <c r="A179" s="105"/>
      <c r="B179" s="113"/>
      <c r="C179" s="113"/>
      <c r="D179" s="113"/>
      <c r="E179" s="113"/>
      <c r="F179" s="113"/>
      <c r="G179" s="113"/>
      <c r="H179" s="113"/>
      <c r="I179" s="113"/>
      <c r="J179" s="113"/>
    </row>
    <row r="180" spans="1:10" x14ac:dyDescent="0.2">
      <c r="A180" s="362" t="s">
        <v>168</v>
      </c>
      <c r="B180" s="489" t="s">
        <v>289</v>
      </c>
      <c r="C180" s="489"/>
      <c r="D180" s="489"/>
      <c r="E180" s="489"/>
      <c r="F180" s="489" t="s">
        <v>283</v>
      </c>
      <c r="G180" s="489"/>
      <c r="H180" s="489" t="s">
        <v>287</v>
      </c>
      <c r="I180" s="489"/>
      <c r="J180" s="105"/>
    </row>
    <row r="181" spans="1:10" x14ac:dyDescent="0.2">
      <c r="A181" s="149">
        <v>1</v>
      </c>
      <c r="B181" s="471" t="s">
        <v>320</v>
      </c>
      <c r="C181" s="471"/>
      <c r="D181" s="471"/>
      <c r="E181" s="471"/>
      <c r="F181" s="490">
        <v>766278400</v>
      </c>
      <c r="G181" s="490"/>
      <c r="H181" s="490">
        <v>766278400</v>
      </c>
      <c r="I181" s="490"/>
      <c r="J181" s="113"/>
    </row>
    <row r="182" spans="1:10" x14ac:dyDescent="0.2">
      <c r="A182" s="149">
        <v>2</v>
      </c>
      <c r="B182" s="471" t="s">
        <v>321</v>
      </c>
      <c r="C182" s="471"/>
      <c r="D182" s="471"/>
      <c r="E182" s="471"/>
      <c r="F182" s="490"/>
      <c r="G182" s="490"/>
      <c r="H182" s="490"/>
      <c r="I182" s="490"/>
      <c r="J182" s="113"/>
    </row>
    <row r="183" spans="1:10" ht="27.75" customHeight="1" x14ac:dyDescent="0.2">
      <c r="A183" s="149">
        <v>3</v>
      </c>
      <c r="B183" s="503" t="s">
        <v>322</v>
      </c>
      <c r="C183" s="503"/>
      <c r="D183" s="503"/>
      <c r="E183" s="503"/>
      <c r="F183" s="490"/>
      <c r="G183" s="490"/>
      <c r="H183" s="490"/>
      <c r="I183" s="490"/>
      <c r="J183" s="113"/>
    </row>
    <row r="184" spans="1:10" x14ac:dyDescent="0.2">
      <c r="A184" s="149">
        <v>4</v>
      </c>
      <c r="B184" s="471"/>
      <c r="C184" s="471"/>
      <c r="D184" s="471"/>
      <c r="E184" s="471"/>
      <c r="F184" s="490"/>
      <c r="G184" s="490"/>
      <c r="H184" s="490"/>
      <c r="I184" s="490"/>
      <c r="J184" s="113"/>
    </row>
    <row r="185" spans="1:10" x14ac:dyDescent="0.2">
      <c r="A185" s="112">
        <v>5</v>
      </c>
      <c r="B185" s="524" t="s">
        <v>69</v>
      </c>
      <c r="C185" s="524"/>
      <c r="D185" s="524"/>
      <c r="E185" s="524"/>
      <c r="F185" s="490">
        <f>SUM(F181:G184)</f>
        <v>766278400</v>
      </c>
      <c r="G185" s="490"/>
      <c r="H185" s="490">
        <f>SUM(H181:I184)</f>
        <v>766278400</v>
      </c>
      <c r="I185" s="490"/>
      <c r="J185" s="322"/>
    </row>
    <row r="186" spans="1:10" x14ac:dyDescent="0.2">
      <c r="A186" s="105"/>
      <c r="B186" s="113"/>
      <c r="C186" s="113"/>
      <c r="D186" s="113"/>
      <c r="E186" s="113"/>
      <c r="F186" s="113"/>
      <c r="G186" s="113"/>
      <c r="H186" s="113"/>
      <c r="I186" s="113"/>
      <c r="J186" s="113"/>
    </row>
    <row r="187" spans="1:10" x14ac:dyDescent="0.2">
      <c r="A187" s="105"/>
      <c r="B187" s="113"/>
      <c r="C187" s="113"/>
      <c r="D187" s="113"/>
      <c r="E187" s="113"/>
      <c r="F187" s="113"/>
      <c r="G187" s="113"/>
      <c r="H187" s="113"/>
      <c r="I187" s="113"/>
      <c r="J187" s="113"/>
    </row>
    <row r="188" spans="1:10" x14ac:dyDescent="0.2">
      <c r="A188" s="105"/>
      <c r="B188" s="113"/>
      <c r="C188" s="113"/>
      <c r="D188" s="113"/>
      <c r="E188" s="113"/>
      <c r="F188" s="113"/>
      <c r="G188" s="113"/>
      <c r="H188" s="113"/>
      <c r="I188" s="113"/>
      <c r="J188" s="113"/>
    </row>
    <row r="189" spans="1:10" x14ac:dyDescent="0.2">
      <c r="A189" s="105"/>
      <c r="B189" s="113"/>
      <c r="C189" s="113"/>
      <c r="D189" s="113"/>
      <c r="E189" s="113"/>
      <c r="F189" s="113"/>
      <c r="G189" s="113"/>
      <c r="H189" s="113"/>
      <c r="I189" s="113"/>
      <c r="J189" s="113"/>
    </row>
    <row r="190" spans="1:10" x14ac:dyDescent="0.2">
      <c r="A190" s="105"/>
      <c r="B190" s="113"/>
      <c r="C190" s="113"/>
      <c r="D190" s="113"/>
      <c r="E190" s="113"/>
      <c r="F190" s="113"/>
      <c r="G190" s="113"/>
      <c r="H190" s="113"/>
      <c r="I190" s="113"/>
      <c r="J190" s="113"/>
    </row>
    <row r="191" spans="1:10" x14ac:dyDescent="0.2">
      <c r="A191" s="105"/>
      <c r="B191" s="113"/>
      <c r="C191" s="113"/>
      <c r="D191" s="113"/>
      <c r="E191" s="113"/>
      <c r="F191" s="113"/>
      <c r="G191" s="113"/>
      <c r="H191" s="113"/>
      <c r="I191" s="113"/>
      <c r="J191" s="113"/>
    </row>
    <row r="192" spans="1:10" x14ac:dyDescent="0.2">
      <c r="A192" s="105"/>
      <c r="B192" s="113"/>
      <c r="C192" s="113"/>
      <c r="D192" s="113"/>
      <c r="E192" s="113"/>
      <c r="F192" s="113"/>
      <c r="G192" s="113"/>
      <c r="H192" s="113"/>
      <c r="I192" s="113"/>
      <c r="J192" s="113"/>
    </row>
    <row r="193" spans="1:10" s="422" customFormat="1" x14ac:dyDescent="0.2">
      <c r="A193" s="419"/>
      <c r="B193" s="421"/>
      <c r="C193" s="421"/>
      <c r="D193" s="421"/>
      <c r="E193" s="421"/>
      <c r="F193" s="421"/>
      <c r="G193" s="421"/>
      <c r="H193" s="421"/>
      <c r="I193" s="421"/>
      <c r="J193" s="421"/>
    </row>
    <row r="194" spans="1:10" s="422" customFormat="1" x14ac:dyDescent="0.2">
      <c r="A194" s="419"/>
      <c r="B194" s="421"/>
      <c r="C194" s="421"/>
      <c r="D194" s="421"/>
      <c r="E194" s="421"/>
      <c r="F194" s="421"/>
      <c r="G194" s="421"/>
      <c r="H194" s="421"/>
      <c r="I194" s="421"/>
      <c r="J194" s="421"/>
    </row>
    <row r="195" spans="1:10" x14ac:dyDescent="0.2">
      <c r="A195" s="105"/>
      <c r="B195" s="113"/>
      <c r="C195" s="113"/>
      <c r="D195" s="113"/>
      <c r="E195" s="113"/>
      <c r="F195" s="113"/>
      <c r="G195" s="113"/>
      <c r="H195" s="113"/>
      <c r="I195" s="113"/>
      <c r="J195" s="113"/>
    </row>
    <row r="196" spans="1:10" x14ac:dyDescent="0.2">
      <c r="A196" s="105"/>
      <c r="B196" s="113"/>
      <c r="C196" s="113"/>
      <c r="D196" s="113"/>
      <c r="E196" s="113"/>
      <c r="F196" s="113"/>
      <c r="G196" s="113"/>
      <c r="H196" s="113"/>
      <c r="I196" s="113"/>
      <c r="J196" s="113"/>
    </row>
    <row r="197" spans="1:10" x14ac:dyDescent="0.2">
      <c r="A197" s="105"/>
      <c r="B197" s="113"/>
      <c r="C197" s="113"/>
      <c r="D197" s="113"/>
      <c r="E197" s="113"/>
      <c r="F197" s="113"/>
      <c r="G197" s="113"/>
      <c r="H197" s="113"/>
      <c r="I197" s="113"/>
      <c r="J197" s="113"/>
    </row>
    <row r="198" spans="1:10" x14ac:dyDescent="0.2">
      <c r="A198" s="105"/>
      <c r="B198" s="113"/>
      <c r="C198" s="113"/>
      <c r="D198" s="113"/>
      <c r="E198" s="113"/>
      <c r="F198" s="113"/>
      <c r="G198" s="113"/>
      <c r="H198" s="113"/>
      <c r="I198" s="113"/>
      <c r="J198" s="113"/>
    </row>
    <row r="199" spans="1:10" x14ac:dyDescent="0.2">
      <c r="A199" s="466" t="s">
        <v>345</v>
      </c>
      <c r="B199" s="466"/>
      <c r="C199" s="466"/>
      <c r="D199" s="466"/>
      <c r="E199" s="466"/>
      <c r="F199" s="466"/>
      <c r="G199" s="466"/>
      <c r="H199" s="466"/>
      <c r="I199" s="466"/>
      <c r="J199" s="466"/>
    </row>
    <row r="200" spans="1:10" x14ac:dyDescent="0.2">
      <c r="A200" s="105"/>
      <c r="B200" s="113"/>
      <c r="C200" s="113"/>
      <c r="D200" s="113"/>
      <c r="E200" s="113"/>
      <c r="F200" s="113"/>
      <c r="G200" s="113"/>
      <c r="H200" s="113"/>
      <c r="I200" s="113"/>
      <c r="J200" s="113"/>
    </row>
    <row r="201" spans="1:10" ht="26.25" customHeight="1" x14ac:dyDescent="0.2">
      <c r="A201" s="148" t="s">
        <v>168</v>
      </c>
      <c r="B201" s="512" t="s">
        <v>346</v>
      </c>
      <c r="C201" s="513"/>
      <c r="D201" s="533" t="s">
        <v>347</v>
      </c>
      <c r="E201" s="534"/>
      <c r="F201" s="148" t="s">
        <v>348</v>
      </c>
      <c r="G201" s="533" t="s">
        <v>350</v>
      </c>
      <c r="H201" s="534"/>
      <c r="I201" s="533" t="s">
        <v>349</v>
      </c>
      <c r="J201" s="534"/>
    </row>
    <row r="202" spans="1:10" x14ac:dyDescent="0.2">
      <c r="A202" s="149">
        <v>1</v>
      </c>
      <c r="B202" s="470" t="s">
        <v>602</v>
      </c>
      <c r="C202" s="470"/>
      <c r="D202" s="490"/>
      <c r="E202" s="490"/>
      <c r="F202" s="123"/>
      <c r="G202" s="558"/>
      <c r="H202" s="559"/>
      <c r="I202" s="490"/>
      <c r="J202" s="490"/>
    </row>
    <row r="203" spans="1:10" x14ac:dyDescent="0.2">
      <c r="A203" s="149">
        <v>2</v>
      </c>
      <c r="B203" s="470"/>
      <c r="C203" s="470"/>
      <c r="D203" s="490"/>
      <c r="E203" s="490"/>
      <c r="F203" s="123"/>
      <c r="G203" s="558"/>
      <c r="H203" s="559"/>
      <c r="I203" s="490"/>
      <c r="J203" s="490"/>
    </row>
    <row r="204" spans="1:10" x14ac:dyDescent="0.2">
      <c r="A204" s="149">
        <v>3</v>
      </c>
      <c r="B204" s="470" t="s">
        <v>69</v>
      </c>
      <c r="C204" s="470"/>
      <c r="D204" s="490"/>
      <c r="E204" s="490"/>
      <c r="F204" s="123"/>
      <c r="G204" s="558"/>
      <c r="H204" s="559"/>
      <c r="I204" s="490"/>
      <c r="J204" s="490"/>
    </row>
    <row r="205" spans="1:10" x14ac:dyDescent="0.2">
      <c r="A205" s="142"/>
      <c r="B205" s="325"/>
      <c r="C205" s="325"/>
      <c r="D205" s="326"/>
      <c r="E205" s="326"/>
      <c r="F205" s="326"/>
      <c r="G205" s="326"/>
      <c r="H205" s="326"/>
      <c r="I205" s="124"/>
      <c r="J205" s="124"/>
    </row>
    <row r="206" spans="1:10" x14ac:dyDescent="0.2">
      <c r="A206" s="466" t="s">
        <v>351</v>
      </c>
      <c r="B206" s="466"/>
      <c r="C206" s="466"/>
      <c r="D206" s="466"/>
      <c r="E206" s="466"/>
      <c r="F206" s="466"/>
      <c r="G206" s="466"/>
      <c r="H206" s="466"/>
      <c r="I206" s="466"/>
      <c r="J206" s="466"/>
    </row>
    <row r="207" spans="1:10" x14ac:dyDescent="0.2">
      <c r="A207" s="109"/>
      <c r="B207" s="151"/>
      <c r="C207" s="151"/>
      <c r="D207" s="124"/>
      <c r="E207" s="124"/>
      <c r="F207" s="124"/>
      <c r="G207" s="124"/>
      <c r="H207" s="124"/>
      <c r="I207" s="124"/>
      <c r="J207" s="124"/>
    </row>
    <row r="208" spans="1:10" ht="12.75" customHeight="1" x14ac:dyDescent="0.2">
      <c r="A208" s="470" t="s">
        <v>168</v>
      </c>
      <c r="B208" s="525" t="s">
        <v>583</v>
      </c>
      <c r="C208" s="525"/>
      <c r="D208" s="525"/>
      <c r="E208" s="470" t="s">
        <v>283</v>
      </c>
      <c r="F208" s="470"/>
      <c r="G208" s="470" t="s">
        <v>287</v>
      </c>
      <c r="H208" s="470"/>
      <c r="I208" s="113"/>
      <c r="J208" s="113"/>
    </row>
    <row r="209" spans="1:10" x14ac:dyDescent="0.2">
      <c r="A209" s="470"/>
      <c r="B209" s="525"/>
      <c r="C209" s="525"/>
      <c r="D209" s="525"/>
      <c r="E209" s="149" t="s">
        <v>352</v>
      </c>
      <c r="F209" s="149" t="s">
        <v>353</v>
      </c>
      <c r="G209" s="149" t="s">
        <v>352</v>
      </c>
      <c r="H209" s="149" t="s">
        <v>353</v>
      </c>
      <c r="I209" s="113"/>
      <c r="J209" s="113"/>
    </row>
    <row r="210" spans="1:10" x14ac:dyDescent="0.2">
      <c r="A210" s="149">
        <v>1</v>
      </c>
      <c r="B210" s="480" t="s">
        <v>602</v>
      </c>
      <c r="C210" s="481"/>
      <c r="D210" s="482"/>
      <c r="E210" s="323"/>
      <c r="F210" s="323"/>
      <c r="G210" s="323"/>
      <c r="H210" s="323"/>
      <c r="I210" s="113"/>
      <c r="J210" s="113"/>
    </row>
    <row r="211" spans="1:10" x14ac:dyDescent="0.2">
      <c r="A211" s="149">
        <v>2</v>
      </c>
      <c r="B211" s="480" t="s">
        <v>69</v>
      </c>
      <c r="C211" s="481"/>
      <c r="D211" s="482"/>
      <c r="E211" s="323"/>
      <c r="F211" s="323"/>
      <c r="G211" s="323"/>
      <c r="H211" s="323"/>
      <c r="I211" s="113"/>
      <c r="J211" s="113"/>
    </row>
    <row r="212" spans="1:10" x14ac:dyDescent="0.2">
      <c r="A212" s="109"/>
      <c r="B212" s="151"/>
      <c r="C212" s="151"/>
      <c r="D212" s="151"/>
      <c r="E212" s="311"/>
      <c r="F212" s="311"/>
      <c r="G212" s="311"/>
      <c r="H212" s="311"/>
      <c r="I212" s="113"/>
      <c r="J212" s="113"/>
    </row>
    <row r="213" spans="1:10" x14ac:dyDescent="0.2">
      <c r="A213" s="109"/>
      <c r="B213" s="151" t="s">
        <v>354</v>
      </c>
      <c r="C213" s="151"/>
      <c r="D213" s="151"/>
      <c r="E213" s="311"/>
      <c r="F213" s="311"/>
      <c r="G213" s="311"/>
      <c r="H213" s="311"/>
      <c r="I213" s="113"/>
      <c r="J213" s="113"/>
    </row>
    <row r="214" spans="1:10" x14ac:dyDescent="0.2">
      <c r="A214" s="375"/>
      <c r="B214" s="375"/>
      <c r="C214" s="375"/>
      <c r="D214" s="375"/>
      <c r="E214" s="375"/>
      <c r="F214" s="375"/>
      <c r="G214" s="375"/>
      <c r="H214" s="375"/>
      <c r="I214" s="375"/>
      <c r="J214" s="375"/>
    </row>
    <row r="215" spans="1:10" x14ac:dyDescent="0.2">
      <c r="A215" s="376"/>
      <c r="B215" s="376"/>
      <c r="C215" s="376"/>
      <c r="D215" s="376"/>
      <c r="E215" s="376"/>
      <c r="F215" s="376"/>
      <c r="G215" s="376"/>
      <c r="H215" s="376"/>
      <c r="I215" s="376"/>
      <c r="J215" s="376"/>
    </row>
    <row r="216" spans="1:10" x14ac:dyDescent="0.2">
      <c r="A216" s="109"/>
      <c r="B216" s="151"/>
      <c r="C216" s="151"/>
      <c r="D216" s="124"/>
      <c r="E216" s="124"/>
      <c r="F216" s="124"/>
      <c r="G216" s="124"/>
      <c r="H216" s="124"/>
      <c r="I216" s="124"/>
      <c r="J216" s="124"/>
    </row>
    <row r="217" spans="1:10" x14ac:dyDescent="0.2">
      <c r="A217" s="466" t="s">
        <v>355</v>
      </c>
      <c r="B217" s="466"/>
      <c r="C217" s="466"/>
      <c r="D217" s="466"/>
      <c r="E217" s="466"/>
      <c r="F217" s="466"/>
      <c r="G217" s="466"/>
      <c r="H217" s="466"/>
      <c r="I217" s="466"/>
      <c r="J217" s="466"/>
    </row>
    <row r="218" spans="1:10" x14ac:dyDescent="0.2">
      <c r="A218" s="109"/>
      <c r="B218" s="151"/>
      <c r="C218" s="151"/>
      <c r="D218" s="124"/>
      <c r="E218" s="124"/>
      <c r="F218" s="124"/>
      <c r="G218" s="124"/>
      <c r="H218" s="124"/>
      <c r="I218" s="124"/>
      <c r="J218" s="124"/>
    </row>
    <row r="219" spans="1:10" ht="12.75" customHeight="1" x14ac:dyDescent="0.2">
      <c r="A219" s="470" t="s">
        <v>168</v>
      </c>
      <c r="B219" s="525" t="s">
        <v>584</v>
      </c>
      <c r="C219" s="525"/>
      <c r="D219" s="525"/>
      <c r="E219" s="470" t="s">
        <v>283</v>
      </c>
      <c r="F219" s="470"/>
      <c r="G219" s="470" t="s">
        <v>287</v>
      </c>
      <c r="H219" s="470"/>
      <c r="I219" s="470"/>
      <c r="J219" s="113"/>
    </row>
    <row r="220" spans="1:10" ht="36" x14ac:dyDescent="0.2">
      <c r="A220" s="470"/>
      <c r="B220" s="525"/>
      <c r="C220" s="525"/>
      <c r="D220" s="525"/>
      <c r="E220" s="148" t="s">
        <v>356</v>
      </c>
      <c r="F220" s="148" t="s">
        <v>357</v>
      </c>
      <c r="G220" s="148" t="s">
        <v>356</v>
      </c>
      <c r="H220" s="501" t="s">
        <v>357</v>
      </c>
      <c r="I220" s="501"/>
      <c r="J220" s="113"/>
    </row>
    <row r="221" spans="1:10" x14ac:dyDescent="0.2">
      <c r="A221" s="149">
        <v>1</v>
      </c>
      <c r="B221" s="477" t="s">
        <v>175</v>
      </c>
      <c r="C221" s="478"/>
      <c r="D221" s="479"/>
      <c r="E221" s="323"/>
      <c r="F221" s="355">
        <v>0</v>
      </c>
      <c r="G221" s="355">
        <v>0</v>
      </c>
      <c r="H221" s="560"/>
      <c r="I221" s="560"/>
      <c r="J221" s="113"/>
    </row>
    <row r="222" spans="1:10" x14ac:dyDescent="0.2">
      <c r="A222" s="149">
        <v>2</v>
      </c>
      <c r="B222" s="480"/>
      <c r="C222" s="481"/>
      <c r="D222" s="482"/>
      <c r="E222" s="323"/>
      <c r="F222" s="355"/>
      <c r="G222" s="355"/>
      <c r="H222" s="560"/>
      <c r="I222" s="560"/>
      <c r="J222" s="113"/>
    </row>
    <row r="223" spans="1:10" x14ac:dyDescent="0.2">
      <c r="A223" s="149">
        <v>3</v>
      </c>
      <c r="B223" s="480"/>
      <c r="C223" s="481"/>
      <c r="D223" s="482"/>
      <c r="E223" s="323"/>
      <c r="F223" s="355"/>
      <c r="G223" s="355"/>
      <c r="H223" s="560"/>
      <c r="I223" s="560"/>
      <c r="J223" s="113"/>
    </row>
    <row r="224" spans="1:10" x14ac:dyDescent="0.2">
      <c r="A224" s="149">
        <v>4</v>
      </c>
      <c r="B224" s="480" t="s">
        <v>69</v>
      </c>
      <c r="C224" s="481"/>
      <c r="D224" s="482"/>
      <c r="E224" s="323"/>
      <c r="F224" s="355"/>
      <c r="G224" s="355"/>
      <c r="H224" s="543">
        <f>SUM(H221:I223)</f>
        <v>0</v>
      </c>
      <c r="I224" s="543"/>
      <c r="J224" s="113"/>
    </row>
    <row r="225" spans="1:10" x14ac:dyDescent="0.2">
      <c r="A225" s="109"/>
      <c r="B225" s="151"/>
      <c r="C225" s="151"/>
      <c r="D225" s="151"/>
      <c r="E225" s="311"/>
      <c r="F225" s="311"/>
      <c r="G225" s="311"/>
      <c r="H225" s="311"/>
      <c r="I225" s="113"/>
      <c r="J225" s="113"/>
    </row>
    <row r="226" spans="1:10" ht="40.5" customHeight="1" x14ac:dyDescent="0.2">
      <c r="A226" s="500" t="s">
        <v>585</v>
      </c>
      <c r="B226" s="500"/>
      <c r="C226" s="500"/>
      <c r="D226" s="500"/>
      <c r="E226" s="500"/>
      <c r="F226" s="500"/>
      <c r="G226" s="500"/>
      <c r="H226" s="500"/>
      <c r="I226" s="500"/>
      <c r="J226" s="500"/>
    </row>
    <row r="227" spans="1:10" x14ac:dyDescent="0.2">
      <c r="A227" s="308" t="s">
        <v>602</v>
      </c>
      <c r="B227" s="308"/>
      <c r="C227" s="308"/>
      <c r="D227" s="308"/>
      <c r="E227" s="308"/>
      <c r="F227" s="308"/>
      <c r="G227" s="308"/>
      <c r="H227" s="308"/>
      <c r="I227" s="308"/>
      <c r="J227" s="308"/>
    </row>
    <row r="228" spans="1:10" x14ac:dyDescent="0.2">
      <c r="A228" s="308"/>
      <c r="B228" s="308"/>
      <c r="C228" s="308"/>
      <c r="D228" s="308"/>
      <c r="E228" s="308"/>
      <c r="F228" s="308"/>
      <c r="G228" s="308"/>
      <c r="H228" s="308"/>
      <c r="I228" s="308"/>
      <c r="J228" s="308"/>
    </row>
    <row r="229" spans="1:10" x14ac:dyDescent="0.2">
      <c r="A229" s="308"/>
      <c r="B229" s="308"/>
      <c r="C229" s="308"/>
      <c r="D229" s="308"/>
      <c r="E229" s="308"/>
      <c r="F229" s="308"/>
      <c r="G229" s="308"/>
      <c r="H229" s="308"/>
      <c r="I229" s="308"/>
      <c r="J229" s="308"/>
    </row>
    <row r="230" spans="1:10" x14ac:dyDescent="0.2">
      <c r="A230" s="308"/>
      <c r="B230" s="308"/>
      <c r="C230" s="308"/>
      <c r="D230" s="308"/>
      <c r="E230" s="308"/>
      <c r="F230" s="308"/>
      <c r="G230" s="308"/>
      <c r="H230" s="308"/>
      <c r="I230" s="308"/>
      <c r="J230" s="308"/>
    </row>
    <row r="231" spans="1:10" x14ac:dyDescent="0.2">
      <c r="A231" s="308"/>
      <c r="B231" s="308"/>
      <c r="C231" s="308"/>
      <c r="D231" s="308"/>
      <c r="E231" s="308"/>
      <c r="F231" s="308"/>
      <c r="G231" s="308"/>
      <c r="H231" s="308"/>
      <c r="I231" s="308"/>
      <c r="J231" s="308"/>
    </row>
    <row r="232" spans="1:10" x14ac:dyDescent="0.2">
      <c r="A232" s="308"/>
      <c r="B232" s="308"/>
      <c r="C232" s="308"/>
      <c r="D232" s="308"/>
      <c r="E232" s="308"/>
      <c r="F232" s="308"/>
      <c r="G232" s="308"/>
      <c r="H232" s="308"/>
      <c r="I232" s="308"/>
      <c r="J232" s="308"/>
    </row>
    <row r="233" spans="1:10" x14ac:dyDescent="0.2">
      <c r="A233" s="109"/>
      <c r="B233" s="151"/>
      <c r="C233" s="151"/>
      <c r="D233" s="124"/>
      <c r="E233" s="124"/>
      <c r="F233" s="124"/>
      <c r="G233" s="124"/>
      <c r="H233" s="124"/>
      <c r="I233" s="124"/>
      <c r="J233" s="124"/>
    </row>
    <row r="234" spans="1:10" x14ac:dyDescent="0.2">
      <c r="A234" s="466" t="s">
        <v>358</v>
      </c>
      <c r="B234" s="466"/>
      <c r="C234" s="466"/>
      <c r="D234" s="466"/>
      <c r="E234" s="466"/>
      <c r="F234" s="466"/>
      <c r="G234" s="466"/>
      <c r="H234" s="466"/>
      <c r="I234" s="466"/>
      <c r="J234" s="466"/>
    </row>
    <row r="235" spans="1:10" x14ac:dyDescent="0.2">
      <c r="A235" s="115"/>
      <c r="B235" s="115"/>
      <c r="C235" s="115"/>
      <c r="D235" s="115"/>
      <c r="E235" s="115"/>
      <c r="F235" s="115"/>
      <c r="G235" s="115"/>
      <c r="H235" s="115"/>
      <c r="I235" s="115"/>
      <c r="J235" s="115"/>
    </row>
    <row r="236" spans="1:10" ht="18.75" customHeight="1" x14ac:dyDescent="0.2">
      <c r="A236" s="500" t="s">
        <v>586</v>
      </c>
      <c r="B236" s="500"/>
      <c r="C236" s="500"/>
      <c r="D236" s="500"/>
      <c r="E236" s="500"/>
      <c r="F236" s="500"/>
      <c r="G236" s="500"/>
      <c r="H236" s="500"/>
      <c r="I236" s="500"/>
      <c r="J236" s="500"/>
    </row>
    <row r="237" spans="1:10" ht="22.5" customHeight="1" x14ac:dyDescent="0.2">
      <c r="A237" s="500"/>
      <c r="B237" s="500"/>
      <c r="C237" s="500"/>
      <c r="D237" s="500"/>
      <c r="E237" s="500"/>
      <c r="F237" s="500"/>
      <c r="G237" s="500"/>
      <c r="H237" s="500"/>
      <c r="I237" s="500"/>
      <c r="J237" s="500"/>
    </row>
    <row r="238" spans="1:10" ht="13.5" customHeight="1" x14ac:dyDescent="0.2">
      <c r="A238" s="500"/>
      <c r="B238" s="500"/>
      <c r="C238" s="500"/>
      <c r="D238" s="500"/>
      <c r="E238" s="500"/>
      <c r="F238" s="500"/>
      <c r="G238" s="500"/>
      <c r="H238" s="500"/>
      <c r="I238" s="500"/>
      <c r="J238" s="500"/>
    </row>
    <row r="239" spans="1:10" x14ac:dyDescent="0.2">
      <c r="A239" s="500"/>
      <c r="B239" s="500"/>
      <c r="C239" s="500"/>
      <c r="D239" s="500"/>
      <c r="E239" s="500"/>
      <c r="F239" s="500"/>
      <c r="G239" s="500"/>
      <c r="H239" s="500"/>
      <c r="I239" s="500"/>
      <c r="J239" s="500"/>
    </row>
    <row r="240" spans="1:10" x14ac:dyDescent="0.2">
      <c r="A240" s="308" t="s">
        <v>602</v>
      </c>
      <c r="B240" s="308"/>
      <c r="C240" s="308"/>
      <c r="D240" s="308"/>
      <c r="E240" s="308"/>
      <c r="F240" s="308"/>
      <c r="G240" s="308"/>
      <c r="H240" s="308"/>
      <c r="I240" s="308"/>
      <c r="J240" s="308"/>
    </row>
    <row r="241" spans="1:10" x14ac:dyDescent="0.2">
      <c r="A241" s="308"/>
      <c r="B241" s="308"/>
      <c r="C241" s="308"/>
      <c r="D241" s="308"/>
      <c r="E241" s="308"/>
      <c r="F241" s="308"/>
      <c r="G241" s="308"/>
      <c r="H241" s="308"/>
      <c r="I241" s="308"/>
      <c r="J241" s="308"/>
    </row>
    <row r="242" spans="1:10" x14ac:dyDescent="0.2">
      <c r="A242" s="308"/>
      <c r="B242" s="308"/>
      <c r="C242" s="308"/>
      <c r="D242" s="308"/>
      <c r="E242" s="308"/>
      <c r="F242" s="308"/>
      <c r="G242" s="308"/>
      <c r="H242" s="308"/>
      <c r="I242" s="308"/>
      <c r="J242" s="308"/>
    </row>
    <row r="243" spans="1:10" x14ac:dyDescent="0.2">
      <c r="A243" s="308"/>
      <c r="B243" s="308"/>
      <c r="C243" s="308"/>
      <c r="D243" s="308"/>
      <c r="E243" s="308"/>
      <c r="F243" s="308"/>
      <c r="G243" s="308"/>
      <c r="H243" s="308"/>
      <c r="I243" s="308"/>
      <c r="J243" s="308"/>
    </row>
    <row r="244" spans="1:10" x14ac:dyDescent="0.2">
      <c r="A244" s="308"/>
      <c r="B244" s="308"/>
      <c r="C244" s="308"/>
      <c r="D244" s="308"/>
      <c r="E244" s="308"/>
      <c r="F244" s="308"/>
      <c r="G244" s="308"/>
      <c r="H244" s="308"/>
      <c r="I244" s="308"/>
      <c r="J244" s="308"/>
    </row>
    <row r="245" spans="1:10" x14ac:dyDescent="0.2">
      <c r="A245" s="308"/>
      <c r="B245" s="308"/>
      <c r="C245" s="308"/>
      <c r="D245" s="308"/>
      <c r="E245" s="308"/>
      <c r="F245" s="308"/>
      <c r="G245" s="308"/>
      <c r="H245" s="308"/>
      <c r="I245" s="308"/>
      <c r="J245" s="308"/>
    </row>
    <row r="246" spans="1:10" s="312" customFormat="1" x14ac:dyDescent="0.2">
      <c r="A246" s="109"/>
      <c r="B246" s="109"/>
      <c r="C246" s="109"/>
      <c r="D246" s="109"/>
      <c r="E246" s="109"/>
      <c r="F246" s="109"/>
      <c r="G246" s="109"/>
      <c r="H246" s="109"/>
      <c r="I246" s="109"/>
      <c r="J246" s="109"/>
    </row>
    <row r="247" spans="1:10" s="312" customFormat="1" x14ac:dyDescent="0.2">
      <c r="A247" s="109"/>
      <c r="B247" s="109"/>
      <c r="C247" s="109"/>
      <c r="D247" s="109"/>
      <c r="E247" s="109"/>
      <c r="F247" s="109"/>
      <c r="G247" s="109"/>
      <c r="H247" s="109"/>
      <c r="I247" s="109"/>
      <c r="J247" s="109"/>
    </row>
    <row r="248" spans="1:10" x14ac:dyDescent="0.2">
      <c r="A248" s="466" t="s">
        <v>359</v>
      </c>
      <c r="B248" s="466"/>
      <c r="C248" s="466"/>
      <c r="D248" s="466"/>
      <c r="E248" s="466"/>
      <c r="F248" s="466"/>
      <c r="G248" s="466"/>
      <c r="H248" s="466"/>
      <c r="I248" s="466"/>
      <c r="J248" s="466"/>
    </row>
    <row r="249" spans="1:10" x14ac:dyDescent="0.2">
      <c r="A249" s="115"/>
      <c r="B249" s="115"/>
      <c r="C249" s="115"/>
      <c r="D249" s="115"/>
      <c r="E249" s="115"/>
      <c r="F249" s="115"/>
      <c r="G249" s="115"/>
      <c r="H249" s="115"/>
      <c r="I249" s="115"/>
      <c r="J249" s="115"/>
    </row>
    <row r="250" spans="1:10" x14ac:dyDescent="0.2">
      <c r="A250" s="149" t="s">
        <v>168</v>
      </c>
      <c r="B250" s="512" t="s">
        <v>289</v>
      </c>
      <c r="C250" s="532"/>
      <c r="D250" s="513"/>
      <c r="E250" s="470" t="s">
        <v>283</v>
      </c>
      <c r="F250" s="470"/>
      <c r="G250" s="470" t="s">
        <v>287</v>
      </c>
      <c r="H250" s="470"/>
      <c r="I250" s="113"/>
      <c r="J250" s="113"/>
    </row>
    <row r="251" spans="1:10" x14ac:dyDescent="0.2">
      <c r="A251" s="149">
        <v>1</v>
      </c>
      <c r="B251" s="477" t="s">
        <v>179</v>
      </c>
      <c r="C251" s="478"/>
      <c r="D251" s="479"/>
      <c r="E251" s="495">
        <v>2172793000</v>
      </c>
      <c r="F251" s="496"/>
      <c r="G251" s="495">
        <v>2172793000</v>
      </c>
      <c r="H251" s="496"/>
      <c r="I251" s="113"/>
      <c r="J251" s="113"/>
    </row>
    <row r="252" spans="1:10" x14ac:dyDescent="0.2">
      <c r="A252" s="149">
        <v>2</v>
      </c>
      <c r="B252" s="480"/>
      <c r="C252" s="481"/>
      <c r="D252" s="482"/>
      <c r="E252" s="495"/>
      <c r="F252" s="496"/>
      <c r="G252" s="495"/>
      <c r="H252" s="496"/>
      <c r="I252" s="113"/>
      <c r="J252" s="113"/>
    </row>
    <row r="253" spans="1:10" x14ac:dyDescent="0.2">
      <c r="A253" s="149">
        <v>3</v>
      </c>
      <c r="B253" s="470" t="s">
        <v>360</v>
      </c>
      <c r="C253" s="470"/>
      <c r="D253" s="470"/>
      <c r="E253" s="495">
        <f>SUM(E251:F252)</f>
        <v>2172793000</v>
      </c>
      <c r="F253" s="496"/>
      <c r="G253" s="495">
        <f>+G251</f>
        <v>2172793000</v>
      </c>
      <c r="H253" s="496"/>
      <c r="I253" s="113"/>
      <c r="J253" s="113"/>
    </row>
    <row r="254" spans="1:10" x14ac:dyDescent="0.2">
      <c r="A254" s="109"/>
      <c r="B254" s="109"/>
      <c r="C254" s="109"/>
      <c r="D254" s="109"/>
      <c r="E254" s="124"/>
      <c r="F254" s="405">
        <f>+E253-balance!C33</f>
        <v>0</v>
      </c>
      <c r="G254" s="405"/>
      <c r="H254" s="405">
        <f>+G253-balance!D33</f>
        <v>0</v>
      </c>
      <c r="I254" s="113"/>
      <c r="J254" s="113"/>
    </row>
    <row r="255" spans="1:10" x14ac:dyDescent="0.2">
      <c r="A255" s="109"/>
      <c r="B255" s="109"/>
      <c r="C255" s="109"/>
      <c r="D255" s="109"/>
      <c r="E255" s="124"/>
      <c r="F255" s="124"/>
      <c r="G255" s="124"/>
      <c r="H255" s="124"/>
      <c r="I255" s="113"/>
      <c r="J255" s="113"/>
    </row>
    <row r="256" spans="1:10" x14ac:dyDescent="0.2">
      <c r="A256" s="109"/>
      <c r="B256" s="109"/>
      <c r="C256" s="109"/>
      <c r="D256" s="109"/>
      <c r="E256" s="124"/>
      <c r="F256" s="124"/>
      <c r="G256" s="124"/>
      <c r="H256" s="124"/>
      <c r="I256" s="113"/>
      <c r="J256" s="113"/>
    </row>
    <row r="257" spans="1:10" x14ac:dyDescent="0.2">
      <c r="A257" s="109"/>
      <c r="B257" s="109"/>
      <c r="C257" s="109"/>
      <c r="D257" s="109"/>
      <c r="E257" s="124"/>
      <c r="F257" s="124"/>
      <c r="G257" s="124"/>
      <c r="H257" s="124"/>
      <c r="I257" s="113"/>
      <c r="J257" s="113"/>
    </row>
    <row r="258" spans="1:10" s="422" customFormat="1" x14ac:dyDescent="0.2">
      <c r="A258" s="420"/>
      <c r="B258" s="420"/>
      <c r="C258" s="420"/>
      <c r="D258" s="420"/>
      <c r="E258" s="424"/>
      <c r="F258" s="424"/>
      <c r="G258" s="424"/>
      <c r="H258" s="424"/>
      <c r="I258" s="421"/>
      <c r="J258" s="421"/>
    </row>
    <row r="259" spans="1:10" x14ac:dyDescent="0.2">
      <c r="A259" s="109"/>
      <c r="B259" s="109"/>
      <c r="C259" s="109"/>
      <c r="D259" s="109"/>
      <c r="E259" s="124"/>
      <c r="F259" s="124"/>
      <c r="G259" s="124"/>
      <c r="H259" s="124"/>
      <c r="I259" s="113"/>
      <c r="J259" s="113"/>
    </row>
    <row r="260" spans="1:10" s="312" customFormat="1" x14ac:dyDescent="0.2">
      <c r="A260" s="109"/>
      <c r="B260" s="109"/>
      <c r="C260" s="109"/>
      <c r="D260" s="109"/>
      <c r="E260" s="109"/>
      <c r="F260" s="109"/>
      <c r="G260" s="109"/>
      <c r="H260" s="109"/>
      <c r="I260" s="109"/>
      <c r="J260" s="109"/>
    </row>
    <row r="261" spans="1:10" x14ac:dyDescent="0.2">
      <c r="A261" s="466" t="s">
        <v>361</v>
      </c>
      <c r="B261" s="466"/>
      <c r="C261" s="466"/>
      <c r="D261" s="466"/>
      <c r="E261" s="466"/>
      <c r="F261" s="466"/>
      <c r="G261" s="466"/>
      <c r="H261" s="466"/>
      <c r="I261" s="466"/>
      <c r="J261" s="466"/>
    </row>
    <row r="262" spans="1:10" x14ac:dyDescent="0.2">
      <c r="A262" s="115"/>
      <c r="B262" s="115"/>
      <c r="C262" s="115"/>
      <c r="D262" s="115"/>
      <c r="E262" s="115"/>
      <c r="F262" s="115"/>
      <c r="G262" s="115"/>
      <c r="H262" s="115"/>
      <c r="I262" s="115"/>
      <c r="J262" s="115"/>
    </row>
    <row r="263" spans="1:10" x14ac:dyDescent="0.2">
      <c r="A263" s="115"/>
      <c r="B263" s="327" t="s">
        <v>362</v>
      </c>
      <c r="C263" s="115"/>
      <c r="D263" s="115"/>
      <c r="E263" s="115"/>
      <c r="F263" s="115"/>
      <c r="G263" s="115"/>
      <c r="H263" s="115"/>
      <c r="I263" s="115"/>
      <c r="J263" s="115"/>
    </row>
    <row r="264" spans="1:10" x14ac:dyDescent="0.2">
      <c r="A264" s="115"/>
      <c r="B264" s="115"/>
      <c r="C264" s="115"/>
      <c r="D264" s="115"/>
      <c r="E264" s="115"/>
      <c r="F264" s="115"/>
      <c r="G264" s="115"/>
      <c r="H264" s="115"/>
      <c r="I264" s="115"/>
      <c r="J264" s="115"/>
    </row>
    <row r="265" spans="1:10" x14ac:dyDescent="0.2">
      <c r="A265" s="149" t="s">
        <v>168</v>
      </c>
      <c r="B265" s="525" t="s">
        <v>363</v>
      </c>
      <c r="C265" s="525"/>
      <c r="D265" s="525"/>
      <c r="E265" s="470" t="s">
        <v>283</v>
      </c>
      <c r="F265" s="470"/>
      <c r="G265" s="470" t="s">
        <v>287</v>
      </c>
      <c r="H265" s="470"/>
      <c r="I265" s="113"/>
      <c r="J265" s="113"/>
    </row>
    <row r="266" spans="1:10" x14ac:dyDescent="0.2">
      <c r="A266" s="149">
        <v>1</v>
      </c>
      <c r="B266" s="471" t="s">
        <v>587</v>
      </c>
      <c r="C266" s="471"/>
      <c r="D266" s="471"/>
      <c r="E266" s="542">
        <f>+balance!C41</f>
        <v>708911278</v>
      </c>
      <c r="F266" s="542"/>
      <c r="G266" s="542">
        <f>+balance!D41</f>
        <v>709351278</v>
      </c>
      <c r="H266" s="542"/>
      <c r="I266" s="113"/>
      <c r="J266" s="113"/>
    </row>
    <row r="267" spans="1:10" x14ac:dyDescent="0.2">
      <c r="A267" s="149">
        <v>2</v>
      </c>
      <c r="B267" s="471" t="s">
        <v>588</v>
      </c>
      <c r="C267" s="471"/>
      <c r="D267" s="471"/>
      <c r="E267" s="543"/>
      <c r="F267" s="543"/>
      <c r="G267" s="543"/>
      <c r="H267" s="543"/>
      <c r="I267" s="113"/>
      <c r="J267" s="113"/>
    </row>
    <row r="268" spans="1:10" x14ac:dyDescent="0.2">
      <c r="A268" s="149">
        <v>3</v>
      </c>
      <c r="B268" s="471"/>
      <c r="C268" s="471"/>
      <c r="D268" s="471"/>
      <c r="E268" s="543"/>
      <c r="F268" s="543"/>
      <c r="G268" s="543"/>
      <c r="H268" s="543"/>
      <c r="I268" s="113"/>
      <c r="J268" s="113"/>
    </row>
    <row r="269" spans="1:10" x14ac:dyDescent="0.2">
      <c r="A269" s="149">
        <v>4</v>
      </c>
      <c r="B269" s="470" t="s">
        <v>360</v>
      </c>
      <c r="C269" s="470"/>
      <c r="D269" s="470"/>
      <c r="E269" s="543">
        <f>SUM(E266:F268)</f>
        <v>708911278</v>
      </c>
      <c r="F269" s="543"/>
      <c r="G269" s="543">
        <f>SUM(G266:H268)</f>
        <v>709351278</v>
      </c>
      <c r="H269" s="543"/>
      <c r="I269" s="113"/>
      <c r="J269" s="113"/>
    </row>
    <row r="270" spans="1:10" x14ac:dyDescent="0.2">
      <c r="A270" s="115"/>
      <c r="B270" s="115"/>
      <c r="C270" s="115"/>
      <c r="D270" s="115"/>
      <c r="E270" s="115"/>
      <c r="F270" s="115"/>
      <c r="G270" s="115"/>
      <c r="H270" s="115"/>
      <c r="I270" s="115"/>
      <c r="J270" s="115"/>
    </row>
    <row r="271" spans="1:10" x14ac:dyDescent="0.2">
      <c r="A271" s="115"/>
      <c r="B271" s="327" t="s">
        <v>364</v>
      </c>
      <c r="C271" s="115"/>
      <c r="D271" s="115"/>
      <c r="E271" s="115"/>
      <c r="F271" s="115"/>
      <c r="G271" s="115"/>
      <c r="H271" s="115"/>
      <c r="I271" s="115"/>
      <c r="J271" s="115"/>
    </row>
    <row r="272" spans="1:10" x14ac:dyDescent="0.2">
      <c r="A272" s="115"/>
      <c r="B272" s="115"/>
      <c r="C272" s="115"/>
      <c r="D272" s="115"/>
      <c r="E272" s="115"/>
      <c r="F272" s="115"/>
      <c r="G272" s="115"/>
      <c r="H272" s="115"/>
      <c r="I272" s="115"/>
      <c r="J272" s="115"/>
    </row>
    <row r="273" spans="1:10" x14ac:dyDescent="0.2">
      <c r="A273" s="149" t="s">
        <v>168</v>
      </c>
      <c r="B273" s="480" t="s">
        <v>365</v>
      </c>
      <c r="C273" s="481"/>
      <c r="D273" s="482"/>
      <c r="E273" s="480" t="s">
        <v>283</v>
      </c>
      <c r="F273" s="482"/>
      <c r="G273" s="480" t="s">
        <v>287</v>
      </c>
      <c r="H273" s="482"/>
      <c r="I273" s="113"/>
      <c r="J273" s="113"/>
    </row>
    <row r="274" spans="1:10" x14ac:dyDescent="0.2">
      <c r="A274" s="149">
        <v>1</v>
      </c>
      <c r="B274" s="477" t="s">
        <v>366</v>
      </c>
      <c r="C274" s="478"/>
      <c r="D274" s="479"/>
      <c r="E274" s="495"/>
      <c r="F274" s="496"/>
      <c r="G274" s="495"/>
      <c r="H274" s="496"/>
      <c r="I274" s="113"/>
      <c r="J274" s="113"/>
    </row>
    <row r="275" spans="1:10" x14ac:dyDescent="0.2">
      <c r="A275" s="149">
        <v>2</v>
      </c>
      <c r="B275" s="477" t="s">
        <v>367</v>
      </c>
      <c r="C275" s="478"/>
      <c r="D275" s="479"/>
      <c r="E275" s="495">
        <v>151353688.31</v>
      </c>
      <c r="F275" s="496"/>
      <c r="G275" s="495">
        <v>152483099.21000001</v>
      </c>
      <c r="H275" s="496"/>
      <c r="I275" s="113"/>
      <c r="J275" s="113"/>
    </row>
    <row r="276" spans="1:10" x14ac:dyDescent="0.2">
      <c r="A276" s="149">
        <v>3</v>
      </c>
      <c r="B276" s="477" t="s">
        <v>368</v>
      </c>
      <c r="C276" s="478"/>
      <c r="D276" s="479"/>
      <c r="E276" s="495">
        <v>872718</v>
      </c>
      <c r="F276" s="496"/>
      <c r="G276" s="495">
        <v>1199033</v>
      </c>
      <c r="H276" s="496"/>
      <c r="I276" s="113"/>
      <c r="J276" s="113"/>
    </row>
    <row r="277" spans="1:10" x14ac:dyDescent="0.2">
      <c r="A277" s="149">
        <v>4</v>
      </c>
      <c r="B277" s="477" t="s">
        <v>369</v>
      </c>
      <c r="C277" s="478"/>
      <c r="D277" s="479"/>
      <c r="E277" s="495"/>
      <c r="F277" s="496"/>
      <c r="G277" s="495"/>
      <c r="H277" s="496"/>
      <c r="I277" s="113"/>
      <c r="J277" s="113"/>
    </row>
    <row r="278" spans="1:10" x14ac:dyDescent="0.2">
      <c r="A278" s="149">
        <v>5</v>
      </c>
      <c r="B278" s="477" t="s">
        <v>632</v>
      </c>
      <c r="C278" s="478"/>
      <c r="D278" s="479"/>
      <c r="E278" s="495">
        <v>13161299.689999999</v>
      </c>
      <c r="F278" s="496"/>
      <c r="G278" s="495">
        <v>29625610.440000001</v>
      </c>
      <c r="H278" s="496"/>
      <c r="I278" s="113"/>
      <c r="J278" s="113"/>
    </row>
    <row r="279" spans="1:10" x14ac:dyDescent="0.2">
      <c r="A279" s="149">
        <v>6</v>
      </c>
      <c r="B279" s="477"/>
      <c r="C279" s="478"/>
      <c r="D279" s="479"/>
      <c r="E279" s="561"/>
      <c r="F279" s="562"/>
      <c r="G279" s="561"/>
      <c r="H279" s="562"/>
      <c r="I279" s="113"/>
      <c r="J279" s="113"/>
    </row>
    <row r="280" spans="1:10" x14ac:dyDescent="0.2">
      <c r="A280" s="149">
        <v>7</v>
      </c>
      <c r="B280" s="484" t="s">
        <v>69</v>
      </c>
      <c r="C280" s="485"/>
      <c r="D280" s="486"/>
      <c r="E280" s="561">
        <f>SUM(E274:F279)</f>
        <v>165387706</v>
      </c>
      <c r="F280" s="562"/>
      <c r="G280" s="561">
        <f>SUM(G274:H279)</f>
        <v>183307742.65000001</v>
      </c>
      <c r="H280" s="562"/>
      <c r="I280" s="113"/>
      <c r="J280" s="113"/>
    </row>
    <row r="281" spans="1:10" x14ac:dyDescent="0.2">
      <c r="A281" s="105"/>
      <c r="B281" s="113"/>
      <c r="C281" s="113"/>
      <c r="D281" s="113"/>
      <c r="E281" s="113"/>
      <c r="F281" s="431">
        <f>+E280-balance!C43</f>
        <v>0</v>
      </c>
      <c r="G281" s="113"/>
      <c r="H281" s="431">
        <f>+G280-balance!D43</f>
        <v>0</v>
      </c>
      <c r="I281" s="113"/>
      <c r="J281" s="113"/>
    </row>
    <row r="282" spans="1:10" x14ac:dyDescent="0.2">
      <c r="A282" s="115"/>
      <c r="B282" s="327" t="s">
        <v>370</v>
      </c>
      <c r="C282" s="115"/>
      <c r="D282" s="115"/>
      <c r="E282" s="115"/>
      <c r="F282" s="115"/>
      <c r="G282" s="115"/>
      <c r="H282" s="115"/>
      <c r="I282" s="115"/>
      <c r="J282" s="115"/>
    </row>
    <row r="283" spans="1:10" x14ac:dyDescent="0.2">
      <c r="A283" s="115"/>
      <c r="B283" s="115"/>
      <c r="C283" s="115"/>
      <c r="D283" s="115"/>
      <c r="E283" s="115"/>
      <c r="F283" s="115"/>
      <c r="G283" s="115"/>
      <c r="H283" s="115"/>
      <c r="I283" s="115"/>
      <c r="J283" s="115"/>
    </row>
    <row r="284" spans="1:10" x14ac:dyDescent="0.2">
      <c r="A284" s="514" t="s">
        <v>168</v>
      </c>
      <c r="B284" s="154" t="s">
        <v>60</v>
      </c>
      <c r="C284" s="155"/>
      <c r="D284" s="156"/>
      <c r="E284" s="480" t="s">
        <v>283</v>
      </c>
      <c r="F284" s="482"/>
      <c r="G284" s="480" t="s">
        <v>287</v>
      </c>
      <c r="H284" s="482"/>
      <c r="I284" s="113"/>
      <c r="J284" s="113"/>
    </row>
    <row r="285" spans="1:10" x14ac:dyDescent="0.2">
      <c r="A285" s="515"/>
      <c r="B285" s="157"/>
      <c r="C285" s="158"/>
      <c r="D285" s="159"/>
      <c r="E285" s="149" t="s">
        <v>371</v>
      </c>
      <c r="F285" s="143" t="s">
        <v>372</v>
      </c>
      <c r="G285" s="149" t="s">
        <v>371</v>
      </c>
      <c r="H285" s="143" t="s">
        <v>372</v>
      </c>
      <c r="I285" s="113"/>
      <c r="J285" s="113"/>
    </row>
    <row r="286" spans="1:10" x14ac:dyDescent="0.2">
      <c r="A286" s="149">
        <v>1</v>
      </c>
      <c r="B286" s="145" t="s">
        <v>587</v>
      </c>
      <c r="C286" s="146"/>
      <c r="D286" s="146"/>
      <c r="E286" s="358">
        <v>79491700</v>
      </c>
      <c r="F286" s="377"/>
      <c r="G286" s="358">
        <v>79431700</v>
      </c>
      <c r="H286" s="377"/>
      <c r="I286" s="113"/>
      <c r="J286" s="113"/>
    </row>
    <row r="287" spans="1:10" x14ac:dyDescent="0.2">
      <c r="A287" s="149">
        <v>2</v>
      </c>
      <c r="B287" s="145" t="s">
        <v>588</v>
      </c>
      <c r="C287" s="146"/>
      <c r="D287" s="146"/>
      <c r="E287" s="346"/>
      <c r="F287" s="377"/>
      <c r="G287" s="346"/>
      <c r="H287" s="377"/>
      <c r="I287" s="113"/>
      <c r="J287" s="113"/>
    </row>
    <row r="288" spans="1:10" x14ac:dyDescent="0.2">
      <c r="A288" s="149">
        <v>3</v>
      </c>
      <c r="B288" s="145"/>
      <c r="C288" s="146"/>
      <c r="D288" s="146"/>
      <c r="E288" s="378"/>
      <c r="F288" s="378"/>
      <c r="G288" s="378"/>
      <c r="H288" s="378"/>
      <c r="I288" s="113"/>
      <c r="J288" s="113"/>
    </row>
    <row r="289" spans="1:10" x14ac:dyDescent="0.2">
      <c r="A289" s="149">
        <v>4</v>
      </c>
      <c r="B289" s="145" t="s">
        <v>360</v>
      </c>
      <c r="C289" s="146"/>
      <c r="D289" s="146"/>
      <c r="E289" s="358">
        <f>SUM(E286:E288)</f>
        <v>79491700</v>
      </c>
      <c r="F289" s="358">
        <f t="shared" ref="F289:H289" si="6">SUM(F286:F288)</f>
        <v>0</v>
      </c>
      <c r="G289" s="358">
        <f t="shared" si="6"/>
        <v>79431700</v>
      </c>
      <c r="H289" s="358">
        <f t="shared" si="6"/>
        <v>0</v>
      </c>
      <c r="I289" s="113"/>
      <c r="J289" s="113"/>
    </row>
    <row r="290" spans="1:10" x14ac:dyDescent="0.2">
      <c r="A290" s="105"/>
      <c r="B290" s="113"/>
      <c r="C290" s="113"/>
      <c r="D290" s="113"/>
      <c r="E290" s="113"/>
      <c r="F290" s="113"/>
      <c r="G290" s="113"/>
      <c r="H290" s="113"/>
      <c r="I290" s="113"/>
      <c r="J290" s="113"/>
    </row>
    <row r="291" spans="1:10" x14ac:dyDescent="0.2">
      <c r="A291" s="115"/>
      <c r="B291" s="328" t="s">
        <v>373</v>
      </c>
      <c r="C291" s="328"/>
      <c r="D291" s="328"/>
      <c r="E291" s="328"/>
      <c r="F291" s="115"/>
      <c r="G291" s="115"/>
      <c r="H291" s="115"/>
      <c r="I291" s="115"/>
      <c r="J291" s="115"/>
    </row>
    <row r="292" spans="1:10" x14ac:dyDescent="0.2">
      <c r="A292" s="115"/>
      <c r="B292" s="115"/>
      <c r="C292" s="115"/>
      <c r="D292" s="115"/>
      <c r="E292" s="115"/>
      <c r="F292" s="115"/>
      <c r="G292" s="115"/>
      <c r="H292" s="115"/>
      <c r="I292" s="115"/>
      <c r="J292" s="115"/>
    </row>
    <row r="293" spans="1:10" ht="36" x14ac:dyDescent="0.2">
      <c r="A293" s="152" t="s">
        <v>168</v>
      </c>
      <c r="B293" s="512" t="s">
        <v>60</v>
      </c>
      <c r="C293" s="513"/>
      <c r="D293" s="297" t="s">
        <v>283</v>
      </c>
      <c r="E293" s="298" t="s">
        <v>169</v>
      </c>
      <c r="F293" s="297" t="s">
        <v>374</v>
      </c>
      <c r="G293" s="297" t="s">
        <v>375</v>
      </c>
      <c r="H293" s="297" t="s">
        <v>287</v>
      </c>
      <c r="I293" s="113"/>
      <c r="J293" s="113"/>
    </row>
    <row r="294" spans="1:10" x14ac:dyDescent="0.2">
      <c r="A294" s="149">
        <v>1</v>
      </c>
      <c r="B294" s="477" t="s">
        <v>376</v>
      </c>
      <c r="C294" s="479"/>
      <c r="D294" s="378" t="s">
        <v>602</v>
      </c>
      <c r="E294" s="346"/>
      <c r="F294" s="377"/>
      <c r="G294" s="346"/>
      <c r="H294" s="377">
        <v>0</v>
      </c>
      <c r="I294" s="113"/>
      <c r="J294" s="113"/>
    </row>
    <row r="295" spans="1:10" x14ac:dyDescent="0.2">
      <c r="A295" s="149">
        <v>2</v>
      </c>
      <c r="B295" s="477" t="s">
        <v>377</v>
      </c>
      <c r="C295" s="479"/>
      <c r="D295" s="345"/>
      <c r="E295" s="346"/>
      <c r="F295" s="377"/>
      <c r="G295" s="346"/>
      <c r="H295" s="377">
        <v>0</v>
      </c>
      <c r="I295" s="113"/>
      <c r="J295" s="113"/>
    </row>
    <row r="296" spans="1:10" x14ac:dyDescent="0.2">
      <c r="A296" s="149">
        <v>3</v>
      </c>
      <c r="B296" s="477"/>
      <c r="C296" s="479"/>
      <c r="D296" s="345"/>
      <c r="E296" s="346"/>
      <c r="F296" s="377"/>
      <c r="G296" s="346"/>
      <c r="H296" s="377">
        <v>0</v>
      </c>
      <c r="I296" s="113"/>
      <c r="J296" s="113"/>
    </row>
    <row r="297" spans="1:10" x14ac:dyDescent="0.2">
      <c r="A297" s="149">
        <v>4</v>
      </c>
      <c r="B297" s="139" t="s">
        <v>360</v>
      </c>
      <c r="C297" s="140"/>
      <c r="D297" s="398">
        <v>0</v>
      </c>
      <c r="E297" s="398">
        <v>0</v>
      </c>
      <c r="F297" s="398">
        <v>0</v>
      </c>
      <c r="G297" s="398">
        <v>0</v>
      </c>
      <c r="H297" s="398">
        <v>0</v>
      </c>
      <c r="I297" s="113"/>
      <c r="J297" s="113"/>
    </row>
    <row r="298" spans="1:10" x14ac:dyDescent="0.2">
      <c r="A298" s="109"/>
      <c r="B298" s="109"/>
      <c r="C298" s="109"/>
      <c r="D298" s="124"/>
      <c r="E298" s="124"/>
      <c r="F298" s="124"/>
      <c r="G298" s="124"/>
      <c r="H298" s="124"/>
      <c r="I298" s="113"/>
      <c r="J298" s="113"/>
    </row>
    <row r="299" spans="1:10" x14ac:dyDescent="0.2">
      <c r="A299" s="105"/>
      <c r="B299" s="310" t="s">
        <v>589</v>
      </c>
      <c r="C299" s="113"/>
      <c r="D299" s="113"/>
      <c r="E299" s="113"/>
      <c r="F299" s="113"/>
      <c r="G299" s="113"/>
      <c r="H299" s="113"/>
      <c r="I299" s="113"/>
      <c r="J299" s="113"/>
    </row>
    <row r="300" spans="1:10" x14ac:dyDescent="0.2">
      <c r="A300" s="308"/>
      <c r="B300" s="308"/>
      <c r="C300" s="308"/>
      <c r="D300" s="308"/>
      <c r="E300" s="308"/>
      <c r="F300" s="308"/>
      <c r="G300" s="308"/>
      <c r="H300" s="308"/>
      <c r="I300" s="308"/>
      <c r="J300" s="308"/>
    </row>
    <row r="301" spans="1:10" x14ac:dyDescent="0.2">
      <c r="A301" s="308"/>
      <c r="B301" s="308"/>
      <c r="C301" s="308"/>
      <c r="D301" s="308"/>
      <c r="E301" s="308"/>
      <c r="F301" s="308"/>
      <c r="G301" s="308"/>
      <c r="H301" s="308"/>
      <c r="I301" s="308"/>
      <c r="J301" s="308"/>
    </row>
    <row r="302" spans="1:10" x14ac:dyDescent="0.2">
      <c r="A302" s="308"/>
      <c r="B302" s="308"/>
      <c r="C302" s="308"/>
      <c r="D302" s="308"/>
      <c r="E302" s="308"/>
      <c r="F302" s="308"/>
      <c r="G302" s="308"/>
      <c r="H302" s="308"/>
      <c r="I302" s="308"/>
      <c r="J302" s="308"/>
    </row>
    <row r="303" spans="1:10" x14ac:dyDescent="0.2">
      <c r="A303" s="309"/>
      <c r="B303" s="309"/>
      <c r="C303" s="309"/>
      <c r="D303" s="309"/>
      <c r="E303" s="309"/>
      <c r="F303" s="309"/>
      <c r="G303" s="309"/>
      <c r="H303" s="309"/>
      <c r="I303" s="309"/>
      <c r="J303" s="309"/>
    </row>
    <row r="304" spans="1:10" x14ac:dyDescent="0.2">
      <c r="A304" s="115"/>
      <c r="B304" s="328" t="s">
        <v>378</v>
      </c>
      <c r="C304" s="328"/>
      <c r="D304" s="328"/>
      <c r="E304" s="328"/>
      <c r="F304" s="328"/>
      <c r="G304" s="115"/>
      <c r="H304" s="115"/>
      <c r="I304" s="115"/>
      <c r="J304" s="115"/>
    </row>
    <row r="305" spans="1:10" x14ac:dyDescent="0.2">
      <c r="A305" s="115"/>
      <c r="B305" s="115"/>
      <c r="C305" s="115"/>
      <c r="D305" s="115"/>
      <c r="E305" s="115"/>
      <c r="F305" s="115"/>
      <c r="G305" s="115"/>
      <c r="H305" s="115"/>
      <c r="I305" s="115"/>
      <c r="J305" s="115"/>
    </row>
    <row r="306" spans="1:10" x14ac:dyDescent="0.2">
      <c r="A306" s="152" t="s">
        <v>168</v>
      </c>
      <c r="B306" s="512" t="s">
        <v>289</v>
      </c>
      <c r="C306" s="532"/>
      <c r="D306" s="513"/>
      <c r="E306" s="480" t="s">
        <v>283</v>
      </c>
      <c r="F306" s="482"/>
      <c r="G306" s="480" t="s">
        <v>287</v>
      </c>
      <c r="H306" s="482"/>
      <c r="I306" s="113"/>
      <c r="J306" s="113"/>
    </row>
    <row r="307" spans="1:10" x14ac:dyDescent="0.2">
      <c r="A307" s="149">
        <v>1</v>
      </c>
      <c r="B307" s="477"/>
      <c r="C307" s="478"/>
      <c r="D307" s="479"/>
      <c r="E307" s="506">
        <v>833724400</v>
      </c>
      <c r="F307" s="508"/>
      <c r="G307" s="506">
        <v>833724400</v>
      </c>
      <c r="H307" s="508"/>
      <c r="I307" s="113"/>
      <c r="J307" s="113"/>
    </row>
    <row r="308" spans="1:10" x14ac:dyDescent="0.2">
      <c r="A308" s="149">
        <v>2</v>
      </c>
      <c r="B308" s="477" t="s">
        <v>360</v>
      </c>
      <c r="C308" s="478"/>
      <c r="D308" s="479"/>
      <c r="E308" s="563">
        <f>SUM(E307)</f>
        <v>833724400</v>
      </c>
      <c r="F308" s="564"/>
      <c r="G308" s="563">
        <f>SUM(G307)</f>
        <v>833724400</v>
      </c>
      <c r="H308" s="564"/>
      <c r="I308" s="113"/>
      <c r="J308" s="113"/>
    </row>
    <row r="309" spans="1:10" x14ac:dyDescent="0.2">
      <c r="A309" s="105"/>
      <c r="B309" s="310" t="s">
        <v>590</v>
      </c>
      <c r="C309" s="113"/>
      <c r="D309" s="113"/>
      <c r="E309" s="113"/>
      <c r="F309" s="113"/>
      <c r="G309" s="113"/>
      <c r="H309" s="113"/>
      <c r="I309" s="113"/>
      <c r="J309" s="113"/>
    </row>
    <row r="310" spans="1:10" x14ac:dyDescent="0.2">
      <c r="A310" s="308"/>
      <c r="B310" s="308"/>
      <c r="C310" s="308"/>
      <c r="D310" s="308"/>
      <c r="E310" s="308"/>
      <c r="F310" s="308"/>
      <c r="G310" s="308"/>
      <c r="H310" s="308"/>
      <c r="I310" s="308"/>
      <c r="J310" s="308"/>
    </row>
    <row r="311" spans="1:10" ht="11.25" customHeight="1" x14ac:dyDescent="0.2">
      <c r="A311" s="308"/>
      <c r="B311" s="308"/>
      <c r="C311" s="308"/>
      <c r="D311" s="308"/>
      <c r="E311" s="308"/>
      <c r="F311" s="308"/>
      <c r="G311" s="308"/>
      <c r="H311" s="308"/>
      <c r="I311" s="308"/>
      <c r="J311" s="308"/>
    </row>
    <row r="312" spans="1:10" ht="12" customHeight="1" x14ac:dyDescent="0.2">
      <c r="A312" s="308"/>
      <c r="B312" s="308"/>
      <c r="C312" s="308"/>
      <c r="D312" s="308"/>
      <c r="E312" s="308"/>
      <c r="F312" s="308"/>
      <c r="G312" s="308"/>
      <c r="H312" s="308"/>
      <c r="I312" s="308"/>
      <c r="J312" s="308"/>
    </row>
    <row r="313" spans="1:10" x14ac:dyDescent="0.2">
      <c r="A313" s="115"/>
      <c r="B313" s="115"/>
      <c r="C313" s="115"/>
      <c r="D313" s="115"/>
      <c r="E313" s="115"/>
      <c r="F313" s="115"/>
      <c r="G313" s="115"/>
      <c r="H313" s="115"/>
      <c r="I313" s="115"/>
      <c r="J313" s="115"/>
    </row>
    <row r="314" spans="1:10" x14ac:dyDescent="0.2">
      <c r="A314" s="115"/>
      <c r="B314" s="115"/>
      <c r="C314" s="115"/>
      <c r="D314" s="115"/>
      <c r="E314" s="115"/>
      <c r="F314" s="115"/>
      <c r="G314" s="115"/>
      <c r="H314" s="115"/>
      <c r="I314" s="115"/>
      <c r="J314" s="115"/>
    </row>
    <row r="315" spans="1:10" x14ac:dyDescent="0.2">
      <c r="A315" s="115"/>
      <c r="B315" s="115"/>
      <c r="C315" s="115"/>
      <c r="D315" s="115"/>
      <c r="E315" s="115"/>
      <c r="F315" s="115"/>
      <c r="G315" s="115"/>
      <c r="H315" s="115"/>
      <c r="I315" s="115"/>
      <c r="J315" s="115"/>
    </row>
    <row r="316" spans="1:10" x14ac:dyDescent="0.2">
      <c r="A316" s="115"/>
      <c r="B316" s="115"/>
      <c r="C316" s="115"/>
      <c r="D316" s="115"/>
      <c r="E316" s="115"/>
      <c r="F316" s="115"/>
      <c r="G316" s="115"/>
      <c r="H316" s="115"/>
      <c r="I316" s="115"/>
      <c r="J316" s="115"/>
    </row>
    <row r="317" spans="1:10" x14ac:dyDescent="0.2">
      <c r="A317" s="115"/>
      <c r="B317" s="115"/>
      <c r="C317" s="115"/>
      <c r="D317" s="115"/>
      <c r="E317" s="115"/>
      <c r="F317" s="115"/>
      <c r="G317" s="115"/>
      <c r="H317" s="115"/>
      <c r="I317" s="115"/>
      <c r="J317" s="115"/>
    </row>
    <row r="318" spans="1:10" x14ac:dyDescent="0.2">
      <c r="A318" s="115"/>
      <c r="B318" s="115"/>
      <c r="C318" s="115"/>
      <c r="D318" s="115"/>
      <c r="E318" s="115"/>
      <c r="F318" s="115"/>
      <c r="G318" s="115"/>
      <c r="H318" s="115"/>
      <c r="I318" s="115"/>
      <c r="J318" s="115"/>
    </row>
    <row r="319" spans="1:10" x14ac:dyDescent="0.2">
      <c r="A319" s="115"/>
      <c r="B319" s="115"/>
      <c r="C319" s="115"/>
      <c r="D319" s="115"/>
      <c r="E319" s="115"/>
      <c r="F319" s="115"/>
      <c r="G319" s="115"/>
      <c r="H319" s="115"/>
      <c r="I319" s="115"/>
      <c r="J319" s="115"/>
    </row>
    <row r="320" spans="1:10" x14ac:dyDescent="0.2">
      <c r="A320" s="115"/>
      <c r="B320" s="115"/>
      <c r="C320" s="115"/>
      <c r="D320" s="115"/>
      <c r="E320" s="115"/>
      <c r="F320" s="115"/>
      <c r="G320" s="115"/>
      <c r="H320" s="115"/>
      <c r="I320" s="115"/>
      <c r="J320" s="115"/>
    </row>
    <row r="321" spans="1:10" x14ac:dyDescent="0.2">
      <c r="A321" s="115"/>
      <c r="B321" s="115"/>
      <c r="C321" s="115"/>
      <c r="D321" s="115"/>
      <c r="E321" s="115"/>
      <c r="F321" s="115"/>
      <c r="G321" s="115"/>
      <c r="H321" s="115"/>
      <c r="I321" s="115"/>
      <c r="J321" s="115"/>
    </row>
    <row r="322" spans="1:10" s="422" customFormat="1" x14ac:dyDescent="0.2">
      <c r="A322" s="423"/>
      <c r="B322" s="423"/>
      <c r="C322" s="423"/>
      <c r="D322" s="423"/>
      <c r="E322" s="423"/>
      <c r="F322" s="423"/>
      <c r="G322" s="423"/>
      <c r="H322" s="423"/>
      <c r="I322" s="423"/>
      <c r="J322" s="423"/>
    </row>
    <row r="323" spans="1:10" s="422" customFormat="1" x14ac:dyDescent="0.2">
      <c r="A323" s="423"/>
      <c r="B323" s="423"/>
      <c r="C323" s="423"/>
      <c r="D323" s="423"/>
      <c r="E323" s="423"/>
      <c r="F323" s="423"/>
      <c r="G323" s="423"/>
      <c r="H323" s="423"/>
      <c r="I323" s="423"/>
      <c r="J323" s="423"/>
    </row>
    <row r="324" spans="1:10" x14ac:dyDescent="0.2">
      <c r="A324" s="115"/>
      <c r="B324" s="115"/>
      <c r="C324" s="115"/>
      <c r="D324" s="115"/>
      <c r="E324" s="115"/>
      <c r="F324" s="115"/>
      <c r="G324" s="115"/>
      <c r="H324" s="115"/>
      <c r="I324" s="115"/>
      <c r="J324" s="115"/>
    </row>
    <row r="325" spans="1:10" x14ac:dyDescent="0.2">
      <c r="A325" s="115"/>
      <c r="B325" s="115"/>
      <c r="C325" s="115"/>
      <c r="D325" s="115"/>
      <c r="E325" s="115"/>
      <c r="F325" s="115"/>
      <c r="G325" s="115"/>
      <c r="H325" s="115"/>
      <c r="I325" s="115"/>
      <c r="J325" s="115"/>
    </row>
    <row r="326" spans="1:10" x14ac:dyDescent="0.2">
      <c r="A326" s="115"/>
      <c r="B326" s="115"/>
      <c r="C326" s="115"/>
      <c r="D326" s="115"/>
      <c r="E326" s="115"/>
      <c r="F326" s="115"/>
      <c r="G326" s="115"/>
      <c r="H326" s="115"/>
      <c r="I326" s="115"/>
      <c r="J326" s="115"/>
    </row>
    <row r="327" spans="1:10" x14ac:dyDescent="0.2">
      <c r="A327" s="115"/>
      <c r="B327" s="115"/>
      <c r="C327" s="115"/>
      <c r="D327" s="115"/>
      <c r="E327" s="115"/>
      <c r="F327" s="115"/>
      <c r="G327" s="115"/>
      <c r="H327" s="115"/>
      <c r="I327" s="115"/>
      <c r="J327" s="115"/>
    </row>
    <row r="328" spans="1:10" x14ac:dyDescent="0.2">
      <c r="A328" s="115"/>
      <c r="B328" s="328" t="s">
        <v>379</v>
      </c>
      <c r="C328" s="328"/>
      <c r="D328" s="328"/>
      <c r="E328" s="328"/>
      <c r="F328" s="328"/>
      <c r="G328" s="328"/>
      <c r="H328" s="115"/>
      <c r="I328" s="115"/>
      <c r="J328" s="115"/>
    </row>
    <row r="329" spans="1:10" x14ac:dyDescent="0.2">
      <c r="A329" s="115"/>
      <c r="B329" s="115"/>
      <c r="C329" s="115"/>
      <c r="D329" s="115"/>
      <c r="E329" s="115"/>
      <c r="F329" s="115"/>
      <c r="G329" s="115"/>
      <c r="H329" s="115"/>
      <c r="I329" s="115"/>
      <c r="J329" s="115"/>
    </row>
    <row r="330" spans="1:10" x14ac:dyDescent="0.2">
      <c r="A330" s="514" t="s">
        <v>168</v>
      </c>
      <c r="B330" s="154" t="s">
        <v>289</v>
      </c>
      <c r="C330" s="155"/>
      <c r="D330" s="156"/>
      <c r="E330" s="480" t="s">
        <v>283</v>
      </c>
      <c r="F330" s="482"/>
      <c r="G330" s="480" t="s">
        <v>287</v>
      </c>
      <c r="H330" s="482"/>
      <c r="I330" s="113"/>
      <c r="J330" s="113"/>
    </row>
    <row r="331" spans="1:10" x14ac:dyDescent="0.2">
      <c r="A331" s="515"/>
      <c r="B331" s="157"/>
      <c r="C331" s="158"/>
      <c r="D331" s="159"/>
      <c r="E331" s="149" t="s">
        <v>371</v>
      </c>
      <c r="F331" s="143" t="s">
        <v>372</v>
      </c>
      <c r="G331" s="149" t="s">
        <v>371</v>
      </c>
      <c r="H331" s="143" t="s">
        <v>372</v>
      </c>
      <c r="I331" s="113"/>
      <c r="J331" s="113"/>
    </row>
    <row r="332" spans="1:10" x14ac:dyDescent="0.2">
      <c r="A332" s="298">
        <v>1</v>
      </c>
      <c r="B332" s="477" t="s">
        <v>380</v>
      </c>
      <c r="C332" s="478"/>
      <c r="D332" s="479"/>
      <c r="E332" s="346"/>
      <c r="F332" s="346"/>
      <c r="G332" s="346"/>
      <c r="H332" s="346"/>
      <c r="I332" s="113"/>
      <c r="J332" s="113"/>
    </row>
    <row r="333" spans="1:10" x14ac:dyDescent="0.2">
      <c r="A333" s="298">
        <v>2</v>
      </c>
      <c r="B333" s="477" t="s">
        <v>381</v>
      </c>
      <c r="C333" s="478"/>
      <c r="D333" s="479"/>
      <c r="E333" s="346"/>
      <c r="F333" s="346"/>
      <c r="G333" s="346"/>
      <c r="H333" s="346"/>
      <c r="I333" s="113"/>
      <c r="J333" s="113"/>
    </row>
    <row r="334" spans="1:10" x14ac:dyDescent="0.2">
      <c r="A334" s="298">
        <v>3</v>
      </c>
      <c r="B334" s="477" t="s">
        <v>382</v>
      </c>
      <c r="C334" s="478"/>
      <c r="D334" s="479"/>
      <c r="E334" s="346"/>
      <c r="F334" s="346"/>
      <c r="G334" s="346"/>
      <c r="H334" s="346"/>
      <c r="I334" s="113"/>
      <c r="J334" s="113"/>
    </row>
    <row r="335" spans="1:10" x14ac:dyDescent="0.2">
      <c r="A335" s="298">
        <v>4</v>
      </c>
      <c r="B335" s="477" t="s">
        <v>383</v>
      </c>
      <c r="C335" s="478"/>
      <c r="D335" s="479"/>
      <c r="E335" s="346"/>
      <c r="F335" s="346"/>
      <c r="G335" s="346"/>
      <c r="H335" s="346"/>
      <c r="I335" s="113"/>
      <c r="J335" s="113"/>
    </row>
    <row r="336" spans="1:10" x14ac:dyDescent="0.2">
      <c r="A336" s="298">
        <v>5</v>
      </c>
      <c r="B336" s="477" t="s">
        <v>384</v>
      </c>
      <c r="C336" s="478"/>
      <c r="D336" s="479"/>
      <c r="E336" s="346"/>
      <c r="F336" s="346"/>
      <c r="G336" s="346"/>
      <c r="H336" s="346"/>
      <c r="I336" s="113"/>
      <c r="J336" s="113"/>
    </row>
    <row r="337" spans="1:10" x14ac:dyDescent="0.2">
      <c r="A337" s="298">
        <v>6</v>
      </c>
      <c r="B337" s="480" t="s">
        <v>618</v>
      </c>
      <c r="C337" s="481"/>
      <c r="D337" s="482"/>
      <c r="E337" s="356" t="s">
        <v>602</v>
      </c>
      <c r="F337" s="356">
        <v>0</v>
      </c>
      <c r="G337" s="356" t="s">
        <v>602</v>
      </c>
      <c r="H337" s="356">
        <v>0</v>
      </c>
      <c r="I337" s="113"/>
      <c r="J337" s="113"/>
    </row>
    <row r="338" spans="1:10" x14ac:dyDescent="0.2">
      <c r="A338" s="151"/>
      <c r="B338" s="151"/>
      <c r="C338" s="151"/>
      <c r="D338" s="151"/>
      <c r="E338" s="151"/>
      <c r="F338" s="151"/>
      <c r="G338" s="151"/>
      <c r="H338" s="151"/>
      <c r="I338" s="151"/>
      <c r="J338" s="151"/>
    </row>
    <row r="339" spans="1:10" x14ac:dyDescent="0.2">
      <c r="A339" s="105"/>
      <c r="B339" s="310" t="s">
        <v>591</v>
      </c>
      <c r="C339" s="113"/>
      <c r="D339" s="113"/>
      <c r="E339" s="113"/>
      <c r="F339" s="113"/>
      <c r="G339" s="113"/>
      <c r="H339" s="113"/>
      <c r="I339" s="113"/>
      <c r="J339" s="113"/>
    </row>
    <row r="340" spans="1:10" x14ac:dyDescent="0.2">
      <c r="A340" s="308"/>
      <c r="B340" s="308"/>
      <c r="C340" s="308"/>
      <c r="D340" s="308"/>
      <c r="E340" s="308"/>
      <c r="F340" s="308"/>
      <c r="G340" s="308"/>
      <c r="H340" s="308"/>
      <c r="I340" s="308"/>
      <c r="J340" s="308"/>
    </row>
    <row r="341" spans="1:10" ht="11.25" customHeight="1" x14ac:dyDescent="0.2">
      <c r="A341" s="308"/>
      <c r="B341" s="308"/>
      <c r="C341" s="308"/>
      <c r="D341" s="308"/>
      <c r="E341" s="308"/>
      <c r="F341" s="308"/>
      <c r="G341" s="308"/>
      <c r="H341" s="308"/>
      <c r="I341" s="308"/>
      <c r="J341" s="308"/>
    </row>
    <row r="342" spans="1:10" ht="12" customHeight="1" x14ac:dyDescent="0.2">
      <c r="A342" s="308"/>
      <c r="B342" s="308"/>
      <c r="C342" s="308"/>
      <c r="D342" s="308"/>
      <c r="E342" s="308"/>
      <c r="F342" s="308"/>
      <c r="G342" s="308"/>
      <c r="H342" s="308"/>
      <c r="I342" s="308"/>
      <c r="J342" s="308"/>
    </row>
    <row r="343" spans="1:10" x14ac:dyDescent="0.2">
      <c r="A343" s="151"/>
      <c r="B343" s="151"/>
      <c r="C343" s="151"/>
      <c r="D343" s="151"/>
      <c r="E343" s="151"/>
      <c r="F343" s="151"/>
      <c r="G343" s="151"/>
      <c r="H343" s="151"/>
      <c r="I343" s="151"/>
      <c r="J343" s="151"/>
    </row>
    <row r="344" spans="1:10" x14ac:dyDescent="0.2">
      <c r="A344" s="466" t="s">
        <v>385</v>
      </c>
      <c r="B344" s="466"/>
      <c r="C344" s="466"/>
      <c r="D344" s="466"/>
      <c r="E344" s="466"/>
      <c r="F344" s="466"/>
      <c r="G344" s="466"/>
      <c r="H344" s="466"/>
      <c r="I344" s="466"/>
      <c r="J344" s="466"/>
    </row>
    <row r="345" spans="1:10" s="321" customFormat="1" x14ac:dyDescent="0.2">
      <c r="A345" s="115"/>
      <c r="B345" s="115"/>
      <c r="C345" s="115"/>
      <c r="D345" s="115"/>
      <c r="E345" s="115"/>
      <c r="F345" s="115"/>
      <c r="G345" s="115"/>
      <c r="H345" s="115"/>
      <c r="I345" s="115"/>
      <c r="J345" s="115"/>
    </row>
    <row r="346" spans="1:10" s="321" customFormat="1" x14ac:dyDescent="0.2">
      <c r="A346" s="115"/>
      <c r="B346" s="327" t="s">
        <v>386</v>
      </c>
      <c r="C346" s="329"/>
      <c r="D346" s="329"/>
      <c r="E346" s="329"/>
      <c r="F346" s="115"/>
      <c r="G346" s="115"/>
      <c r="H346" s="115"/>
      <c r="I346" s="115"/>
      <c r="J346" s="115"/>
    </row>
    <row r="347" spans="1:10" x14ac:dyDescent="0.2">
      <c r="A347" s="115"/>
      <c r="B347" s="115"/>
      <c r="C347" s="115"/>
      <c r="D347" s="115"/>
      <c r="E347" s="115"/>
      <c r="F347" s="115"/>
      <c r="G347" s="115"/>
      <c r="H347" s="115"/>
      <c r="I347" s="115"/>
      <c r="J347" s="115"/>
    </row>
    <row r="348" spans="1:10" ht="30.75" customHeight="1" x14ac:dyDescent="0.2">
      <c r="A348" s="514" t="s">
        <v>168</v>
      </c>
      <c r="B348" s="516" t="s">
        <v>60</v>
      </c>
      <c r="C348" s="517"/>
      <c r="D348" s="501" t="s">
        <v>387</v>
      </c>
      <c r="E348" s="501"/>
      <c r="F348" s="501" t="s">
        <v>388</v>
      </c>
      <c r="G348" s="501"/>
      <c r="H348" s="501" t="s">
        <v>389</v>
      </c>
      <c r="I348" s="113"/>
      <c r="J348" s="113"/>
    </row>
    <row r="349" spans="1:10" ht="27.75" customHeight="1" x14ac:dyDescent="0.2">
      <c r="A349" s="515"/>
      <c r="B349" s="518"/>
      <c r="C349" s="519"/>
      <c r="D349" s="148" t="s">
        <v>390</v>
      </c>
      <c r="E349" s="148" t="s">
        <v>391</v>
      </c>
      <c r="F349" s="148" t="s">
        <v>390</v>
      </c>
      <c r="G349" s="148" t="s">
        <v>391</v>
      </c>
      <c r="H349" s="501"/>
      <c r="I349" s="113"/>
      <c r="J349" s="113"/>
    </row>
    <row r="350" spans="1:10" x14ac:dyDescent="0.2">
      <c r="A350" s="149">
        <v>1</v>
      </c>
      <c r="B350" s="477" t="s">
        <v>283</v>
      </c>
      <c r="C350" s="479"/>
      <c r="D350" s="432">
        <v>457293</v>
      </c>
      <c r="E350" s="358">
        <v>45729300</v>
      </c>
      <c r="F350" s="358"/>
      <c r="G350" s="358"/>
      <c r="H350" s="358">
        <f>+E350+G350</f>
        <v>45729300</v>
      </c>
      <c r="I350" s="113"/>
      <c r="J350" s="113"/>
    </row>
    <row r="351" spans="1:10" x14ac:dyDescent="0.2">
      <c r="A351" s="149">
        <v>2</v>
      </c>
      <c r="B351" s="477" t="s">
        <v>392</v>
      </c>
      <c r="C351" s="479"/>
      <c r="D351" s="357"/>
      <c r="E351" s="358"/>
      <c r="F351" s="358"/>
      <c r="G351" s="358"/>
      <c r="H351" s="358">
        <f t="shared" ref="H351:H353" si="7">+E351+G351</f>
        <v>0</v>
      </c>
      <c r="I351" s="113"/>
      <c r="J351" s="113"/>
    </row>
    <row r="352" spans="1:10" x14ac:dyDescent="0.2">
      <c r="A352" s="149">
        <v>3</v>
      </c>
      <c r="B352" s="477" t="s">
        <v>284</v>
      </c>
      <c r="C352" s="479"/>
      <c r="D352" s="357"/>
      <c r="E352" s="358"/>
      <c r="F352" s="358"/>
      <c r="G352" s="358"/>
      <c r="H352" s="358">
        <f t="shared" si="7"/>
        <v>0</v>
      </c>
      <c r="I352" s="113"/>
      <c r="J352" s="113"/>
    </row>
    <row r="353" spans="1:10" x14ac:dyDescent="0.2">
      <c r="A353" s="149">
        <v>4</v>
      </c>
      <c r="B353" s="477" t="s">
        <v>287</v>
      </c>
      <c r="C353" s="479"/>
      <c r="D353" s="432">
        <f>SUM(D350:D352)</f>
        <v>457293</v>
      </c>
      <c r="E353" s="358">
        <f>+E350+E351-E352</f>
        <v>45729300</v>
      </c>
      <c r="F353" s="358"/>
      <c r="G353" s="358"/>
      <c r="H353" s="358">
        <f t="shared" si="7"/>
        <v>45729300</v>
      </c>
      <c r="I353" s="113"/>
      <c r="J353" s="113"/>
    </row>
    <row r="354" spans="1:10" x14ac:dyDescent="0.2">
      <c r="A354" s="109"/>
      <c r="B354" s="109"/>
      <c r="C354" s="109"/>
      <c r="D354" s="433"/>
      <c r="E354" s="109"/>
      <c r="F354" s="109"/>
      <c r="G354" s="109"/>
      <c r="H354" s="109"/>
      <c r="I354" s="109"/>
      <c r="J354" s="109"/>
    </row>
    <row r="355" spans="1:10" x14ac:dyDescent="0.2">
      <c r="A355" s="105"/>
      <c r="B355" s="113" t="s">
        <v>393</v>
      </c>
      <c r="C355" s="113"/>
      <c r="D355" s="113"/>
      <c r="E355" s="113"/>
      <c r="F355" s="113"/>
      <c r="G355" s="113"/>
      <c r="H355" s="113"/>
      <c r="I355" s="113"/>
      <c r="J355" s="113"/>
    </row>
    <row r="356" spans="1:10" x14ac:dyDescent="0.2">
      <c r="A356" s="105"/>
      <c r="B356" s="113"/>
      <c r="C356" s="113"/>
      <c r="D356" s="113"/>
      <c r="E356" s="113"/>
      <c r="F356" s="113"/>
      <c r="G356" s="113"/>
      <c r="H356" s="113"/>
      <c r="I356" s="113"/>
      <c r="J356" s="113"/>
    </row>
    <row r="357" spans="1:10" ht="38.25" customHeight="1" x14ac:dyDescent="0.2">
      <c r="A357" s="148" t="s">
        <v>168</v>
      </c>
      <c r="B357" s="512" t="s">
        <v>60</v>
      </c>
      <c r="C357" s="513"/>
      <c r="D357" s="533" t="s">
        <v>394</v>
      </c>
      <c r="E357" s="534"/>
      <c r="F357" s="533" t="s">
        <v>395</v>
      </c>
      <c r="G357" s="534"/>
      <c r="H357" s="480" t="s">
        <v>69</v>
      </c>
      <c r="I357" s="482"/>
      <c r="J357" s="125"/>
    </row>
    <row r="358" spans="1:10" x14ac:dyDescent="0.2">
      <c r="A358" s="139">
        <v>1</v>
      </c>
      <c r="B358" s="145" t="s">
        <v>283</v>
      </c>
      <c r="C358" s="147"/>
      <c r="D358" s="495"/>
      <c r="E358" s="496"/>
      <c r="F358" s="497"/>
      <c r="G358" s="498"/>
      <c r="H358" s="493">
        <f>+D358+F358</f>
        <v>0</v>
      </c>
      <c r="I358" s="494"/>
      <c r="J358" s="113"/>
    </row>
    <row r="359" spans="1:10" x14ac:dyDescent="0.2">
      <c r="A359" s="139">
        <v>2</v>
      </c>
      <c r="B359" s="145" t="s">
        <v>396</v>
      </c>
      <c r="C359" s="147"/>
      <c r="D359" s="495">
        <f>SUM(D360:E361)</f>
        <v>0</v>
      </c>
      <c r="E359" s="496"/>
      <c r="F359" s="495">
        <f>SUM(F360:G361)</f>
        <v>0</v>
      </c>
      <c r="G359" s="496"/>
      <c r="H359" s="493">
        <f t="shared" ref="H359:H366" si="8">+D359+F359</f>
        <v>0</v>
      </c>
      <c r="I359" s="494"/>
      <c r="J359" s="113"/>
    </row>
    <row r="360" spans="1:10" x14ac:dyDescent="0.2">
      <c r="A360" s="126"/>
      <c r="B360" s="477" t="s">
        <v>397</v>
      </c>
      <c r="C360" s="479"/>
      <c r="D360" s="495">
        <f>+UUT!G25</f>
        <v>0</v>
      </c>
      <c r="E360" s="496"/>
      <c r="F360" s="497"/>
      <c r="G360" s="498"/>
      <c r="H360" s="493">
        <f t="shared" si="8"/>
        <v>0</v>
      </c>
      <c r="I360" s="494"/>
      <c r="J360" s="113"/>
    </row>
    <row r="361" spans="1:10" ht="36" customHeight="1" x14ac:dyDescent="0.2">
      <c r="A361" s="127"/>
      <c r="B361" s="520" t="s">
        <v>398</v>
      </c>
      <c r="C361" s="521"/>
      <c r="D361" s="495"/>
      <c r="E361" s="496"/>
      <c r="F361" s="497"/>
      <c r="G361" s="498"/>
      <c r="H361" s="493">
        <f t="shared" si="8"/>
        <v>0</v>
      </c>
      <c r="I361" s="494"/>
      <c r="J361" s="113"/>
    </row>
    <row r="362" spans="1:10" x14ac:dyDescent="0.2">
      <c r="A362" s="139">
        <v>3</v>
      </c>
      <c r="B362" s="145" t="s">
        <v>399</v>
      </c>
      <c r="C362" s="147"/>
      <c r="D362" s="495">
        <f>SUM(D363:E365)</f>
        <v>0</v>
      </c>
      <c r="E362" s="496"/>
      <c r="F362" s="495">
        <f>SUM(F363:G365)</f>
        <v>0</v>
      </c>
      <c r="G362" s="496"/>
      <c r="H362" s="493">
        <f t="shared" si="8"/>
        <v>0</v>
      </c>
      <c r="I362" s="494"/>
      <c r="J362" s="113"/>
    </row>
    <row r="363" spans="1:10" x14ac:dyDescent="0.2">
      <c r="A363" s="141"/>
      <c r="B363" s="477" t="s">
        <v>397</v>
      </c>
      <c r="C363" s="479"/>
      <c r="D363" s="495"/>
      <c r="E363" s="496"/>
      <c r="F363" s="497"/>
      <c r="G363" s="498"/>
      <c r="H363" s="493">
        <f t="shared" si="8"/>
        <v>0</v>
      </c>
      <c r="I363" s="494"/>
      <c r="J363" s="113"/>
    </row>
    <row r="364" spans="1:10" ht="26.25" customHeight="1" x14ac:dyDescent="0.2">
      <c r="A364" s="133"/>
      <c r="B364" s="520" t="s">
        <v>400</v>
      </c>
      <c r="C364" s="521"/>
      <c r="D364" s="495"/>
      <c r="E364" s="496"/>
      <c r="F364" s="497"/>
      <c r="G364" s="498"/>
      <c r="H364" s="493">
        <f t="shared" si="8"/>
        <v>0</v>
      </c>
      <c r="I364" s="494"/>
      <c r="J364" s="113"/>
    </row>
    <row r="365" spans="1:10" ht="23.25" customHeight="1" x14ac:dyDescent="0.2">
      <c r="A365" s="134"/>
      <c r="B365" s="520" t="s">
        <v>401</v>
      </c>
      <c r="C365" s="521"/>
      <c r="D365" s="495"/>
      <c r="E365" s="496"/>
      <c r="F365" s="497"/>
      <c r="G365" s="498"/>
      <c r="H365" s="493">
        <f t="shared" si="8"/>
        <v>0</v>
      </c>
      <c r="I365" s="494"/>
      <c r="J365" s="113"/>
    </row>
    <row r="366" spans="1:10" x14ac:dyDescent="0.2">
      <c r="A366" s="139">
        <v>4</v>
      </c>
      <c r="B366" s="477" t="s">
        <v>287</v>
      </c>
      <c r="C366" s="479"/>
      <c r="D366" s="493">
        <f>+D358+D359-D362</f>
        <v>0</v>
      </c>
      <c r="E366" s="494"/>
      <c r="F366" s="493">
        <f>+F358+F359-F362</f>
        <v>0</v>
      </c>
      <c r="G366" s="494"/>
      <c r="H366" s="493">
        <f t="shared" si="8"/>
        <v>0</v>
      </c>
      <c r="I366" s="494"/>
      <c r="J366" s="113"/>
    </row>
    <row r="367" spans="1:10" ht="12.75" customHeight="1" x14ac:dyDescent="0.2">
      <c r="A367" s="109"/>
      <c r="B367" s="565" t="s">
        <v>415</v>
      </c>
      <c r="C367" s="565"/>
      <c r="D367" s="565"/>
      <c r="E367" s="565"/>
      <c r="F367" s="565"/>
      <c r="G367" s="565"/>
      <c r="H367" s="565"/>
      <c r="I367" s="565"/>
      <c r="J367" s="113"/>
    </row>
    <row r="368" spans="1:10" x14ac:dyDescent="0.2">
      <c r="A368" s="109"/>
      <c r="B368" s="510"/>
      <c r="C368" s="510"/>
      <c r="D368" s="510"/>
      <c r="E368" s="510"/>
      <c r="F368" s="510"/>
      <c r="G368" s="510"/>
      <c r="H368" s="510"/>
      <c r="I368" s="510"/>
      <c r="J368" s="113"/>
    </row>
    <row r="369" spans="1:10" ht="37.5" customHeight="1" x14ac:dyDescent="0.2">
      <c r="A369" s="109"/>
      <c r="B369" s="500" t="s">
        <v>624</v>
      </c>
      <c r="C369" s="500"/>
      <c r="D369" s="500"/>
      <c r="E369" s="500"/>
      <c r="F369" s="500"/>
      <c r="G369" s="500"/>
      <c r="H369" s="500"/>
      <c r="I369" s="500"/>
      <c r="J369" s="330"/>
    </row>
    <row r="370" spans="1:10" x14ac:dyDescent="0.2">
      <c r="A370" s="105"/>
      <c r="B370" s="105"/>
      <c r="C370" s="105"/>
      <c r="D370" s="105"/>
      <c r="E370" s="105"/>
      <c r="F370" s="105"/>
      <c r="G370" s="105"/>
      <c r="H370" s="105"/>
      <c r="I370" s="105"/>
      <c r="J370" s="105"/>
    </row>
    <row r="371" spans="1:10" x14ac:dyDescent="0.2">
      <c r="A371" s="105"/>
      <c r="B371" s="105"/>
      <c r="C371" s="105"/>
      <c r="D371" s="105"/>
      <c r="E371" s="105"/>
      <c r="F371" s="105"/>
      <c r="G371" s="105"/>
      <c r="H371" s="105"/>
      <c r="I371" s="105"/>
      <c r="J371" s="105"/>
    </row>
    <row r="372" spans="1:10" x14ac:dyDescent="0.2">
      <c r="A372" s="105"/>
      <c r="B372" s="105"/>
      <c r="C372" s="105"/>
      <c r="D372" s="105"/>
      <c r="E372" s="105"/>
      <c r="F372" s="105"/>
      <c r="G372" s="105"/>
      <c r="H372" s="105"/>
      <c r="I372" s="105"/>
      <c r="J372" s="105"/>
    </row>
    <row r="373" spans="1:10" x14ac:dyDescent="0.2">
      <c r="A373" s="105"/>
      <c r="B373" s="105"/>
      <c r="C373" s="105"/>
      <c r="D373" s="105"/>
      <c r="E373" s="105"/>
      <c r="F373" s="105"/>
      <c r="G373" s="105"/>
      <c r="H373" s="105"/>
      <c r="I373" s="105"/>
      <c r="J373" s="105"/>
    </row>
    <row r="374" spans="1:10" x14ac:dyDescent="0.2">
      <c r="A374" s="105"/>
      <c r="B374" s="105"/>
      <c r="C374" s="105"/>
      <c r="D374" s="105"/>
      <c r="E374" s="105"/>
      <c r="F374" s="105"/>
      <c r="G374" s="105"/>
      <c r="H374" s="105"/>
      <c r="I374" s="105"/>
      <c r="J374" s="105"/>
    </row>
    <row r="375" spans="1:10" x14ac:dyDescent="0.2">
      <c r="A375" s="105"/>
      <c r="B375" s="105"/>
      <c r="C375" s="105"/>
      <c r="D375" s="105"/>
      <c r="E375" s="105"/>
      <c r="F375" s="105"/>
      <c r="G375" s="105"/>
      <c r="H375" s="105"/>
      <c r="I375" s="105"/>
      <c r="J375" s="105"/>
    </row>
    <row r="376" spans="1:10" x14ac:dyDescent="0.2">
      <c r="A376" s="105"/>
      <c r="B376" s="105"/>
      <c r="C376" s="105"/>
      <c r="D376" s="105"/>
      <c r="E376" s="105"/>
      <c r="F376" s="105"/>
      <c r="G376" s="105"/>
      <c r="H376" s="105"/>
      <c r="I376" s="105"/>
      <c r="J376" s="105"/>
    </row>
    <row r="377" spans="1:10" x14ac:dyDescent="0.2">
      <c r="A377" s="105"/>
      <c r="B377" s="105"/>
      <c r="C377" s="105"/>
      <c r="D377" s="105"/>
      <c r="E377" s="105"/>
      <c r="F377" s="105"/>
      <c r="G377" s="105"/>
      <c r="H377" s="105"/>
      <c r="I377" s="105"/>
      <c r="J377" s="105"/>
    </row>
    <row r="378" spans="1:10" x14ac:dyDescent="0.2">
      <c r="A378" s="105"/>
      <c r="B378" s="105"/>
      <c r="C378" s="105"/>
      <c r="D378" s="105"/>
      <c r="E378" s="105"/>
      <c r="F378" s="105"/>
      <c r="G378" s="105"/>
      <c r="H378" s="105"/>
      <c r="I378" s="105"/>
      <c r="J378" s="105"/>
    </row>
    <row r="379" spans="1:10" x14ac:dyDescent="0.2">
      <c r="A379" s="105"/>
      <c r="B379" s="105"/>
      <c r="C379" s="105"/>
      <c r="D379" s="105"/>
      <c r="E379" s="105"/>
      <c r="F379" s="105"/>
      <c r="G379" s="105"/>
      <c r="H379" s="105"/>
      <c r="I379" s="105"/>
      <c r="J379" s="105"/>
    </row>
    <row r="380" spans="1:10" x14ac:dyDescent="0.2">
      <c r="A380" s="105"/>
      <c r="B380" s="105"/>
      <c r="C380" s="105"/>
      <c r="D380" s="105"/>
      <c r="E380" s="105"/>
      <c r="F380" s="105"/>
      <c r="G380" s="105"/>
      <c r="H380" s="105"/>
      <c r="I380" s="105"/>
      <c r="J380" s="105"/>
    </row>
    <row r="381" spans="1:10" x14ac:dyDescent="0.2">
      <c r="A381" s="105"/>
      <c r="B381" s="105"/>
      <c r="C381" s="105"/>
      <c r="D381" s="105"/>
      <c r="E381" s="105"/>
      <c r="F381" s="105"/>
      <c r="G381" s="105"/>
      <c r="H381" s="105"/>
      <c r="I381" s="105"/>
      <c r="J381" s="105"/>
    </row>
    <row r="382" spans="1:10" s="422" customFormat="1" x14ac:dyDescent="0.2">
      <c r="A382" s="419"/>
      <c r="B382" s="419"/>
      <c r="C382" s="419"/>
      <c r="D382" s="419"/>
      <c r="E382" s="419"/>
      <c r="F382" s="419"/>
      <c r="G382" s="419"/>
      <c r="H382" s="419"/>
      <c r="I382" s="419"/>
      <c r="J382" s="419"/>
    </row>
    <row r="383" spans="1:10" s="422" customFormat="1" x14ac:dyDescent="0.2">
      <c r="A383" s="419"/>
      <c r="B383" s="419"/>
      <c r="C383" s="419"/>
      <c r="D383" s="419"/>
      <c r="E383" s="419"/>
      <c r="F383" s="419"/>
      <c r="G383" s="419"/>
      <c r="H383" s="419"/>
      <c r="I383" s="419"/>
      <c r="J383" s="419"/>
    </row>
    <row r="384" spans="1:10" x14ac:dyDescent="0.2">
      <c r="A384" s="105"/>
      <c r="B384" s="105"/>
      <c r="C384" s="105"/>
      <c r="D384" s="105"/>
      <c r="E384" s="105"/>
      <c r="F384" s="105"/>
      <c r="G384" s="105"/>
      <c r="H384" s="105"/>
      <c r="I384" s="105"/>
      <c r="J384" s="105"/>
    </row>
    <row r="385" spans="1:10" x14ac:dyDescent="0.2">
      <c r="A385" s="105"/>
      <c r="B385" s="105"/>
      <c r="C385" s="105"/>
      <c r="D385" s="105"/>
      <c r="E385" s="105"/>
      <c r="F385" s="105"/>
      <c r="G385" s="105"/>
      <c r="H385" s="105"/>
      <c r="I385" s="105"/>
      <c r="J385" s="105"/>
    </row>
    <row r="386" spans="1:10" x14ac:dyDescent="0.2">
      <c r="A386" s="105"/>
      <c r="B386" s="105"/>
      <c r="C386" s="105"/>
      <c r="D386" s="105"/>
      <c r="E386" s="105"/>
      <c r="F386" s="105"/>
      <c r="G386" s="105"/>
      <c r="H386" s="105"/>
      <c r="I386" s="105"/>
      <c r="J386" s="105"/>
    </row>
    <row r="387" spans="1:10" x14ac:dyDescent="0.2">
      <c r="A387" s="105"/>
      <c r="B387" s="113" t="s">
        <v>402</v>
      </c>
      <c r="C387" s="113"/>
      <c r="D387" s="113"/>
      <c r="E387" s="113"/>
      <c r="F387" s="113"/>
      <c r="G387" s="113"/>
      <c r="H387" s="113"/>
      <c r="I387" s="113"/>
      <c r="J387" s="113"/>
    </row>
    <row r="388" spans="1:10" x14ac:dyDescent="0.2">
      <c r="A388" s="105"/>
      <c r="B388" s="113"/>
      <c r="C388" s="113"/>
      <c r="D388" s="113"/>
      <c r="E388" s="113"/>
      <c r="F388" s="113"/>
      <c r="G388" s="113"/>
      <c r="H388" s="113"/>
      <c r="I388" s="113"/>
      <c r="J388" s="113"/>
    </row>
    <row r="389" spans="1:10" ht="12.75" customHeight="1" x14ac:dyDescent="0.2">
      <c r="A389" s="148" t="s">
        <v>168</v>
      </c>
      <c r="B389" s="512" t="s">
        <v>60</v>
      </c>
      <c r="C389" s="513"/>
      <c r="D389" s="501" t="s">
        <v>283</v>
      </c>
      <c r="E389" s="501"/>
      <c r="F389" s="122" t="s">
        <v>169</v>
      </c>
      <c r="G389" s="122" t="s">
        <v>403</v>
      </c>
      <c r="H389" s="501" t="s">
        <v>287</v>
      </c>
      <c r="I389" s="501"/>
      <c r="J389" s="125"/>
    </row>
    <row r="390" spans="1:10" ht="26.25" customHeight="1" x14ac:dyDescent="0.2">
      <c r="A390" s="149">
        <v>1</v>
      </c>
      <c r="B390" s="503" t="s">
        <v>404</v>
      </c>
      <c r="C390" s="503"/>
      <c r="D390" s="470"/>
      <c r="E390" s="470"/>
      <c r="F390" s="320"/>
      <c r="G390" s="320"/>
      <c r="H390" s="470" t="s">
        <v>602</v>
      </c>
      <c r="I390" s="470"/>
      <c r="J390" s="113"/>
    </row>
    <row r="391" spans="1:10" ht="36" customHeight="1" x14ac:dyDescent="0.2">
      <c r="A391" s="149">
        <v>2</v>
      </c>
      <c r="B391" s="503" t="s">
        <v>405</v>
      </c>
      <c r="C391" s="503"/>
      <c r="D391" s="470"/>
      <c r="E391" s="470"/>
      <c r="F391" s="320"/>
      <c r="G391" s="320"/>
      <c r="H391" s="470"/>
      <c r="I391" s="470"/>
      <c r="J391" s="113"/>
    </row>
    <row r="392" spans="1:10" x14ac:dyDescent="0.2">
      <c r="A392" s="149">
        <v>3</v>
      </c>
      <c r="B392" s="471" t="s">
        <v>406</v>
      </c>
      <c r="C392" s="471"/>
      <c r="D392" s="470"/>
      <c r="E392" s="470"/>
      <c r="F392" s="320"/>
      <c r="G392" s="320"/>
      <c r="H392" s="470"/>
      <c r="I392" s="470"/>
      <c r="J392" s="113"/>
    </row>
    <row r="393" spans="1:10" x14ac:dyDescent="0.2">
      <c r="A393" s="149">
        <v>4</v>
      </c>
      <c r="B393" s="484" t="s">
        <v>69</v>
      </c>
      <c r="C393" s="486"/>
      <c r="D393" s="480"/>
      <c r="E393" s="482"/>
      <c r="F393" s="320"/>
      <c r="G393" s="320"/>
      <c r="H393" s="480" t="s">
        <v>602</v>
      </c>
      <c r="I393" s="482"/>
      <c r="J393" s="113"/>
    </row>
    <row r="394" spans="1:10" x14ac:dyDescent="0.2">
      <c r="A394" s="109"/>
      <c r="B394" s="316"/>
      <c r="C394" s="316"/>
      <c r="D394" s="109"/>
      <c r="E394" s="109"/>
      <c r="F394" s="130"/>
      <c r="G394" s="130"/>
      <c r="H394" s="109"/>
      <c r="I394" s="109"/>
      <c r="J394" s="113"/>
    </row>
    <row r="395" spans="1:10" x14ac:dyDescent="0.2">
      <c r="A395" s="109"/>
      <c r="B395" s="151" t="s">
        <v>407</v>
      </c>
      <c r="C395" s="151"/>
      <c r="D395" s="151"/>
      <c r="E395" s="151"/>
      <c r="F395" s="130"/>
      <c r="G395" s="130"/>
      <c r="H395" s="109"/>
      <c r="I395" s="109"/>
      <c r="J395" s="113"/>
    </row>
    <row r="396" spans="1:10" x14ac:dyDescent="0.2">
      <c r="A396" s="105"/>
      <c r="B396" s="113"/>
      <c r="C396" s="113"/>
      <c r="D396" s="113"/>
      <c r="E396" s="113"/>
      <c r="F396" s="113"/>
      <c r="G396" s="113"/>
      <c r="H396" s="113"/>
      <c r="I396" s="113"/>
      <c r="J396" s="113"/>
    </row>
    <row r="397" spans="1:10" ht="12.75" customHeight="1" x14ac:dyDescent="0.2">
      <c r="A397" s="483" t="s">
        <v>592</v>
      </c>
      <c r="B397" s="483"/>
      <c r="C397" s="483"/>
      <c r="D397" s="483"/>
      <c r="E397" s="483"/>
      <c r="F397" s="483"/>
      <c r="G397" s="483"/>
      <c r="H397" s="483"/>
      <c r="I397" s="483"/>
      <c r="J397" s="150"/>
    </row>
    <row r="398" spans="1:10" x14ac:dyDescent="0.2">
      <c r="A398" s="483"/>
      <c r="B398" s="483"/>
      <c r="C398" s="483"/>
      <c r="D398" s="483"/>
      <c r="E398" s="483"/>
      <c r="F398" s="483"/>
      <c r="G398" s="483"/>
      <c r="H398" s="483"/>
      <c r="I398" s="483"/>
      <c r="J398" s="150"/>
    </row>
    <row r="399" spans="1:10" x14ac:dyDescent="0.2">
      <c r="A399" s="331" t="s">
        <v>631</v>
      </c>
      <c r="B399" s="331"/>
      <c r="C399" s="331"/>
      <c r="D399" s="331"/>
      <c r="E399" s="331"/>
      <c r="F399" s="331"/>
      <c r="G399" s="331"/>
      <c r="H399" s="331"/>
      <c r="I399" s="331"/>
      <c r="J399" s="331"/>
    </row>
    <row r="400" spans="1:10" x14ac:dyDescent="0.2">
      <c r="A400" s="332"/>
      <c r="B400" s="332"/>
      <c r="C400" s="332"/>
      <c r="D400" s="332"/>
      <c r="E400" s="332"/>
      <c r="F400" s="332"/>
      <c r="G400" s="332"/>
      <c r="H400" s="332"/>
      <c r="I400" s="332"/>
      <c r="J400" s="332"/>
    </row>
    <row r="401" spans="1:10" x14ac:dyDescent="0.2">
      <c r="A401" s="332"/>
      <c r="B401" s="332"/>
      <c r="C401" s="332"/>
      <c r="D401" s="332"/>
      <c r="E401" s="332"/>
      <c r="F401" s="332"/>
      <c r="G401" s="332"/>
      <c r="H401" s="332"/>
      <c r="I401" s="332"/>
      <c r="J401" s="332"/>
    </row>
    <row r="402" spans="1:10" x14ac:dyDescent="0.2">
      <c r="A402" s="332"/>
      <c r="B402" s="332"/>
      <c r="C402" s="332"/>
      <c r="D402" s="332"/>
      <c r="E402" s="332"/>
      <c r="F402" s="332"/>
      <c r="G402" s="332"/>
      <c r="H402" s="332"/>
      <c r="I402" s="332"/>
      <c r="J402" s="332"/>
    </row>
    <row r="403" spans="1:10" x14ac:dyDescent="0.2">
      <c r="A403" s="332"/>
      <c r="B403" s="332"/>
      <c r="C403" s="332"/>
      <c r="D403" s="332"/>
      <c r="E403" s="332"/>
      <c r="F403" s="332"/>
      <c r="G403" s="332"/>
      <c r="H403" s="332"/>
      <c r="I403" s="332"/>
      <c r="J403" s="332"/>
    </row>
    <row r="404" spans="1:10" x14ac:dyDescent="0.2">
      <c r="A404" s="105"/>
      <c r="B404" s="113"/>
      <c r="C404" s="113"/>
      <c r="D404" s="113"/>
      <c r="E404" s="113"/>
      <c r="F404" s="113"/>
      <c r="G404" s="113"/>
      <c r="H404" s="113"/>
      <c r="I404" s="113"/>
      <c r="J404" s="113"/>
    </row>
    <row r="405" spans="1:10" x14ac:dyDescent="0.2">
      <c r="A405" s="466" t="s">
        <v>408</v>
      </c>
      <c r="B405" s="466"/>
      <c r="C405" s="466"/>
      <c r="D405" s="466"/>
      <c r="E405" s="466"/>
      <c r="F405" s="466"/>
      <c r="G405" s="466"/>
      <c r="H405" s="466"/>
      <c r="I405" s="466"/>
      <c r="J405" s="466"/>
    </row>
    <row r="406" spans="1:10" x14ac:dyDescent="0.2">
      <c r="A406" s="333"/>
      <c r="B406" s="333"/>
      <c r="C406" s="113"/>
      <c r="D406" s="113"/>
      <c r="E406" s="113"/>
      <c r="F406" s="113"/>
      <c r="G406" s="113"/>
      <c r="H406" s="113"/>
      <c r="I406" s="113"/>
      <c r="J406" s="113"/>
    </row>
    <row r="407" spans="1:10" x14ac:dyDescent="0.2">
      <c r="A407" s="112" t="s">
        <v>168</v>
      </c>
      <c r="B407" s="484" t="s">
        <v>60</v>
      </c>
      <c r="C407" s="486"/>
      <c r="D407" s="474" t="s">
        <v>448</v>
      </c>
      <c r="E407" s="474"/>
      <c r="F407" s="474"/>
      <c r="G407" s="474" t="s">
        <v>449</v>
      </c>
      <c r="H407" s="474"/>
      <c r="I407" s="474"/>
      <c r="J407" s="334"/>
    </row>
    <row r="408" spans="1:10" x14ac:dyDescent="0.2">
      <c r="A408" s="149">
        <v>1</v>
      </c>
      <c r="B408" s="522" t="s">
        <v>409</v>
      </c>
      <c r="C408" s="523"/>
      <c r="D408" s="509"/>
      <c r="E408" s="509"/>
      <c r="F408" s="509"/>
      <c r="G408" s="509"/>
      <c r="H408" s="509"/>
      <c r="I408" s="509"/>
      <c r="J408" s="335"/>
    </row>
    <row r="409" spans="1:10" ht="27" customHeight="1" x14ac:dyDescent="0.2">
      <c r="A409" s="149">
        <v>1.1000000000000001</v>
      </c>
      <c r="B409" s="520" t="s">
        <v>410</v>
      </c>
      <c r="C409" s="521"/>
      <c r="D409" s="509"/>
      <c r="E409" s="509"/>
      <c r="F409" s="509"/>
      <c r="G409" s="509"/>
      <c r="H409" s="509"/>
      <c r="I409" s="509"/>
      <c r="J409" s="335"/>
    </row>
    <row r="410" spans="1:10" ht="24.75" customHeight="1" x14ac:dyDescent="0.2">
      <c r="A410" s="149">
        <v>1.2</v>
      </c>
      <c r="B410" s="503" t="s">
        <v>411</v>
      </c>
      <c r="C410" s="503"/>
      <c r="D410" s="506">
        <v>16800000</v>
      </c>
      <c r="E410" s="507"/>
      <c r="F410" s="508"/>
      <c r="G410" s="509">
        <f>+OUDT!E10</f>
        <v>14000000</v>
      </c>
      <c r="H410" s="509"/>
      <c r="I410" s="509"/>
      <c r="J410" s="335"/>
    </row>
    <row r="411" spans="1:10" x14ac:dyDescent="0.2">
      <c r="A411" s="149">
        <v>1.3</v>
      </c>
      <c r="B411" s="471" t="s">
        <v>412</v>
      </c>
      <c r="C411" s="471"/>
      <c r="D411" s="499">
        <f>SUM(D409:F410)</f>
        <v>16800000</v>
      </c>
      <c r="E411" s="499"/>
      <c r="F411" s="499"/>
      <c r="G411" s="499">
        <f>SUM(G409:I410)</f>
        <v>14000000</v>
      </c>
      <c r="H411" s="499"/>
      <c r="I411" s="499"/>
      <c r="J411" s="335"/>
    </row>
    <row r="412" spans="1:10" ht="25.5" customHeight="1" x14ac:dyDescent="0.2">
      <c r="A412" s="112">
        <v>2</v>
      </c>
      <c r="B412" s="530" t="s">
        <v>413</v>
      </c>
      <c r="C412" s="530"/>
      <c r="D412" s="509"/>
      <c r="E412" s="509"/>
      <c r="F412" s="509"/>
      <c r="G412" s="509"/>
      <c r="H412" s="509"/>
      <c r="I412" s="509"/>
      <c r="J412" s="130"/>
    </row>
    <row r="413" spans="1:10" x14ac:dyDescent="0.2">
      <c r="A413" s="112">
        <v>3</v>
      </c>
      <c r="B413" s="524" t="s">
        <v>414</v>
      </c>
      <c r="C413" s="524"/>
      <c r="D413" s="499">
        <f>+D411-D412</f>
        <v>16800000</v>
      </c>
      <c r="E413" s="499"/>
      <c r="F413" s="499"/>
      <c r="G413" s="499">
        <f>+G411-G412</f>
        <v>14000000</v>
      </c>
      <c r="H413" s="499"/>
      <c r="I413" s="499"/>
      <c r="J413" s="334"/>
    </row>
    <row r="414" spans="1:10" x14ac:dyDescent="0.2">
      <c r="A414" s="112">
        <v>4</v>
      </c>
      <c r="B414" s="524" t="s">
        <v>416</v>
      </c>
      <c r="C414" s="524"/>
      <c r="D414" s="509"/>
      <c r="E414" s="509"/>
      <c r="F414" s="509"/>
      <c r="G414" s="509"/>
      <c r="H414" s="509"/>
      <c r="I414" s="509"/>
      <c r="J414" s="335"/>
    </row>
    <row r="415" spans="1:10" ht="27" customHeight="1" x14ac:dyDescent="0.2">
      <c r="A415" s="149">
        <v>4.0999999999999996</v>
      </c>
      <c r="B415" s="503" t="s">
        <v>417</v>
      </c>
      <c r="C415" s="503"/>
      <c r="D415" s="509"/>
      <c r="E415" s="509"/>
      <c r="F415" s="509"/>
      <c r="G415" s="509">
        <f>+OUDT!E11</f>
        <v>0</v>
      </c>
      <c r="H415" s="509"/>
      <c r="I415" s="509"/>
      <c r="J415" s="335"/>
    </row>
    <row r="416" spans="1:10" ht="24" customHeight="1" x14ac:dyDescent="0.2">
      <c r="A416" s="149">
        <v>4.2</v>
      </c>
      <c r="B416" s="503" t="s">
        <v>418</v>
      </c>
      <c r="C416" s="503"/>
      <c r="D416" s="509"/>
      <c r="E416" s="509"/>
      <c r="F416" s="509"/>
      <c r="G416" s="509"/>
      <c r="H416" s="509"/>
      <c r="I416" s="509"/>
      <c r="J416" s="335"/>
    </row>
    <row r="417" spans="1:10" x14ac:dyDescent="0.2">
      <c r="A417" s="149">
        <v>4.3</v>
      </c>
      <c r="B417" s="471" t="s">
        <v>421</v>
      </c>
      <c r="C417" s="471"/>
      <c r="D417" s="499">
        <f>+D415+D416</f>
        <v>0</v>
      </c>
      <c r="E417" s="499"/>
      <c r="F417" s="499"/>
      <c r="G417" s="499">
        <f>+G415+G416</f>
        <v>0</v>
      </c>
      <c r="H417" s="499"/>
      <c r="I417" s="499"/>
      <c r="J417" s="130"/>
    </row>
    <row r="418" spans="1:10" x14ac:dyDescent="0.2">
      <c r="A418" s="336"/>
      <c r="B418" s="316"/>
      <c r="C418" s="316"/>
      <c r="D418" s="337"/>
      <c r="E418" s="337"/>
      <c r="F418" s="337"/>
      <c r="G418" s="337"/>
      <c r="H418" s="337"/>
      <c r="I418" s="337"/>
      <c r="J418" s="336"/>
    </row>
    <row r="419" spans="1:10" x14ac:dyDescent="0.2">
      <c r="A419" s="466" t="s">
        <v>419</v>
      </c>
      <c r="B419" s="466"/>
      <c r="C419" s="466"/>
      <c r="D419" s="466"/>
      <c r="E419" s="466"/>
      <c r="F419" s="466"/>
      <c r="G419" s="466"/>
      <c r="H419" s="466"/>
      <c r="I419" s="466"/>
      <c r="J419" s="466"/>
    </row>
    <row r="420" spans="1:10" x14ac:dyDescent="0.2">
      <c r="A420" s="128"/>
      <c r="B420" s="338"/>
      <c r="C420" s="338"/>
      <c r="D420" s="338"/>
      <c r="E420" s="338"/>
      <c r="F420" s="338"/>
      <c r="G420" s="338"/>
      <c r="H420" s="338"/>
      <c r="I420" s="338"/>
      <c r="J420" s="338"/>
    </row>
    <row r="421" spans="1:10" x14ac:dyDescent="0.2">
      <c r="A421" s="105"/>
      <c r="B421" s="113" t="s">
        <v>420</v>
      </c>
      <c r="C421" s="113"/>
      <c r="D421" s="113"/>
      <c r="E421" s="113"/>
      <c r="F421" s="113"/>
      <c r="G421" s="113"/>
      <c r="H421" s="113"/>
      <c r="I421" s="113"/>
      <c r="J421" s="113"/>
    </row>
    <row r="422" spans="1:10" x14ac:dyDescent="0.2">
      <c r="A422" s="112" t="s">
        <v>168</v>
      </c>
      <c r="B422" s="474" t="s">
        <v>593</v>
      </c>
      <c r="C422" s="474"/>
      <c r="D422" s="474"/>
      <c r="E422" s="112"/>
      <c r="F422" s="112" t="s">
        <v>430</v>
      </c>
      <c r="G422" s="112"/>
      <c r="H422" s="474" t="s">
        <v>422</v>
      </c>
      <c r="I422" s="474"/>
      <c r="J422" s="474"/>
    </row>
    <row r="423" spans="1:10" x14ac:dyDescent="0.2">
      <c r="A423" s="149">
        <v>1</v>
      </c>
      <c r="B423" s="471" t="s">
        <v>625</v>
      </c>
      <c r="C423" s="471"/>
      <c r="D423" s="471"/>
      <c r="E423" s="509"/>
      <c r="F423" s="509"/>
      <c r="G423" s="509"/>
      <c r="H423" s="509">
        <f>+OUDT!E17</f>
        <v>0</v>
      </c>
      <c r="I423" s="509"/>
      <c r="J423" s="509"/>
    </row>
    <row r="424" spans="1:10" x14ac:dyDescent="0.2">
      <c r="A424" s="149">
        <v>2</v>
      </c>
      <c r="B424" s="471" t="s">
        <v>629</v>
      </c>
      <c r="C424" s="471"/>
      <c r="D424" s="471"/>
      <c r="E424" s="544"/>
      <c r="F424" s="544"/>
      <c r="G424" s="544"/>
      <c r="H424" s="509"/>
      <c r="I424" s="509"/>
      <c r="J424" s="509"/>
    </row>
    <row r="425" spans="1:10" x14ac:dyDescent="0.2">
      <c r="A425" s="149">
        <v>3</v>
      </c>
      <c r="B425" s="474" t="s">
        <v>360</v>
      </c>
      <c r="C425" s="474"/>
      <c r="D425" s="474"/>
      <c r="E425" s="544">
        <f>SUM(E423:G424)</f>
        <v>0</v>
      </c>
      <c r="F425" s="544"/>
      <c r="G425" s="544"/>
      <c r="H425" s="544">
        <f>SUM(H423:J424)</f>
        <v>0</v>
      </c>
      <c r="I425" s="544"/>
      <c r="J425" s="544"/>
    </row>
    <row r="426" spans="1:10" x14ac:dyDescent="0.2">
      <c r="A426" s="105"/>
      <c r="B426" s="113"/>
      <c r="C426" s="113"/>
      <c r="D426" s="113"/>
      <c r="E426" s="113"/>
      <c r="F426" s="113"/>
      <c r="G426" s="113"/>
      <c r="H426" s="113"/>
      <c r="I426" s="113"/>
      <c r="J426" s="113"/>
    </row>
    <row r="427" spans="1:10" x14ac:dyDescent="0.2">
      <c r="A427" s="105"/>
      <c r="B427" s="113" t="s">
        <v>423</v>
      </c>
      <c r="C427" s="113"/>
      <c r="D427" s="113"/>
      <c r="E427" s="113"/>
      <c r="F427" s="113"/>
      <c r="G427" s="113"/>
      <c r="H427" s="113"/>
      <c r="I427" s="113"/>
      <c r="J427" s="113"/>
    </row>
    <row r="428" spans="1:10" x14ac:dyDescent="0.2">
      <c r="A428" s="112" t="s">
        <v>168</v>
      </c>
      <c r="B428" s="474" t="s">
        <v>289</v>
      </c>
      <c r="C428" s="474"/>
      <c r="D428" s="474"/>
      <c r="E428" s="474"/>
      <c r="F428" s="474" t="s">
        <v>430</v>
      </c>
      <c r="G428" s="474"/>
      <c r="H428" s="474" t="s">
        <v>422</v>
      </c>
      <c r="I428" s="474"/>
      <c r="J428" s="474"/>
    </row>
    <row r="429" spans="1:10" ht="25.5" customHeight="1" x14ac:dyDescent="0.2">
      <c r="A429" s="149">
        <v>1</v>
      </c>
      <c r="B429" s="503" t="s">
        <v>424</v>
      </c>
      <c r="C429" s="503"/>
      <c r="D429" s="503"/>
      <c r="E429" s="503"/>
      <c r="F429" s="545">
        <f>+MGT!C57</f>
        <v>0</v>
      </c>
      <c r="G429" s="470"/>
      <c r="H429" s="545">
        <f>+MGT!D57</f>
        <v>0</v>
      </c>
      <c r="I429" s="470"/>
      <c r="J429" s="470"/>
    </row>
    <row r="430" spans="1:10" ht="22.5" customHeight="1" x14ac:dyDescent="0.2">
      <c r="A430" s="149">
        <v>2</v>
      </c>
      <c r="B430" s="503" t="s">
        <v>619</v>
      </c>
      <c r="C430" s="503"/>
      <c r="D430" s="503"/>
      <c r="E430" s="503"/>
      <c r="F430" s="470"/>
      <c r="G430" s="470"/>
      <c r="H430" s="470"/>
      <c r="I430" s="470"/>
      <c r="J430" s="470"/>
    </row>
    <row r="431" spans="1:10" ht="25.5" customHeight="1" x14ac:dyDescent="0.2">
      <c r="A431" s="149">
        <v>3</v>
      </c>
      <c r="B431" s="503" t="s">
        <v>425</v>
      </c>
      <c r="C431" s="503"/>
      <c r="D431" s="503"/>
      <c r="E431" s="503"/>
      <c r="F431" s="470"/>
      <c r="G431" s="470"/>
      <c r="H431" s="470"/>
      <c r="I431" s="470"/>
      <c r="J431" s="470"/>
    </row>
    <row r="432" spans="1:10" x14ac:dyDescent="0.2">
      <c r="A432" s="149">
        <v>4</v>
      </c>
      <c r="B432" s="471" t="s">
        <v>426</v>
      </c>
      <c r="C432" s="471"/>
      <c r="D432" s="471"/>
      <c r="E432" s="471"/>
      <c r="F432" s="472"/>
      <c r="G432" s="472"/>
      <c r="H432" s="472"/>
      <c r="I432" s="472"/>
      <c r="J432" s="472"/>
    </row>
    <row r="433" spans="1:10" x14ac:dyDescent="0.2">
      <c r="A433" s="149">
        <v>5</v>
      </c>
      <c r="B433" s="474" t="s">
        <v>360</v>
      </c>
      <c r="C433" s="474"/>
      <c r="D433" s="474"/>
      <c r="E433" s="474"/>
      <c r="F433" s="502">
        <f>SUM(F429:G432)</f>
        <v>0</v>
      </c>
      <c r="G433" s="472"/>
      <c r="H433" s="502">
        <f>SUM(H429:J432)</f>
        <v>0</v>
      </c>
      <c r="I433" s="472"/>
      <c r="J433" s="472"/>
    </row>
    <row r="434" spans="1:10" x14ac:dyDescent="0.2">
      <c r="A434" s="130"/>
      <c r="B434" s="316"/>
      <c r="C434" s="316"/>
      <c r="D434" s="316"/>
      <c r="E434" s="316"/>
      <c r="F434" s="109"/>
      <c r="G434" s="109"/>
      <c r="H434" s="109"/>
      <c r="I434" s="109"/>
      <c r="J434" s="109"/>
    </row>
    <row r="435" spans="1:10" x14ac:dyDescent="0.2">
      <c r="A435" s="130"/>
      <c r="B435" s="109" t="s">
        <v>635</v>
      </c>
      <c r="C435" s="316"/>
      <c r="D435" s="316"/>
      <c r="E435" s="316"/>
      <c r="F435" s="109"/>
      <c r="G435" s="109"/>
      <c r="H435" s="109"/>
      <c r="I435" s="109"/>
      <c r="J435" s="109"/>
    </row>
    <row r="436" spans="1:10" x14ac:dyDescent="0.2">
      <c r="A436" s="415" t="s">
        <v>168</v>
      </c>
      <c r="B436" s="474" t="s">
        <v>289</v>
      </c>
      <c r="C436" s="474"/>
      <c r="D436" s="474"/>
      <c r="E436" s="474"/>
      <c r="F436" s="474" t="s">
        <v>430</v>
      </c>
      <c r="G436" s="474"/>
      <c r="H436" s="474" t="s">
        <v>422</v>
      </c>
      <c r="I436" s="474"/>
      <c r="J436" s="474"/>
    </row>
    <row r="437" spans="1:10" x14ac:dyDescent="0.2">
      <c r="A437" s="414">
        <v>1</v>
      </c>
      <c r="B437" s="503" t="s">
        <v>636</v>
      </c>
      <c r="C437" s="503"/>
      <c r="D437" s="503"/>
      <c r="E437" s="503"/>
      <c r="F437" s="545">
        <f>+[1]MGT!C82</f>
        <v>0</v>
      </c>
      <c r="G437" s="470"/>
      <c r="H437" s="545">
        <f>+[1]MGT!D82</f>
        <v>0</v>
      </c>
      <c r="I437" s="470"/>
      <c r="J437" s="470"/>
    </row>
    <row r="438" spans="1:10" x14ac:dyDescent="0.2">
      <c r="A438" s="414">
        <v>2</v>
      </c>
      <c r="B438" s="503" t="s">
        <v>637</v>
      </c>
      <c r="C438" s="503"/>
      <c r="D438" s="503"/>
      <c r="E438" s="503"/>
      <c r="F438" s="470"/>
      <c r="G438" s="470"/>
      <c r="H438" s="470"/>
      <c r="I438" s="470"/>
      <c r="J438" s="470"/>
    </row>
    <row r="439" spans="1:10" x14ac:dyDescent="0.2">
      <c r="A439" s="414">
        <v>3</v>
      </c>
      <c r="B439" s="503" t="s">
        <v>638</v>
      </c>
      <c r="C439" s="503"/>
      <c r="D439" s="503"/>
      <c r="E439" s="503"/>
      <c r="F439" s="470"/>
      <c r="G439" s="470"/>
      <c r="H439" s="470"/>
      <c r="I439" s="470"/>
      <c r="J439" s="470"/>
    </row>
    <row r="440" spans="1:10" x14ac:dyDescent="0.2">
      <c r="A440" s="414">
        <v>4</v>
      </c>
      <c r="B440" s="471" t="s">
        <v>639</v>
      </c>
      <c r="C440" s="471"/>
      <c r="D440" s="471"/>
      <c r="E440" s="471"/>
      <c r="F440" s="472"/>
      <c r="G440" s="472"/>
      <c r="H440" s="473"/>
      <c r="I440" s="473"/>
      <c r="J440" s="473"/>
    </row>
    <row r="441" spans="1:10" x14ac:dyDescent="0.2">
      <c r="A441" s="414">
        <v>5</v>
      </c>
      <c r="B441" s="471" t="s">
        <v>640</v>
      </c>
      <c r="C441" s="471"/>
      <c r="D441" s="471"/>
      <c r="E441" s="471"/>
      <c r="F441" s="472"/>
      <c r="G441" s="472"/>
      <c r="H441" s="472"/>
      <c r="I441" s="472"/>
      <c r="J441" s="472"/>
    </row>
    <row r="442" spans="1:10" x14ac:dyDescent="0.2">
      <c r="A442" s="414">
        <v>6</v>
      </c>
      <c r="B442" s="474" t="s">
        <v>360</v>
      </c>
      <c r="C442" s="474"/>
      <c r="D442" s="474"/>
      <c r="E442" s="474"/>
      <c r="F442" s="502">
        <f>SUM(F437:G440)</f>
        <v>0</v>
      </c>
      <c r="G442" s="472"/>
      <c r="H442" s="502">
        <f>SUM(H437:J440)</f>
        <v>0</v>
      </c>
      <c r="I442" s="472"/>
      <c r="J442" s="472"/>
    </row>
    <row r="443" spans="1:10" x14ac:dyDescent="0.2">
      <c r="A443" s="130"/>
      <c r="B443" s="316"/>
      <c r="C443" s="316"/>
      <c r="D443" s="316"/>
      <c r="E443" s="316"/>
      <c r="F443" s="109"/>
      <c r="G443" s="109"/>
      <c r="H443" s="109"/>
      <c r="I443" s="109"/>
      <c r="J443" s="109"/>
    </row>
    <row r="444" spans="1:10" x14ac:dyDescent="0.2">
      <c r="A444" s="130"/>
      <c r="B444" s="316"/>
      <c r="C444" s="316"/>
      <c r="D444" s="316"/>
      <c r="E444" s="316"/>
      <c r="F444" s="109"/>
      <c r="G444" s="109"/>
      <c r="H444" s="109"/>
      <c r="I444" s="109"/>
      <c r="J444" s="109"/>
    </row>
    <row r="445" spans="1:10" x14ac:dyDescent="0.2">
      <c r="A445" s="130"/>
      <c r="B445" s="316"/>
      <c r="C445" s="316"/>
      <c r="D445" s="316"/>
      <c r="E445" s="316"/>
      <c r="F445" s="109"/>
      <c r="G445" s="109"/>
      <c r="H445" s="109"/>
      <c r="I445" s="109"/>
      <c r="J445" s="109"/>
    </row>
    <row r="446" spans="1:10" x14ac:dyDescent="0.2">
      <c r="A446" s="130"/>
      <c r="B446" s="316"/>
      <c r="C446" s="316"/>
      <c r="D446" s="316"/>
      <c r="E446" s="316"/>
      <c r="F446" s="109"/>
      <c r="G446" s="109"/>
      <c r="H446" s="109"/>
      <c r="I446" s="109"/>
      <c r="J446" s="109"/>
    </row>
    <row r="447" spans="1:10" x14ac:dyDescent="0.2">
      <c r="A447" s="105"/>
      <c r="B447" s="113"/>
      <c r="C447" s="113"/>
      <c r="D447" s="113"/>
      <c r="E447" s="113"/>
      <c r="F447" s="113"/>
      <c r="G447" s="113"/>
      <c r="H447" s="113"/>
      <c r="I447" s="113"/>
      <c r="J447" s="113"/>
    </row>
    <row r="448" spans="1:10" x14ac:dyDescent="0.2">
      <c r="A448" s="466" t="s">
        <v>427</v>
      </c>
      <c r="B448" s="466"/>
      <c r="C448" s="466"/>
      <c r="D448" s="466"/>
      <c r="E448" s="466"/>
      <c r="F448" s="466"/>
      <c r="G448" s="466"/>
      <c r="H448" s="466"/>
      <c r="I448" s="466"/>
      <c r="J448" s="466"/>
    </row>
    <row r="449" spans="1:10" x14ac:dyDescent="0.2">
      <c r="A449" s="105"/>
      <c r="B449" s="113"/>
      <c r="C449" s="113"/>
      <c r="D449" s="113"/>
      <c r="E449" s="113"/>
      <c r="F449" s="113"/>
      <c r="G449" s="113"/>
      <c r="H449" s="113"/>
      <c r="I449" s="113"/>
      <c r="J449" s="113"/>
    </row>
    <row r="450" spans="1:10" x14ac:dyDescent="0.2">
      <c r="A450" s="105"/>
      <c r="B450" s="113" t="s">
        <v>428</v>
      </c>
      <c r="C450" s="113"/>
      <c r="D450" s="113"/>
      <c r="E450" s="113"/>
      <c r="F450" s="113"/>
      <c r="G450" s="113"/>
      <c r="H450" s="113"/>
      <c r="I450" s="113"/>
      <c r="J450" s="113"/>
    </row>
    <row r="451" spans="1:10" x14ac:dyDescent="0.2">
      <c r="A451" s="566" t="s">
        <v>168</v>
      </c>
      <c r="B451" s="516" t="s">
        <v>429</v>
      </c>
      <c r="C451" s="568"/>
      <c r="D451" s="517"/>
      <c r="E451" s="470" t="s">
        <v>430</v>
      </c>
      <c r="F451" s="470"/>
      <c r="G451" s="470" t="s">
        <v>422</v>
      </c>
      <c r="H451" s="470"/>
      <c r="I451" s="113"/>
      <c r="J451" s="113"/>
    </row>
    <row r="452" spans="1:10" x14ac:dyDescent="0.2">
      <c r="A452" s="567"/>
      <c r="B452" s="518"/>
      <c r="C452" s="569"/>
      <c r="D452" s="519"/>
      <c r="E452" s="149" t="s">
        <v>612</v>
      </c>
      <c r="F452" s="149" t="s">
        <v>611</v>
      </c>
      <c r="G452" s="149" t="s">
        <v>612</v>
      </c>
      <c r="H452" s="149" t="s">
        <v>611</v>
      </c>
      <c r="I452" s="113"/>
      <c r="J452" s="113"/>
    </row>
    <row r="453" spans="1:10" x14ac:dyDescent="0.2">
      <c r="A453" s="149">
        <v>1</v>
      </c>
      <c r="B453" s="477" t="s">
        <v>431</v>
      </c>
      <c r="C453" s="478"/>
      <c r="D453" s="479"/>
      <c r="E453" s="359"/>
      <c r="F453" s="358">
        <v>4800000</v>
      </c>
      <c r="G453" s="359"/>
      <c r="H453" s="358">
        <v>6050000</v>
      </c>
      <c r="I453" s="113"/>
      <c r="J453" s="113"/>
    </row>
    <row r="454" spans="1:10" x14ac:dyDescent="0.2">
      <c r="A454" s="149">
        <v>2</v>
      </c>
      <c r="B454" s="477" t="s">
        <v>432</v>
      </c>
      <c r="C454" s="478"/>
      <c r="D454" s="479"/>
      <c r="E454" s="359"/>
      <c r="F454" s="358">
        <v>600000</v>
      </c>
      <c r="G454" s="359"/>
      <c r="H454" s="358">
        <v>707850</v>
      </c>
      <c r="I454" s="113"/>
      <c r="J454" s="113"/>
    </row>
    <row r="455" spans="1:10" x14ac:dyDescent="0.2">
      <c r="A455" s="149">
        <v>3</v>
      </c>
      <c r="B455" s="477" t="s">
        <v>433</v>
      </c>
      <c r="C455" s="478"/>
      <c r="D455" s="479"/>
      <c r="E455" s="359"/>
      <c r="F455" s="358">
        <v>46365944</v>
      </c>
      <c r="G455" s="359"/>
      <c r="H455" s="358">
        <f>3693202.75+12771108</f>
        <v>16464310.75</v>
      </c>
      <c r="I455" s="113"/>
      <c r="J455" s="113"/>
    </row>
    <row r="456" spans="1:10" x14ac:dyDescent="0.2">
      <c r="A456" s="149">
        <v>4</v>
      </c>
      <c r="B456" s="477" t="s">
        <v>137</v>
      </c>
      <c r="C456" s="478"/>
      <c r="D456" s="479"/>
      <c r="E456" s="359"/>
      <c r="F456" s="358"/>
      <c r="G456" s="359"/>
      <c r="H456" s="358"/>
      <c r="I456" s="113"/>
      <c r="J456" s="113"/>
    </row>
    <row r="457" spans="1:10" x14ac:dyDescent="0.2">
      <c r="A457" s="149">
        <v>5</v>
      </c>
      <c r="B457" s="477" t="s">
        <v>136</v>
      </c>
      <c r="C457" s="478"/>
      <c r="D457" s="479"/>
      <c r="E457" s="359"/>
      <c r="F457" s="358"/>
      <c r="G457" s="359"/>
      <c r="H457" s="358"/>
      <c r="I457" s="113"/>
      <c r="J457" s="113"/>
    </row>
    <row r="458" spans="1:10" x14ac:dyDescent="0.2">
      <c r="A458" s="149">
        <v>6</v>
      </c>
      <c r="B458" s="477" t="s">
        <v>138</v>
      </c>
      <c r="C458" s="478"/>
      <c r="D458" s="479"/>
      <c r="E458" s="359"/>
      <c r="F458" s="358">
        <v>49000</v>
      </c>
      <c r="G458" s="359"/>
      <c r="H458" s="358"/>
      <c r="I458" s="113"/>
      <c r="J458" s="113"/>
    </row>
    <row r="459" spans="1:10" x14ac:dyDescent="0.2">
      <c r="A459" s="149">
        <v>7</v>
      </c>
      <c r="B459" s="477" t="s">
        <v>434</v>
      </c>
      <c r="C459" s="478"/>
      <c r="D459" s="479"/>
      <c r="E459" s="359"/>
      <c r="F459" s="358">
        <v>5496212.7300000004</v>
      </c>
      <c r="G459" s="359"/>
      <c r="H459" s="358">
        <f>2569790.91+64842.65</f>
        <v>2634633.56</v>
      </c>
      <c r="I459" s="113"/>
      <c r="J459" s="113"/>
    </row>
    <row r="460" spans="1:10" x14ac:dyDescent="0.2">
      <c r="A460" s="149">
        <v>8</v>
      </c>
      <c r="B460" s="477" t="s">
        <v>141</v>
      </c>
      <c r="C460" s="478"/>
      <c r="D460" s="479"/>
      <c r="E460" s="359"/>
      <c r="F460" s="358"/>
      <c r="G460" s="359"/>
      <c r="H460" s="358"/>
      <c r="I460" s="113"/>
      <c r="J460" s="113"/>
    </row>
    <row r="461" spans="1:10" x14ac:dyDescent="0.2">
      <c r="A461" s="149">
        <v>9</v>
      </c>
      <c r="B461" s="477" t="s">
        <v>435</v>
      </c>
      <c r="C461" s="478"/>
      <c r="D461" s="479"/>
      <c r="E461" s="359"/>
      <c r="F461" s="358"/>
      <c r="G461" s="359"/>
      <c r="H461" s="358"/>
      <c r="I461" s="113"/>
      <c r="J461" s="113"/>
    </row>
    <row r="462" spans="1:10" x14ac:dyDescent="0.2">
      <c r="A462" s="149">
        <v>10</v>
      </c>
      <c r="B462" s="477" t="s">
        <v>142</v>
      </c>
      <c r="C462" s="478"/>
      <c r="D462" s="479"/>
      <c r="E462" s="359"/>
      <c r="F462" s="358"/>
      <c r="G462" s="359"/>
      <c r="H462" s="358"/>
      <c r="I462" s="113"/>
      <c r="J462" s="113"/>
    </row>
    <row r="463" spans="1:10" ht="13.5" customHeight="1" x14ac:dyDescent="0.2">
      <c r="A463" s="149">
        <v>11</v>
      </c>
      <c r="B463" s="477" t="s">
        <v>125</v>
      </c>
      <c r="C463" s="478"/>
      <c r="D463" s="479"/>
      <c r="E463" s="359"/>
      <c r="F463" s="358"/>
      <c r="G463" s="359"/>
      <c r="H463" s="358"/>
      <c r="I463" s="113"/>
      <c r="J463" s="113"/>
    </row>
    <row r="464" spans="1:10" x14ac:dyDescent="0.2">
      <c r="A464" s="149">
        <v>12</v>
      </c>
      <c r="B464" s="477" t="s">
        <v>436</v>
      </c>
      <c r="C464" s="478"/>
      <c r="D464" s="479"/>
      <c r="E464" s="359"/>
      <c r="F464" s="358"/>
      <c r="G464" s="359"/>
      <c r="H464" s="358"/>
      <c r="I464" s="113"/>
      <c r="J464" s="113"/>
    </row>
    <row r="465" spans="1:10" x14ac:dyDescent="0.2">
      <c r="A465" s="149">
        <v>13</v>
      </c>
      <c r="B465" s="477" t="s">
        <v>437</v>
      </c>
      <c r="C465" s="478"/>
      <c r="D465" s="479"/>
      <c r="E465" s="359"/>
      <c r="F465" s="358"/>
      <c r="G465" s="359"/>
      <c r="H465" s="358"/>
      <c r="I465" s="113"/>
      <c r="J465" s="113"/>
    </row>
    <row r="466" spans="1:10" x14ac:dyDescent="0.2">
      <c r="A466" s="149">
        <v>14</v>
      </c>
      <c r="B466" s="477" t="s">
        <v>126</v>
      </c>
      <c r="C466" s="478"/>
      <c r="D466" s="479"/>
      <c r="E466" s="359"/>
      <c r="F466" s="358"/>
      <c r="G466" s="359"/>
      <c r="H466" s="358"/>
      <c r="I466" s="113"/>
      <c r="J466" s="113"/>
    </row>
    <row r="467" spans="1:10" x14ac:dyDescent="0.2">
      <c r="A467" s="149">
        <v>15</v>
      </c>
      <c r="B467" s="477" t="s">
        <v>438</v>
      </c>
      <c r="C467" s="478"/>
      <c r="D467" s="479"/>
      <c r="E467" s="359"/>
      <c r="F467" s="358"/>
      <c r="G467" s="359"/>
      <c r="H467" s="358"/>
      <c r="I467" s="113"/>
      <c r="J467" s="113"/>
    </row>
    <row r="468" spans="1:10" x14ac:dyDescent="0.2">
      <c r="A468" s="149">
        <v>16</v>
      </c>
      <c r="B468" s="477" t="s">
        <v>439</v>
      </c>
      <c r="C468" s="478"/>
      <c r="D468" s="479"/>
      <c r="E468" s="359"/>
      <c r="F468" s="358"/>
      <c r="G468" s="359"/>
      <c r="H468" s="358"/>
      <c r="I468" s="113"/>
      <c r="J468" s="113"/>
    </row>
    <row r="469" spans="1:10" x14ac:dyDescent="0.2">
      <c r="A469" s="149">
        <v>17</v>
      </c>
      <c r="B469" s="477" t="s">
        <v>1</v>
      </c>
      <c r="C469" s="478"/>
      <c r="D469" s="479"/>
      <c r="E469" s="359"/>
      <c r="F469" s="358"/>
      <c r="G469" s="359"/>
      <c r="H469" s="358"/>
      <c r="I469" s="113"/>
      <c r="J469" s="113"/>
    </row>
    <row r="470" spans="1:10" x14ac:dyDescent="0.2">
      <c r="A470" s="149">
        <v>18</v>
      </c>
      <c r="B470" s="477" t="s">
        <v>131</v>
      </c>
      <c r="C470" s="478"/>
      <c r="D470" s="479"/>
      <c r="E470" s="359"/>
      <c r="F470" s="358"/>
      <c r="G470" s="359"/>
      <c r="H470" s="358"/>
      <c r="I470" s="113"/>
      <c r="J470" s="113"/>
    </row>
    <row r="471" spans="1:10" x14ac:dyDescent="0.2">
      <c r="A471" s="149">
        <v>19</v>
      </c>
      <c r="B471" s="477" t="s">
        <v>440</v>
      </c>
      <c r="C471" s="478"/>
      <c r="D471" s="479"/>
      <c r="E471" s="359"/>
      <c r="F471" s="358"/>
      <c r="G471" s="359"/>
      <c r="H471" s="358"/>
      <c r="I471" s="113"/>
      <c r="J471" s="113"/>
    </row>
    <row r="472" spans="1:10" x14ac:dyDescent="0.2">
      <c r="A472" s="149">
        <v>20</v>
      </c>
      <c r="B472" s="477" t="s">
        <v>441</v>
      </c>
      <c r="C472" s="478"/>
      <c r="D472" s="479"/>
      <c r="E472" s="359"/>
      <c r="F472" s="358">
        <v>363636.36</v>
      </c>
      <c r="G472" s="359"/>
      <c r="H472" s="358">
        <v>754527.26</v>
      </c>
      <c r="I472" s="113"/>
      <c r="J472" s="113"/>
    </row>
    <row r="473" spans="1:10" x14ac:dyDescent="0.2">
      <c r="A473" s="149">
        <v>21</v>
      </c>
      <c r="B473" s="477" t="s">
        <v>613</v>
      </c>
      <c r="C473" s="478"/>
      <c r="D473" s="479"/>
      <c r="E473" s="359"/>
      <c r="F473" s="358"/>
      <c r="G473" s="359"/>
      <c r="H473" s="358">
        <v>42272.73</v>
      </c>
      <c r="I473" s="113"/>
      <c r="J473" s="113"/>
    </row>
    <row r="474" spans="1:10" x14ac:dyDescent="0.2">
      <c r="A474" s="149">
        <v>22</v>
      </c>
      <c r="B474" s="477" t="s">
        <v>628</v>
      </c>
      <c r="C474" s="478"/>
      <c r="D474" s="479"/>
      <c r="E474" s="359"/>
      <c r="F474" s="358">
        <v>4632590.91</v>
      </c>
      <c r="G474" s="359"/>
      <c r="H474" s="358"/>
      <c r="I474" s="113"/>
      <c r="J474" s="113"/>
    </row>
    <row r="475" spans="1:10" x14ac:dyDescent="0.2">
      <c r="A475" s="149">
        <v>23</v>
      </c>
      <c r="B475" s="480" t="s">
        <v>360</v>
      </c>
      <c r="C475" s="481"/>
      <c r="D475" s="482"/>
      <c r="E475" s="379">
        <f>SUM(E453:E474)</f>
        <v>0</v>
      </c>
      <c r="F475" s="380">
        <f t="shared" ref="F475:H475" si="9">SUM(F453:F474)</f>
        <v>62307384</v>
      </c>
      <c r="G475" s="379">
        <f t="shared" si="9"/>
        <v>0</v>
      </c>
      <c r="H475" s="380">
        <f t="shared" si="9"/>
        <v>26653594.300000001</v>
      </c>
      <c r="I475" s="113"/>
      <c r="J475" s="113"/>
    </row>
    <row r="476" spans="1:10" x14ac:dyDescent="0.2">
      <c r="A476" s="109"/>
      <c r="B476" s="130"/>
      <c r="C476" s="130"/>
      <c r="D476" s="130"/>
      <c r="E476" s="124"/>
      <c r="F476" s="405">
        <f>+F475-OUDT!D19</f>
        <v>0</v>
      </c>
      <c r="G476" s="124"/>
      <c r="H476" s="405">
        <f>+H475-OUDT!E19</f>
        <v>0</v>
      </c>
      <c r="I476" s="113"/>
      <c r="J476" s="113"/>
    </row>
    <row r="477" spans="1:10" x14ac:dyDescent="0.2">
      <c r="A477" s="105"/>
      <c r="B477" s="113" t="s">
        <v>442</v>
      </c>
      <c r="C477" s="113"/>
      <c r="D477" s="113"/>
      <c r="E477" s="113"/>
      <c r="F477" s="113"/>
      <c r="G477" s="113"/>
      <c r="H477" s="408"/>
      <c r="I477" s="113"/>
      <c r="J477" s="113"/>
    </row>
    <row r="478" spans="1:10" x14ac:dyDescent="0.2">
      <c r="A478" s="129"/>
      <c r="B478" s="339"/>
      <c r="C478" s="113"/>
      <c r="D478" s="113"/>
      <c r="E478" s="113"/>
      <c r="F478" s="113"/>
      <c r="G478" s="113"/>
      <c r="H478" s="113"/>
      <c r="I478" s="113"/>
      <c r="J478" s="113"/>
    </row>
    <row r="479" spans="1:10" x14ac:dyDescent="0.2">
      <c r="A479" s="299" t="s">
        <v>168</v>
      </c>
      <c r="B479" s="474" t="s">
        <v>429</v>
      </c>
      <c r="C479" s="474"/>
      <c r="D479" s="474"/>
      <c r="E479" s="474"/>
      <c r="F479" s="474" t="s">
        <v>430</v>
      </c>
      <c r="G479" s="474"/>
      <c r="H479" s="474" t="s">
        <v>422</v>
      </c>
      <c r="I479" s="474"/>
      <c r="J479" s="474"/>
    </row>
    <row r="480" spans="1:10" x14ac:dyDescent="0.2">
      <c r="A480" s="298">
        <v>1</v>
      </c>
      <c r="B480" s="471" t="s">
        <v>443</v>
      </c>
      <c r="C480" s="471"/>
      <c r="D480" s="471"/>
      <c r="E480" s="471"/>
      <c r="F480" s="545"/>
      <c r="G480" s="470"/>
      <c r="H480" s="509"/>
      <c r="I480" s="509"/>
      <c r="J480" s="509"/>
    </row>
    <row r="481" spans="1:10" x14ac:dyDescent="0.2">
      <c r="A481" s="298">
        <v>2</v>
      </c>
      <c r="B481" s="477" t="s">
        <v>626</v>
      </c>
      <c r="C481" s="478"/>
      <c r="D481" s="478"/>
      <c r="E481" s="479"/>
      <c r="F481" s="509"/>
      <c r="G481" s="509"/>
      <c r="H481" s="509"/>
      <c r="I481" s="509"/>
      <c r="J481" s="509"/>
    </row>
    <row r="482" spans="1:10" x14ac:dyDescent="0.2">
      <c r="A482" s="298">
        <v>3</v>
      </c>
      <c r="B482" s="471" t="s">
        <v>132</v>
      </c>
      <c r="C482" s="471"/>
      <c r="D482" s="471"/>
      <c r="E482" s="471"/>
      <c r="F482" s="509"/>
      <c r="G482" s="509"/>
      <c r="H482" s="509"/>
      <c r="I482" s="509"/>
      <c r="J482" s="509"/>
    </row>
    <row r="483" spans="1:10" x14ac:dyDescent="0.2">
      <c r="A483" s="298">
        <v>4</v>
      </c>
      <c r="B483" s="477" t="s">
        <v>627</v>
      </c>
      <c r="C483" s="478"/>
      <c r="D483" s="478"/>
      <c r="E483" s="479"/>
      <c r="F483" s="509"/>
      <c r="G483" s="509"/>
      <c r="H483" s="509"/>
      <c r="I483" s="509"/>
      <c r="J483" s="509"/>
    </row>
    <row r="484" spans="1:10" x14ac:dyDescent="0.2">
      <c r="A484" s="298">
        <v>5</v>
      </c>
      <c r="B484" s="524" t="s">
        <v>360</v>
      </c>
      <c r="C484" s="524"/>
      <c r="D484" s="524"/>
      <c r="E484" s="524"/>
      <c r="F484" s="544">
        <f>SUM(F480:G483)</f>
        <v>0</v>
      </c>
      <c r="G484" s="544"/>
      <c r="H484" s="544">
        <f>SUM(H480:J483)</f>
        <v>0</v>
      </c>
      <c r="I484" s="544"/>
      <c r="J484" s="544"/>
    </row>
    <row r="485" spans="1:10" x14ac:dyDescent="0.2">
      <c r="A485" s="105"/>
      <c r="B485" s="113"/>
      <c r="C485" s="113"/>
      <c r="D485" s="113"/>
      <c r="E485" s="113"/>
      <c r="F485" s="113"/>
      <c r="G485" s="113"/>
      <c r="H485" s="113"/>
      <c r="I485" s="113"/>
      <c r="J485" s="113"/>
    </row>
    <row r="486" spans="1:10" x14ac:dyDescent="0.2">
      <c r="A486" s="105"/>
      <c r="B486" s="113" t="s">
        <v>444</v>
      </c>
      <c r="C486" s="113"/>
      <c r="D486" s="113"/>
      <c r="E486" s="113"/>
      <c r="F486" s="113"/>
      <c r="G486" s="113"/>
      <c r="H486" s="113"/>
      <c r="I486" s="113"/>
      <c r="J486" s="113"/>
    </row>
    <row r="487" spans="1:10" x14ac:dyDescent="0.2">
      <c r="A487" s="105"/>
      <c r="B487" s="113"/>
      <c r="C487" s="113"/>
      <c r="D487" s="113"/>
      <c r="E487" s="113"/>
      <c r="F487" s="113"/>
      <c r="G487" s="113"/>
      <c r="H487" s="113"/>
      <c r="I487" s="113"/>
      <c r="J487" s="113"/>
    </row>
    <row r="488" spans="1:10" ht="12.75" customHeight="1" x14ac:dyDescent="0.2">
      <c r="A488" s="570" t="s">
        <v>363</v>
      </c>
      <c r="B488" s="476"/>
      <c r="C488" s="476"/>
      <c r="D488" s="476"/>
      <c r="E488" s="571"/>
      <c r="F488" s="575" t="s">
        <v>594</v>
      </c>
      <c r="G488" s="480" t="s">
        <v>595</v>
      </c>
      <c r="H488" s="481"/>
      <c r="I488" s="481"/>
      <c r="J488" s="482"/>
    </row>
    <row r="489" spans="1:10" ht="21" customHeight="1" x14ac:dyDescent="0.2">
      <c r="A489" s="572"/>
      <c r="B489" s="573"/>
      <c r="C489" s="573"/>
      <c r="D489" s="573"/>
      <c r="E489" s="574"/>
      <c r="F489" s="576"/>
      <c r="G489" s="480" t="s">
        <v>445</v>
      </c>
      <c r="H489" s="482"/>
      <c r="I489" s="501" t="s">
        <v>446</v>
      </c>
      <c r="J489" s="501"/>
    </row>
    <row r="490" spans="1:10" x14ac:dyDescent="0.2">
      <c r="A490" s="477" t="s">
        <v>596</v>
      </c>
      <c r="B490" s="478"/>
      <c r="C490" s="478"/>
      <c r="D490" s="478"/>
      <c r="E490" s="479"/>
      <c r="F490" s="381">
        <v>1</v>
      </c>
      <c r="G490" s="506">
        <v>4800000</v>
      </c>
      <c r="H490" s="508"/>
      <c r="I490" s="506">
        <v>6050000</v>
      </c>
      <c r="J490" s="508"/>
    </row>
    <row r="491" spans="1:10" x14ac:dyDescent="0.2">
      <c r="A491" s="477" t="s">
        <v>597</v>
      </c>
      <c r="B491" s="478"/>
      <c r="C491" s="478"/>
      <c r="D491" s="478"/>
      <c r="E491" s="479"/>
      <c r="F491" s="381"/>
      <c r="G491" s="506"/>
      <c r="H491" s="508"/>
      <c r="I491" s="506"/>
      <c r="J491" s="508"/>
    </row>
    <row r="492" spans="1:10" x14ac:dyDescent="0.2">
      <c r="A492" s="477" t="s">
        <v>598</v>
      </c>
      <c r="B492" s="478"/>
      <c r="C492" s="478"/>
      <c r="D492" s="478"/>
      <c r="E492" s="479"/>
      <c r="F492" s="381"/>
      <c r="G492" s="506"/>
      <c r="H492" s="508"/>
      <c r="I492" s="506"/>
      <c r="J492" s="508"/>
    </row>
    <row r="493" spans="1:10" x14ac:dyDescent="0.2">
      <c r="A493" s="484" t="s">
        <v>69</v>
      </c>
      <c r="B493" s="485"/>
      <c r="C493" s="485"/>
      <c r="D493" s="485"/>
      <c r="E493" s="486"/>
      <c r="F493" s="382">
        <v>1</v>
      </c>
      <c r="G493" s="548">
        <f>SUM(G490:H492)</f>
        <v>4800000</v>
      </c>
      <c r="H493" s="549"/>
      <c r="I493" s="548">
        <f>SUM(I490:J492)</f>
        <v>6050000</v>
      </c>
      <c r="J493" s="549"/>
    </row>
    <row r="494" spans="1:10" x14ac:dyDescent="0.2">
      <c r="A494" s="316"/>
      <c r="B494" s="316"/>
      <c r="C494" s="316"/>
      <c r="D494" s="316"/>
      <c r="E494" s="316"/>
      <c r="F494" s="336"/>
      <c r="G494" s="109"/>
      <c r="H494" s="109"/>
      <c r="I494" s="109"/>
      <c r="J494" s="109"/>
    </row>
    <row r="495" spans="1:10" x14ac:dyDescent="0.2">
      <c r="A495" s="466" t="s">
        <v>447</v>
      </c>
      <c r="B495" s="466"/>
      <c r="C495" s="466"/>
      <c r="D495" s="466"/>
      <c r="E495" s="466"/>
      <c r="F495" s="466"/>
      <c r="G495" s="466"/>
      <c r="H495" s="466"/>
      <c r="I495" s="466"/>
      <c r="J495" s="466"/>
    </row>
    <row r="496" spans="1:10" x14ac:dyDescent="0.2">
      <c r="A496" s="105"/>
      <c r="B496" s="113"/>
      <c r="C496" s="113"/>
      <c r="D496" s="113"/>
      <c r="E496" s="113"/>
      <c r="F496" s="113"/>
      <c r="G496" s="113"/>
      <c r="H496" s="113"/>
      <c r="I496" s="113"/>
      <c r="J496" s="113"/>
    </row>
    <row r="497" spans="1:10" x14ac:dyDescent="0.2">
      <c r="A497" s="152" t="s">
        <v>168</v>
      </c>
      <c r="B497" s="154" t="s">
        <v>60</v>
      </c>
      <c r="C497" s="155"/>
      <c r="D497" s="156"/>
      <c r="E497" s="480" t="s">
        <v>448</v>
      </c>
      <c r="F497" s="482"/>
      <c r="G497" s="480" t="s">
        <v>449</v>
      </c>
      <c r="H497" s="482"/>
      <c r="I497" s="113"/>
      <c r="J497" s="113"/>
    </row>
    <row r="498" spans="1:10" x14ac:dyDescent="0.2">
      <c r="A498" s="149">
        <v>1</v>
      </c>
      <c r="B498" s="477" t="s">
        <v>450</v>
      </c>
      <c r="C498" s="478"/>
      <c r="D498" s="479"/>
      <c r="E498" s="506"/>
      <c r="F498" s="508"/>
      <c r="G498" s="506"/>
      <c r="H498" s="508"/>
      <c r="I498" s="113"/>
      <c r="J498" s="113"/>
    </row>
    <row r="499" spans="1:10" x14ac:dyDescent="0.2">
      <c r="A499" s="149">
        <v>2</v>
      </c>
      <c r="B499" s="477" t="s">
        <v>451</v>
      </c>
      <c r="C499" s="478"/>
      <c r="D499" s="479"/>
      <c r="E499" s="506"/>
      <c r="F499" s="508"/>
      <c r="G499" s="506"/>
      <c r="H499" s="508"/>
      <c r="I499" s="113"/>
      <c r="J499" s="113"/>
    </row>
    <row r="500" spans="1:10" x14ac:dyDescent="0.2">
      <c r="A500" s="149">
        <v>3</v>
      </c>
      <c r="B500" s="477" t="s">
        <v>452</v>
      </c>
      <c r="C500" s="478"/>
      <c r="D500" s="479"/>
      <c r="E500" s="548">
        <f>SUM(E498:F499)</f>
        <v>0</v>
      </c>
      <c r="F500" s="549"/>
      <c r="G500" s="548">
        <f>SUM(G498:H499)</f>
        <v>0</v>
      </c>
      <c r="H500" s="549"/>
      <c r="I500" s="113"/>
      <c r="J500" s="113"/>
    </row>
    <row r="501" spans="1:10" x14ac:dyDescent="0.2">
      <c r="A501" s="105"/>
      <c r="B501" s="340" t="s">
        <v>599</v>
      </c>
      <c r="C501" s="340"/>
      <c r="D501" s="340"/>
      <c r="E501" s="340"/>
      <c r="F501" s="340"/>
      <c r="G501" s="340"/>
      <c r="H501" s="340"/>
      <c r="I501" s="340"/>
      <c r="J501" s="113"/>
    </row>
    <row r="502" spans="1:10" ht="8.25" customHeight="1" x14ac:dyDescent="0.2">
      <c r="A502" s="308"/>
      <c r="B502" s="308"/>
      <c r="C502" s="308"/>
      <c r="D502" s="308"/>
      <c r="E502" s="308"/>
      <c r="F502" s="308"/>
      <c r="G502" s="308"/>
      <c r="H502" s="308"/>
      <c r="I502" s="308"/>
      <c r="J502" s="308"/>
    </row>
    <row r="503" spans="1:10" ht="11.25" customHeight="1" x14ac:dyDescent="0.2">
      <c r="A503" s="536"/>
      <c r="B503" s="536"/>
      <c r="C503" s="536"/>
      <c r="D503" s="536"/>
      <c r="E503" s="536"/>
      <c r="F503" s="536"/>
      <c r="G503" s="536"/>
      <c r="H503" s="536"/>
      <c r="I503" s="536"/>
      <c r="J503" s="536"/>
    </row>
    <row r="504" spans="1:10" ht="12" customHeight="1" x14ac:dyDescent="0.2">
      <c r="A504" s="536"/>
      <c r="B504" s="536"/>
      <c r="C504" s="536"/>
      <c r="D504" s="536"/>
      <c r="E504" s="536"/>
      <c r="F504" s="536"/>
      <c r="G504" s="536"/>
      <c r="H504" s="536"/>
      <c r="I504" s="536"/>
      <c r="J504" s="536"/>
    </row>
    <row r="505" spans="1:10" ht="11.25" customHeight="1" x14ac:dyDescent="0.2">
      <c r="A505" s="536"/>
      <c r="B505" s="536"/>
      <c r="C505" s="536"/>
      <c r="D505" s="536"/>
      <c r="E505" s="536"/>
      <c r="F505" s="536"/>
      <c r="G505" s="536"/>
      <c r="H505" s="536"/>
      <c r="I505" s="536"/>
      <c r="J505" s="536"/>
    </row>
    <row r="506" spans="1:10" ht="12" customHeight="1" x14ac:dyDescent="0.2">
      <c r="A506" s="536"/>
      <c r="B506" s="536"/>
      <c r="C506" s="536"/>
      <c r="D506" s="536"/>
      <c r="E506" s="536"/>
      <c r="F506" s="536"/>
      <c r="G506" s="536"/>
      <c r="H506" s="536"/>
      <c r="I506" s="536"/>
      <c r="J506" s="536"/>
    </row>
    <row r="507" spans="1:10" x14ac:dyDescent="0.2">
      <c r="A507" s="537"/>
      <c r="B507" s="537"/>
      <c r="C507" s="537"/>
      <c r="D507" s="537"/>
      <c r="E507" s="537"/>
      <c r="F507" s="537"/>
      <c r="G507" s="537"/>
      <c r="H507" s="537"/>
      <c r="I507" s="537"/>
      <c r="J507" s="537"/>
    </row>
    <row r="508" spans="1:10" x14ac:dyDescent="0.2">
      <c r="A508" s="151"/>
      <c r="B508" s="151"/>
      <c r="C508" s="151"/>
      <c r="D508" s="151"/>
      <c r="E508" s="151"/>
      <c r="F508" s="151"/>
      <c r="G508" s="151"/>
      <c r="H508" s="151"/>
      <c r="I508" s="151"/>
      <c r="J508" s="151"/>
    </row>
    <row r="509" spans="1:10" s="422" customFormat="1" x14ac:dyDescent="0.2">
      <c r="A509" s="425"/>
      <c r="B509" s="425"/>
      <c r="C509" s="425"/>
      <c r="D509" s="425"/>
      <c r="E509" s="425"/>
      <c r="F509" s="425"/>
      <c r="G509" s="425"/>
      <c r="H509" s="425"/>
      <c r="I509" s="425"/>
      <c r="J509" s="425"/>
    </row>
    <row r="510" spans="1:10" s="422" customFormat="1" x14ac:dyDescent="0.2">
      <c r="A510" s="425"/>
      <c r="B510" s="425"/>
      <c r="C510" s="425"/>
      <c r="D510" s="425"/>
      <c r="E510" s="425"/>
      <c r="F510" s="425"/>
      <c r="G510" s="425"/>
      <c r="H510" s="425"/>
      <c r="I510" s="425"/>
      <c r="J510" s="425"/>
    </row>
    <row r="511" spans="1:10" x14ac:dyDescent="0.2">
      <c r="A511" s="151"/>
      <c r="B511" s="151"/>
      <c r="C511" s="151"/>
      <c r="D511" s="151"/>
      <c r="E511" s="151"/>
      <c r="F511" s="151"/>
      <c r="G511" s="151"/>
      <c r="H511" s="151"/>
      <c r="I511" s="151"/>
      <c r="J511" s="151"/>
    </row>
    <row r="512" spans="1:10" x14ac:dyDescent="0.2">
      <c r="A512" s="151"/>
      <c r="B512" s="151"/>
      <c r="C512" s="151"/>
      <c r="D512" s="151"/>
      <c r="E512" s="151"/>
      <c r="F512" s="151"/>
      <c r="G512" s="151"/>
      <c r="H512" s="151"/>
      <c r="I512" s="151"/>
      <c r="J512" s="151"/>
    </row>
    <row r="513" spans="1:10" x14ac:dyDescent="0.2">
      <c r="A513" s="151"/>
      <c r="B513" s="151"/>
      <c r="C513" s="151"/>
      <c r="D513" s="151"/>
      <c r="E513" s="151"/>
      <c r="F513" s="151"/>
      <c r="G513" s="151"/>
      <c r="H513" s="151"/>
      <c r="I513" s="151"/>
      <c r="J513" s="151"/>
    </row>
    <row r="514" spans="1:10" x14ac:dyDescent="0.2">
      <c r="A514" s="469" t="s">
        <v>453</v>
      </c>
      <c r="B514" s="469"/>
      <c r="C514" s="469"/>
      <c r="D514" s="469"/>
      <c r="E514" s="469"/>
      <c r="F514" s="469"/>
      <c r="G514" s="469"/>
      <c r="H514" s="469"/>
      <c r="I514" s="469"/>
      <c r="J514" s="469"/>
    </row>
    <row r="515" spans="1:10" x14ac:dyDescent="0.2">
      <c r="A515" s="341"/>
      <c r="B515" s="341"/>
      <c r="C515" s="341"/>
      <c r="D515" s="341"/>
      <c r="E515" s="341"/>
      <c r="F515" s="341"/>
      <c r="G515" s="341"/>
      <c r="H515" s="341"/>
      <c r="I515" s="341"/>
      <c r="J515" s="341"/>
    </row>
    <row r="516" spans="1:10" x14ac:dyDescent="0.2">
      <c r="A516" s="341"/>
      <c r="B516" s="531" t="s">
        <v>454</v>
      </c>
      <c r="C516" s="531"/>
      <c r="D516" s="531"/>
      <c r="E516" s="531"/>
      <c r="F516" s="531"/>
      <c r="G516" s="531"/>
      <c r="H516" s="531"/>
      <c r="I516" s="341"/>
      <c r="J516" s="341"/>
    </row>
    <row r="517" spans="1:10" x14ac:dyDescent="0.2">
      <c r="A517" s="105"/>
      <c r="B517" s="113"/>
      <c r="C517" s="113"/>
      <c r="D517" s="113"/>
      <c r="E517" s="113"/>
      <c r="F517" s="113"/>
      <c r="G517" s="113"/>
      <c r="H517" s="113"/>
      <c r="I517" s="113"/>
      <c r="J517" s="113"/>
    </row>
    <row r="518" spans="1:10" ht="25.5" customHeight="1" x14ac:dyDescent="0.2">
      <c r="A518" s="474" t="s">
        <v>60</v>
      </c>
      <c r="B518" s="474"/>
      <c r="C518" s="474" t="s">
        <v>455</v>
      </c>
      <c r="D518" s="474"/>
      <c r="E518" s="525" t="s">
        <v>456</v>
      </c>
      <c r="F518" s="525"/>
      <c r="G518" s="525" t="s">
        <v>457</v>
      </c>
      <c r="H518" s="525"/>
      <c r="I518" s="474" t="s">
        <v>470</v>
      </c>
      <c r="J518" s="474"/>
    </row>
    <row r="519" spans="1:10" x14ac:dyDescent="0.2">
      <c r="A519" s="471" t="s">
        <v>458</v>
      </c>
      <c r="B519" s="471"/>
      <c r="C519" s="474"/>
      <c r="D519" s="474"/>
      <c r="E519" s="492"/>
      <c r="F519" s="492"/>
      <c r="G519" s="492"/>
      <c r="H519" s="492"/>
      <c r="I519" s="492"/>
      <c r="J519" s="492"/>
    </row>
    <row r="520" spans="1:10" ht="24" customHeight="1" x14ac:dyDescent="0.2">
      <c r="A520" s="520" t="s">
        <v>459</v>
      </c>
      <c r="B520" s="521"/>
      <c r="C520" s="474"/>
      <c r="D520" s="474"/>
      <c r="E520" s="492"/>
      <c r="F520" s="492"/>
      <c r="G520" s="492"/>
      <c r="H520" s="492"/>
      <c r="I520" s="492"/>
      <c r="J520" s="492"/>
    </row>
    <row r="521" spans="1:10" x14ac:dyDescent="0.2">
      <c r="A521" s="471" t="s">
        <v>460</v>
      </c>
      <c r="B521" s="471"/>
      <c r="C521" s="474" t="s">
        <v>602</v>
      </c>
      <c r="D521" s="474"/>
      <c r="E521" s="491" t="s">
        <v>602</v>
      </c>
      <c r="F521" s="491"/>
      <c r="G521" s="491" t="s">
        <v>602</v>
      </c>
      <c r="H521" s="491"/>
      <c r="I521" s="492"/>
      <c r="J521" s="492"/>
    </row>
    <row r="522" spans="1:10" x14ac:dyDescent="0.2">
      <c r="A522" s="151"/>
      <c r="B522" s="151"/>
      <c r="C522" s="316"/>
      <c r="D522" s="316"/>
      <c r="E522" s="342"/>
      <c r="F522" s="342"/>
      <c r="G522" s="342"/>
      <c r="H522" s="342"/>
      <c r="I522" s="342"/>
      <c r="J522" s="342"/>
    </row>
    <row r="523" spans="1:10" x14ac:dyDescent="0.2">
      <c r="A523" s="151"/>
      <c r="B523" s="535" t="s">
        <v>564</v>
      </c>
      <c r="C523" s="535"/>
      <c r="D523" s="535"/>
      <c r="E523" s="535"/>
      <c r="F523" s="535"/>
      <c r="G523" s="535"/>
      <c r="H523" s="535"/>
      <c r="I523" s="535"/>
      <c r="J523" s="535"/>
    </row>
    <row r="524" spans="1:10" x14ac:dyDescent="0.2">
      <c r="A524" s="151"/>
      <c r="B524" s="151"/>
      <c r="C524" s="151"/>
      <c r="D524" s="151"/>
      <c r="E524" s="151"/>
      <c r="F524" s="151"/>
      <c r="G524" s="151"/>
      <c r="H524" s="151"/>
      <c r="I524" s="151"/>
      <c r="J524" s="151"/>
    </row>
    <row r="525" spans="1:10" x14ac:dyDescent="0.2">
      <c r="A525" s="105"/>
      <c r="B525" s="538" t="s">
        <v>461</v>
      </c>
      <c r="C525" s="538"/>
      <c r="D525" s="538"/>
      <c r="E525" s="538"/>
      <c r="F525" s="538"/>
      <c r="G525" s="538"/>
      <c r="H525" s="113"/>
      <c r="I525" s="113"/>
      <c r="J525" s="113"/>
    </row>
    <row r="526" spans="1:10" x14ac:dyDescent="0.2">
      <c r="A526" s="105"/>
      <c r="B526" s="315"/>
      <c r="C526" s="315"/>
      <c r="D526" s="315"/>
      <c r="E526" s="315"/>
      <c r="F526" s="315"/>
      <c r="G526" s="315"/>
      <c r="H526" s="113"/>
      <c r="I526" s="113"/>
      <c r="J526" s="113"/>
    </row>
    <row r="527" spans="1:10" x14ac:dyDescent="0.2">
      <c r="A527" s="535" t="s">
        <v>514</v>
      </c>
      <c r="B527" s="535"/>
      <c r="C527" s="535"/>
      <c r="D527" s="535"/>
      <c r="E527" s="535"/>
      <c r="F527" s="535"/>
      <c r="G527" s="535"/>
      <c r="H527" s="535"/>
      <c r="I527" s="535"/>
      <c r="J527" s="535"/>
    </row>
    <row r="528" spans="1:10" x14ac:dyDescent="0.2">
      <c r="A528" s="144"/>
      <c r="B528" s="343"/>
      <c r="C528" s="113"/>
      <c r="D528" s="113"/>
      <c r="E528" s="113"/>
      <c r="F528" s="343"/>
      <c r="G528" s="343"/>
      <c r="H528" s="343"/>
      <c r="I528" s="113"/>
      <c r="J528" s="113"/>
    </row>
    <row r="529" spans="1:10" x14ac:dyDescent="0.2">
      <c r="A529" s="299" t="s">
        <v>168</v>
      </c>
      <c r="B529" s="474" t="s">
        <v>462</v>
      </c>
      <c r="C529" s="474"/>
      <c r="D529" s="474"/>
      <c r="E529" s="474"/>
      <c r="F529" s="474" t="s">
        <v>430</v>
      </c>
      <c r="G529" s="474"/>
      <c r="H529" s="474" t="s">
        <v>422</v>
      </c>
      <c r="I529" s="474"/>
      <c r="J529" s="474"/>
    </row>
    <row r="530" spans="1:10" x14ac:dyDescent="0.2">
      <c r="A530" s="298">
        <v>1</v>
      </c>
      <c r="B530" s="471" t="s">
        <v>463</v>
      </c>
      <c r="C530" s="471"/>
      <c r="D530" s="471"/>
      <c r="E530" s="471"/>
      <c r="F530" s="470"/>
      <c r="G530" s="470"/>
      <c r="H530" s="470"/>
      <c r="I530" s="470"/>
      <c r="J530" s="470"/>
    </row>
    <row r="531" spans="1:10" x14ac:dyDescent="0.2">
      <c r="A531" s="298">
        <v>2</v>
      </c>
      <c r="B531" s="471" t="s">
        <v>464</v>
      </c>
      <c r="C531" s="471"/>
      <c r="D531" s="471"/>
      <c r="E531" s="471"/>
      <c r="F531" s="470"/>
      <c r="G531" s="470"/>
      <c r="H531" s="470"/>
      <c r="I531" s="470"/>
      <c r="J531" s="470"/>
    </row>
    <row r="532" spans="1:10" x14ac:dyDescent="0.2">
      <c r="A532" s="298">
        <v>3</v>
      </c>
      <c r="B532" s="471" t="s">
        <v>465</v>
      </c>
      <c r="C532" s="471"/>
      <c r="D532" s="471"/>
      <c r="E532" s="471"/>
      <c r="F532" s="470"/>
      <c r="G532" s="470"/>
      <c r="H532" s="470"/>
      <c r="I532" s="470"/>
      <c r="J532" s="470"/>
    </row>
    <row r="533" spans="1:10" x14ac:dyDescent="0.2">
      <c r="A533" s="298">
        <v>4</v>
      </c>
      <c r="B533" s="540" t="s">
        <v>360</v>
      </c>
      <c r="C533" s="540"/>
      <c r="D533" s="540"/>
      <c r="E533" s="540"/>
      <c r="F533" s="472" t="s">
        <v>602</v>
      </c>
      <c r="G533" s="472"/>
      <c r="H533" s="472" t="s">
        <v>602</v>
      </c>
      <c r="I533" s="472"/>
      <c r="J533" s="472"/>
    </row>
    <row r="534" spans="1:10" x14ac:dyDescent="0.2">
      <c r="A534" s="151"/>
      <c r="B534" s="151"/>
      <c r="C534" s="151"/>
      <c r="D534" s="151"/>
      <c r="E534" s="151"/>
      <c r="F534" s="151"/>
      <c r="G534" s="151"/>
      <c r="H534" s="151"/>
      <c r="I534" s="151"/>
      <c r="J534" s="151"/>
    </row>
    <row r="535" spans="1:10" ht="27" customHeight="1" x14ac:dyDescent="0.2">
      <c r="A535" s="151"/>
      <c r="B535" s="510" t="s">
        <v>473</v>
      </c>
      <c r="C535" s="510"/>
      <c r="D535" s="510"/>
      <c r="E535" s="510"/>
      <c r="F535" s="510"/>
      <c r="G535" s="510"/>
      <c r="H535" s="510"/>
      <c r="I535" s="510"/>
      <c r="J535" s="510"/>
    </row>
    <row r="536" spans="1:10" x14ac:dyDescent="0.2">
      <c r="A536" s="151"/>
      <c r="B536" s="151"/>
      <c r="C536" s="151"/>
      <c r="D536" s="151"/>
      <c r="E536" s="151"/>
      <c r="F536" s="151"/>
      <c r="G536" s="151"/>
      <c r="H536" s="151"/>
      <c r="I536" s="151"/>
      <c r="J536" s="151"/>
    </row>
    <row r="537" spans="1:10" x14ac:dyDescent="0.2">
      <c r="A537" s="105"/>
      <c r="B537" s="538" t="s">
        <v>466</v>
      </c>
      <c r="C537" s="538"/>
      <c r="D537" s="538"/>
      <c r="E537" s="538"/>
      <c r="F537" s="538"/>
      <c r="G537" s="538"/>
      <c r="H537" s="113"/>
      <c r="I537" s="113"/>
      <c r="J537" s="113"/>
    </row>
    <row r="538" spans="1:10" x14ac:dyDescent="0.2">
      <c r="A538" s="105"/>
      <c r="B538" s="315"/>
      <c r="C538" s="315"/>
      <c r="D538" s="315"/>
      <c r="E538" s="315"/>
      <c r="F538" s="315"/>
      <c r="G538" s="315"/>
      <c r="H538" s="113"/>
      <c r="I538" s="113"/>
      <c r="J538" s="113"/>
    </row>
    <row r="539" spans="1:10" ht="38.25" customHeight="1" x14ac:dyDescent="0.2">
      <c r="A539" s="394" t="s">
        <v>168</v>
      </c>
      <c r="B539" s="533" t="s">
        <v>467</v>
      </c>
      <c r="C539" s="534"/>
      <c r="D539" s="501" t="s">
        <v>468</v>
      </c>
      <c r="E539" s="501"/>
      <c r="F539" s="501" t="s">
        <v>469</v>
      </c>
      <c r="G539" s="501"/>
      <c r="H539" s="470" t="s">
        <v>470</v>
      </c>
      <c r="I539" s="470"/>
      <c r="J539" s="125"/>
    </row>
    <row r="540" spans="1:10" x14ac:dyDescent="0.2">
      <c r="A540" s="139">
        <v>1</v>
      </c>
      <c r="B540" s="477"/>
      <c r="C540" s="479"/>
      <c r="D540" s="490"/>
      <c r="E540" s="490"/>
      <c r="F540" s="539"/>
      <c r="G540" s="539"/>
      <c r="H540" s="490"/>
      <c r="I540" s="490"/>
      <c r="J540" s="113"/>
    </row>
    <row r="541" spans="1:10" x14ac:dyDescent="0.2">
      <c r="A541" s="139">
        <v>2</v>
      </c>
      <c r="B541" s="477"/>
      <c r="C541" s="479"/>
      <c r="D541" s="490"/>
      <c r="E541" s="490"/>
      <c r="F541" s="541">
        <f>+F540</f>
        <v>0</v>
      </c>
      <c r="G541" s="541"/>
      <c r="H541" s="490"/>
      <c r="I541" s="490"/>
      <c r="J541" s="113"/>
    </row>
    <row r="542" spans="1:10" x14ac:dyDescent="0.2">
      <c r="A542" s="105"/>
      <c r="B542" s="113"/>
      <c r="C542" s="113"/>
      <c r="D542" s="113"/>
      <c r="E542" s="113"/>
      <c r="F542" s="113"/>
      <c r="G542" s="113"/>
      <c r="H542" s="113"/>
      <c r="I542" s="113"/>
      <c r="J542" s="113"/>
    </row>
    <row r="543" spans="1:10" x14ac:dyDescent="0.2">
      <c r="A543" s="466" t="s">
        <v>471</v>
      </c>
      <c r="B543" s="466"/>
      <c r="C543" s="466"/>
      <c r="D543" s="466"/>
      <c r="E543" s="466"/>
      <c r="F543" s="466"/>
      <c r="G543" s="466"/>
      <c r="H543" s="466"/>
      <c r="I543" s="466"/>
      <c r="J543" s="466"/>
    </row>
    <row r="544" spans="1:10" x14ac:dyDescent="0.2">
      <c r="A544" s="105"/>
      <c r="B544" s="113"/>
      <c r="C544" s="113"/>
      <c r="D544" s="113"/>
      <c r="E544" s="113"/>
      <c r="F544" s="113"/>
      <c r="G544" s="113"/>
      <c r="H544" s="113"/>
      <c r="I544" s="113"/>
      <c r="J544" s="113"/>
    </row>
    <row r="545" spans="1:10" ht="12.75" customHeight="1" x14ac:dyDescent="0.2">
      <c r="A545" s="529" t="s">
        <v>472</v>
      </c>
      <c r="B545" s="529"/>
      <c r="C545" s="529"/>
      <c r="D545" s="529"/>
      <c r="E545" s="529"/>
      <c r="F545" s="529"/>
      <c r="G545" s="529"/>
      <c r="H545" s="529"/>
      <c r="I545" s="529"/>
      <c r="J545" s="529"/>
    </row>
    <row r="546" spans="1:10" x14ac:dyDescent="0.2">
      <c r="A546" s="529"/>
      <c r="B546" s="529"/>
      <c r="C546" s="529"/>
      <c r="D546" s="529"/>
      <c r="E546" s="529"/>
      <c r="F546" s="529"/>
      <c r="G546" s="529"/>
      <c r="H546" s="529"/>
      <c r="I546" s="529"/>
      <c r="J546" s="529"/>
    </row>
    <row r="547" spans="1:10" x14ac:dyDescent="0.2">
      <c r="A547" s="536"/>
      <c r="B547" s="536"/>
      <c r="C547" s="536"/>
      <c r="D547" s="536"/>
      <c r="E547" s="536"/>
      <c r="F547" s="536"/>
      <c r="G547" s="536"/>
      <c r="H547" s="536"/>
      <c r="I547" s="536"/>
      <c r="J547" s="536"/>
    </row>
    <row r="548" spans="1:10" x14ac:dyDescent="0.2">
      <c r="A548" s="536"/>
      <c r="B548" s="536"/>
      <c r="C548" s="536"/>
      <c r="D548" s="536"/>
      <c r="E548" s="536"/>
      <c r="F548" s="536"/>
      <c r="G548" s="536"/>
      <c r="H548" s="536"/>
      <c r="I548" s="536"/>
      <c r="J548" s="536"/>
    </row>
    <row r="549" spans="1:10" x14ac:dyDescent="0.2">
      <c r="A549" s="536"/>
      <c r="B549" s="536"/>
      <c r="C549" s="536"/>
      <c r="D549" s="536"/>
      <c r="E549" s="536"/>
      <c r="F549" s="536"/>
      <c r="G549" s="536"/>
      <c r="H549" s="536"/>
      <c r="I549" s="536"/>
      <c r="J549" s="536"/>
    </row>
    <row r="550" spans="1:10" x14ac:dyDescent="0.2">
      <c r="A550" s="536"/>
      <c r="B550" s="536"/>
      <c r="C550" s="536"/>
      <c r="D550" s="536"/>
      <c r="E550" s="536"/>
      <c r="F550" s="536"/>
      <c r="G550" s="536"/>
      <c r="H550" s="536"/>
      <c r="I550" s="536"/>
      <c r="J550" s="536"/>
    </row>
    <row r="551" spans="1:10" x14ac:dyDescent="0.2">
      <c r="A551" s="536"/>
      <c r="B551" s="536"/>
      <c r="C551" s="536"/>
      <c r="D551" s="536"/>
      <c r="E551" s="536"/>
      <c r="F551" s="536"/>
      <c r="G551" s="536"/>
      <c r="H551" s="536"/>
      <c r="I551" s="536"/>
      <c r="J551" s="536"/>
    </row>
    <row r="552" spans="1:10" x14ac:dyDescent="0.2">
      <c r="A552" s="105"/>
      <c r="B552" s="113"/>
      <c r="C552" s="113"/>
      <c r="D552" s="113"/>
      <c r="E552" s="113"/>
      <c r="F552" s="113"/>
      <c r="G552" s="113"/>
      <c r="H552" s="113"/>
      <c r="I552" s="113"/>
      <c r="J552" s="113"/>
    </row>
    <row r="553" spans="1:10" x14ac:dyDescent="0.2">
      <c r="A553" s="466" t="s">
        <v>474</v>
      </c>
      <c r="B553" s="466"/>
      <c r="C553" s="466"/>
      <c r="D553" s="466"/>
      <c r="E553" s="466"/>
      <c r="F553" s="466"/>
      <c r="G553" s="466"/>
      <c r="H553" s="466"/>
      <c r="I553" s="466"/>
      <c r="J553" s="466"/>
    </row>
    <row r="554" spans="1:10" x14ac:dyDescent="0.2">
      <c r="A554" s="105"/>
      <c r="B554" s="113"/>
      <c r="C554" s="113"/>
      <c r="D554" s="113"/>
      <c r="E554" s="113"/>
      <c r="F554" s="113"/>
      <c r="G554" s="113"/>
      <c r="H554" s="113"/>
      <c r="I554" s="113"/>
      <c r="J554" s="113"/>
    </row>
    <row r="555" spans="1:10" ht="12.75" customHeight="1" x14ac:dyDescent="0.2">
      <c r="A555" s="529" t="s">
        <v>475</v>
      </c>
      <c r="B555" s="529"/>
      <c r="C555" s="529"/>
      <c r="D555" s="529"/>
      <c r="E555" s="529"/>
      <c r="F555" s="529"/>
      <c r="G555" s="529"/>
      <c r="H555" s="529"/>
      <c r="I555" s="529"/>
      <c r="J555" s="529"/>
    </row>
    <row r="556" spans="1:10" x14ac:dyDescent="0.2">
      <c r="A556" s="529"/>
      <c r="B556" s="529"/>
      <c r="C556" s="529"/>
      <c r="D556" s="529"/>
      <c r="E556" s="529"/>
      <c r="F556" s="529"/>
      <c r="G556" s="529"/>
      <c r="H556" s="529"/>
      <c r="I556" s="529"/>
      <c r="J556" s="529"/>
    </row>
    <row r="557" spans="1:10" x14ac:dyDescent="0.2">
      <c r="A557" s="536"/>
      <c r="B557" s="536"/>
      <c r="C557" s="536"/>
      <c r="D557" s="536"/>
      <c r="E557" s="536"/>
      <c r="F557" s="536"/>
      <c r="G557" s="536"/>
      <c r="H557" s="536"/>
      <c r="I557" s="536"/>
      <c r="J557" s="536"/>
    </row>
    <row r="558" spans="1:10" x14ac:dyDescent="0.2">
      <c r="A558" s="536"/>
      <c r="B558" s="536"/>
      <c r="C558" s="536"/>
      <c r="D558" s="536"/>
      <c r="E558" s="536"/>
      <c r="F558" s="536"/>
      <c r="G558" s="536"/>
      <c r="H558" s="536"/>
      <c r="I558" s="536"/>
      <c r="J558" s="536"/>
    </row>
    <row r="559" spans="1:10" x14ac:dyDescent="0.2">
      <c r="A559" s="536"/>
      <c r="B559" s="536"/>
      <c r="C559" s="536"/>
      <c r="D559" s="536"/>
      <c r="E559" s="536"/>
      <c r="F559" s="536"/>
      <c r="G559" s="536"/>
      <c r="H559" s="536"/>
      <c r="I559" s="536"/>
      <c r="J559" s="536"/>
    </row>
    <row r="560" spans="1:10" x14ac:dyDescent="0.2">
      <c r="A560" s="536"/>
      <c r="B560" s="536"/>
      <c r="C560" s="536"/>
      <c r="D560" s="536"/>
      <c r="E560" s="536"/>
      <c r="F560" s="536"/>
      <c r="G560" s="536"/>
      <c r="H560" s="536"/>
      <c r="I560" s="536"/>
      <c r="J560" s="536"/>
    </row>
    <row r="561" spans="1:10" x14ac:dyDescent="0.2">
      <c r="A561" s="536"/>
      <c r="B561" s="536"/>
      <c r="C561" s="536"/>
      <c r="D561" s="536"/>
      <c r="E561" s="536"/>
      <c r="F561" s="536"/>
      <c r="G561" s="536"/>
      <c r="H561" s="536"/>
      <c r="I561" s="536"/>
      <c r="J561" s="536"/>
    </row>
    <row r="562" spans="1:10" x14ac:dyDescent="0.2">
      <c r="A562" s="536"/>
      <c r="B562" s="536"/>
      <c r="C562" s="536"/>
      <c r="D562" s="536"/>
      <c r="E562" s="536"/>
      <c r="F562" s="536"/>
      <c r="G562" s="536"/>
      <c r="H562" s="536"/>
      <c r="I562" s="536"/>
      <c r="J562" s="536"/>
    </row>
    <row r="563" spans="1:10" x14ac:dyDescent="0.2">
      <c r="A563" s="109"/>
      <c r="B563" s="109"/>
      <c r="C563" s="109"/>
      <c r="D563" s="109"/>
      <c r="E563" s="109"/>
      <c r="F563" s="109"/>
      <c r="G563" s="109"/>
      <c r="H563" s="109"/>
      <c r="I563" s="109"/>
      <c r="J563" s="109"/>
    </row>
    <row r="564" spans="1:10" x14ac:dyDescent="0.2">
      <c r="A564" s="109"/>
      <c r="B564" s="109"/>
      <c r="C564" s="109"/>
      <c r="D564" s="109"/>
      <c r="E564" s="109"/>
      <c r="F564" s="109"/>
      <c r="G564" s="109"/>
      <c r="H564" s="109"/>
      <c r="I564" s="109"/>
      <c r="J564" s="109"/>
    </row>
    <row r="565" spans="1:10" x14ac:dyDescent="0.2">
      <c r="A565" s="109"/>
      <c r="B565" s="109"/>
      <c r="C565" s="109"/>
      <c r="D565" s="109"/>
      <c r="E565" s="109"/>
      <c r="F565" s="109"/>
      <c r="G565" s="109"/>
      <c r="H565" s="109"/>
      <c r="I565" s="109"/>
      <c r="J565" s="109"/>
    </row>
    <row r="566" spans="1:10" x14ac:dyDescent="0.2">
      <c r="A566" s="109"/>
      <c r="B566" s="109"/>
      <c r="C566" s="109"/>
      <c r="D566" s="109"/>
      <c r="E566" s="109"/>
      <c r="F566" s="109"/>
      <c r="G566" s="109"/>
      <c r="H566" s="109"/>
      <c r="I566" s="109"/>
      <c r="J566" s="109"/>
    </row>
    <row r="567" spans="1:10" x14ac:dyDescent="0.2">
      <c r="A567" s="109"/>
      <c r="B567" s="109"/>
      <c r="C567" s="109"/>
      <c r="D567" s="109"/>
      <c r="E567" s="109"/>
      <c r="F567" s="109"/>
      <c r="G567" s="109"/>
      <c r="H567" s="109"/>
      <c r="I567" s="109"/>
      <c r="J567" s="109"/>
    </row>
    <row r="568" spans="1:10" x14ac:dyDescent="0.2">
      <c r="A568" s="109"/>
      <c r="B568" s="109"/>
      <c r="C568" s="109"/>
      <c r="D568" s="109"/>
      <c r="E568" s="109"/>
      <c r="F568" s="109"/>
      <c r="G568" s="109"/>
      <c r="H568" s="109"/>
      <c r="I568" s="109"/>
      <c r="J568" s="109"/>
    </row>
    <row r="569" spans="1:10" x14ac:dyDescent="0.2">
      <c r="A569" s="109"/>
      <c r="B569" s="109"/>
      <c r="C569" s="109"/>
      <c r="D569" s="109"/>
      <c r="E569" s="109"/>
      <c r="F569" s="109"/>
      <c r="G569" s="109"/>
      <c r="H569" s="109"/>
      <c r="I569" s="109"/>
      <c r="J569" s="109"/>
    </row>
    <row r="570" spans="1:10" x14ac:dyDescent="0.2">
      <c r="A570" s="109"/>
      <c r="B570" s="109"/>
      <c r="C570" s="109"/>
      <c r="D570" s="109"/>
      <c r="E570" s="109"/>
      <c r="F570" s="109"/>
      <c r="G570" s="109"/>
      <c r="H570" s="109"/>
      <c r="I570" s="109"/>
      <c r="J570" s="109"/>
    </row>
    <row r="571" spans="1:10" x14ac:dyDescent="0.2">
      <c r="A571" s="109"/>
      <c r="B571" s="109"/>
      <c r="C571" s="109"/>
      <c r="D571" s="109"/>
      <c r="E571" s="109"/>
      <c r="F571" s="109"/>
      <c r="G571" s="109"/>
      <c r="H571" s="109"/>
      <c r="I571" s="109"/>
      <c r="J571" s="109"/>
    </row>
    <row r="572" spans="1:10" x14ac:dyDescent="0.2">
      <c r="A572" s="109"/>
      <c r="B572" s="109"/>
      <c r="C572" s="109"/>
      <c r="D572" s="109"/>
      <c r="E572" s="109"/>
      <c r="F572" s="109"/>
      <c r="G572" s="109"/>
      <c r="H572" s="109"/>
      <c r="I572" s="109"/>
      <c r="J572" s="109"/>
    </row>
  </sheetData>
  <mergeCells count="546">
    <mergeCell ref="E497:F497"/>
    <mergeCell ref="G497:H497"/>
    <mergeCell ref="E498:F498"/>
    <mergeCell ref="G498:H498"/>
    <mergeCell ref="E499:F499"/>
    <mergeCell ref="G499:H499"/>
    <mergeCell ref="E500:F500"/>
    <mergeCell ref="G500:H500"/>
    <mergeCell ref="B500:D500"/>
    <mergeCell ref="B499:D499"/>
    <mergeCell ref="B498:D498"/>
    <mergeCell ref="G492:H492"/>
    <mergeCell ref="G493:H493"/>
    <mergeCell ref="I490:J490"/>
    <mergeCell ref="I491:J491"/>
    <mergeCell ref="I492:J492"/>
    <mergeCell ref="I493:J493"/>
    <mergeCell ref="I489:J489"/>
    <mergeCell ref="G489:H489"/>
    <mergeCell ref="A488:E489"/>
    <mergeCell ref="F488:F489"/>
    <mergeCell ref="A490:E490"/>
    <mergeCell ref="A491:E491"/>
    <mergeCell ref="A492:E492"/>
    <mergeCell ref="A493:E493"/>
    <mergeCell ref="G488:J488"/>
    <mergeCell ref="B481:E481"/>
    <mergeCell ref="G490:H490"/>
    <mergeCell ref="G491:H491"/>
    <mergeCell ref="B483:E483"/>
    <mergeCell ref="F483:G483"/>
    <mergeCell ref="H483:J483"/>
    <mergeCell ref="B484:E484"/>
    <mergeCell ref="F484:G484"/>
    <mergeCell ref="H484:J484"/>
    <mergeCell ref="A451:A452"/>
    <mergeCell ref="B451:D452"/>
    <mergeCell ref="H432:J432"/>
    <mergeCell ref="E451:F451"/>
    <mergeCell ref="G451:H451"/>
    <mergeCell ref="B429:E429"/>
    <mergeCell ref="B430:E430"/>
    <mergeCell ref="B431:E431"/>
    <mergeCell ref="F429:G429"/>
    <mergeCell ref="H429:J429"/>
    <mergeCell ref="F430:G430"/>
    <mergeCell ref="H430:J430"/>
    <mergeCell ref="F431:G431"/>
    <mergeCell ref="H431:J431"/>
    <mergeCell ref="B436:E436"/>
    <mergeCell ref="F436:G436"/>
    <mergeCell ref="H436:J436"/>
    <mergeCell ref="B437:E437"/>
    <mergeCell ref="F437:G437"/>
    <mergeCell ref="H437:J437"/>
    <mergeCell ref="B438:E438"/>
    <mergeCell ref="F438:G438"/>
    <mergeCell ref="H438:J438"/>
    <mergeCell ref="B439:E439"/>
    <mergeCell ref="A284:A285"/>
    <mergeCell ref="E307:F307"/>
    <mergeCell ref="G307:H307"/>
    <mergeCell ref="E308:F308"/>
    <mergeCell ref="G308:H308"/>
    <mergeCell ref="A330:A331"/>
    <mergeCell ref="B367:I368"/>
    <mergeCell ref="B353:C353"/>
    <mergeCell ref="B352:C352"/>
    <mergeCell ref="B351:C351"/>
    <mergeCell ref="B350:C350"/>
    <mergeCell ref="B361:C361"/>
    <mergeCell ref="B365:C365"/>
    <mergeCell ref="B296:C296"/>
    <mergeCell ref="B295:C295"/>
    <mergeCell ref="B294:C294"/>
    <mergeCell ref="B306:D306"/>
    <mergeCell ref="B308:D308"/>
    <mergeCell ref="B307:D307"/>
    <mergeCell ref="B336:D336"/>
    <mergeCell ref="B335:D335"/>
    <mergeCell ref="B334:D334"/>
    <mergeCell ref="F357:G357"/>
    <mergeCell ref="H357:I357"/>
    <mergeCell ref="E280:F280"/>
    <mergeCell ref="G280:H280"/>
    <mergeCell ref="B279:D279"/>
    <mergeCell ref="B278:D278"/>
    <mergeCell ref="B277:D277"/>
    <mergeCell ref="B276:D276"/>
    <mergeCell ref="B275:D275"/>
    <mergeCell ref="B274:D274"/>
    <mergeCell ref="B280:D280"/>
    <mergeCell ref="E275:F275"/>
    <mergeCell ref="G275:H275"/>
    <mergeCell ref="E276:F276"/>
    <mergeCell ref="G276:H276"/>
    <mergeCell ref="E277:F277"/>
    <mergeCell ref="G277:H277"/>
    <mergeCell ref="E278:F278"/>
    <mergeCell ref="G278:H278"/>
    <mergeCell ref="E279:F279"/>
    <mergeCell ref="G279:H279"/>
    <mergeCell ref="B253:D253"/>
    <mergeCell ref="E251:F251"/>
    <mergeCell ref="E252:F252"/>
    <mergeCell ref="E253:F253"/>
    <mergeCell ref="G251:H251"/>
    <mergeCell ref="G252:H252"/>
    <mergeCell ref="G253:H253"/>
    <mergeCell ref="B252:D252"/>
    <mergeCell ref="B251:D251"/>
    <mergeCell ref="G204:H204"/>
    <mergeCell ref="B201:C201"/>
    <mergeCell ref="B221:D221"/>
    <mergeCell ref="B222:D222"/>
    <mergeCell ref="B223:D223"/>
    <mergeCell ref="B224:D224"/>
    <mergeCell ref="G219:I219"/>
    <mergeCell ref="H220:I220"/>
    <mergeCell ref="H221:I221"/>
    <mergeCell ref="H222:I222"/>
    <mergeCell ref="H223:I223"/>
    <mergeCell ref="H224:I224"/>
    <mergeCell ref="G208:H208"/>
    <mergeCell ref="D201:E201"/>
    <mergeCell ref="I201:J201"/>
    <mergeCell ref="G201:H201"/>
    <mergeCell ref="I202:J202"/>
    <mergeCell ref="I203:J203"/>
    <mergeCell ref="I204:J204"/>
    <mergeCell ref="A217:J217"/>
    <mergeCell ref="G202:H202"/>
    <mergeCell ref="G203:H203"/>
    <mergeCell ref="A219:A220"/>
    <mergeCell ref="B219:D220"/>
    <mergeCell ref="F112:G112"/>
    <mergeCell ref="H112:I112"/>
    <mergeCell ref="F113:G113"/>
    <mergeCell ref="H113:I113"/>
    <mergeCell ref="F114:G114"/>
    <mergeCell ref="H114:I114"/>
    <mergeCell ref="F115:G115"/>
    <mergeCell ref="H115:I115"/>
    <mergeCell ref="B143:E143"/>
    <mergeCell ref="B142:E142"/>
    <mergeCell ref="B141:E141"/>
    <mergeCell ref="B140:E140"/>
    <mergeCell ref="H141:I141"/>
    <mergeCell ref="F141:G141"/>
    <mergeCell ref="H140:I140"/>
    <mergeCell ref="F140:G140"/>
    <mergeCell ref="F142:G142"/>
    <mergeCell ref="H142:I142"/>
    <mergeCell ref="F143:G143"/>
    <mergeCell ref="H143:I143"/>
    <mergeCell ref="B112:E112"/>
    <mergeCell ref="H107:I107"/>
    <mergeCell ref="F107:G107"/>
    <mergeCell ref="H108:I108"/>
    <mergeCell ref="F108:G108"/>
    <mergeCell ref="F109:G109"/>
    <mergeCell ref="H109:I109"/>
    <mergeCell ref="F110:G110"/>
    <mergeCell ref="H110:I110"/>
    <mergeCell ref="F111:G111"/>
    <mergeCell ref="H111:I111"/>
    <mergeCell ref="B99:E99"/>
    <mergeCell ref="B103:E103"/>
    <mergeCell ref="B102:E102"/>
    <mergeCell ref="B101:E101"/>
    <mergeCell ref="B100:E100"/>
    <mergeCell ref="B111:E111"/>
    <mergeCell ref="B110:E110"/>
    <mergeCell ref="B109:E109"/>
    <mergeCell ref="B108:E108"/>
    <mergeCell ref="B107:E107"/>
    <mergeCell ref="F99:G99"/>
    <mergeCell ref="H99:I99"/>
    <mergeCell ref="F100:G100"/>
    <mergeCell ref="H100:I100"/>
    <mergeCell ref="F101:G101"/>
    <mergeCell ref="H101:I101"/>
    <mergeCell ref="F102:G102"/>
    <mergeCell ref="H102:I102"/>
    <mergeCell ref="F103:G103"/>
    <mergeCell ref="H103:I103"/>
    <mergeCell ref="F94:G94"/>
    <mergeCell ref="H94:I94"/>
    <mergeCell ref="D89:E89"/>
    <mergeCell ref="D90:E90"/>
    <mergeCell ref="D91:E91"/>
    <mergeCell ref="D92:E92"/>
    <mergeCell ref="D93:E93"/>
    <mergeCell ref="D94:E94"/>
    <mergeCell ref="H98:I98"/>
    <mergeCell ref="B98:E98"/>
    <mergeCell ref="F98:G98"/>
    <mergeCell ref="F89:G89"/>
    <mergeCell ref="F90:G90"/>
    <mergeCell ref="H90:I90"/>
    <mergeCell ref="F91:G91"/>
    <mergeCell ref="H91:I91"/>
    <mergeCell ref="F92:G92"/>
    <mergeCell ref="H92:I92"/>
    <mergeCell ref="F93:G93"/>
    <mergeCell ref="H93:I93"/>
    <mergeCell ref="H95:I95"/>
    <mergeCell ref="F364:G364"/>
    <mergeCell ref="H391:I391"/>
    <mergeCell ref="D361:E361"/>
    <mergeCell ref="F361:G361"/>
    <mergeCell ref="D364:E364"/>
    <mergeCell ref="F358:G358"/>
    <mergeCell ref="F359:G359"/>
    <mergeCell ref="F366:G366"/>
    <mergeCell ref="B74:E74"/>
    <mergeCell ref="F74:G74"/>
    <mergeCell ref="F78:G78"/>
    <mergeCell ref="H78:I78"/>
    <mergeCell ref="H77:I77"/>
    <mergeCell ref="H76:I76"/>
    <mergeCell ref="H74:I74"/>
    <mergeCell ref="H75:I75"/>
    <mergeCell ref="F77:G77"/>
    <mergeCell ref="F76:G76"/>
    <mergeCell ref="F75:G75"/>
    <mergeCell ref="B78:E78"/>
    <mergeCell ref="F88:G88"/>
    <mergeCell ref="H88:I88"/>
    <mergeCell ref="D88:E88"/>
    <mergeCell ref="H89:I89"/>
    <mergeCell ref="B480:E480"/>
    <mergeCell ref="B482:E482"/>
    <mergeCell ref="F480:G480"/>
    <mergeCell ref="H480:J480"/>
    <mergeCell ref="F481:G481"/>
    <mergeCell ref="H481:J481"/>
    <mergeCell ref="F482:G482"/>
    <mergeCell ref="H482:J482"/>
    <mergeCell ref="B423:D423"/>
    <mergeCell ref="B424:D424"/>
    <mergeCell ref="B425:D425"/>
    <mergeCell ref="B460:D460"/>
    <mergeCell ref="B459:D459"/>
    <mergeCell ref="B458:D458"/>
    <mergeCell ref="B457:D457"/>
    <mergeCell ref="B456:D456"/>
    <mergeCell ref="B455:D455"/>
    <mergeCell ref="B453:D453"/>
    <mergeCell ref="B454:D454"/>
    <mergeCell ref="B463:D463"/>
    <mergeCell ref="B462:D462"/>
    <mergeCell ref="B461:D461"/>
    <mergeCell ref="B472:D472"/>
    <mergeCell ref="B471:D471"/>
    <mergeCell ref="E423:G423"/>
    <mergeCell ref="H423:J423"/>
    <mergeCell ref="E424:G424"/>
    <mergeCell ref="H424:J424"/>
    <mergeCell ref="E425:G425"/>
    <mergeCell ref="H425:J425"/>
    <mergeCell ref="B479:E479"/>
    <mergeCell ref="F479:G479"/>
    <mergeCell ref="H479:J479"/>
    <mergeCell ref="B470:D470"/>
    <mergeCell ref="B475:D475"/>
    <mergeCell ref="B474:D474"/>
    <mergeCell ref="B473:D473"/>
    <mergeCell ref="B469:D469"/>
    <mergeCell ref="B468:D468"/>
    <mergeCell ref="B467:D467"/>
    <mergeCell ref="B466:D466"/>
    <mergeCell ref="B465:D465"/>
    <mergeCell ref="B464:D464"/>
    <mergeCell ref="H441:J441"/>
    <mergeCell ref="B442:E442"/>
    <mergeCell ref="F442:G442"/>
    <mergeCell ref="H442:J442"/>
    <mergeCell ref="A448:J448"/>
    <mergeCell ref="G266:H266"/>
    <mergeCell ref="E267:F267"/>
    <mergeCell ref="G267:H267"/>
    <mergeCell ref="E268:F268"/>
    <mergeCell ref="G268:H268"/>
    <mergeCell ref="E269:F269"/>
    <mergeCell ref="G269:H269"/>
    <mergeCell ref="E274:F274"/>
    <mergeCell ref="G274:H274"/>
    <mergeCell ref="A560:J560"/>
    <mergeCell ref="A562:J562"/>
    <mergeCell ref="B541:C541"/>
    <mergeCell ref="D541:E541"/>
    <mergeCell ref="F541:G541"/>
    <mergeCell ref="H541:I541"/>
    <mergeCell ref="A545:J546"/>
    <mergeCell ref="A551:J551"/>
    <mergeCell ref="A553:J553"/>
    <mergeCell ref="A555:J556"/>
    <mergeCell ref="A557:J557"/>
    <mergeCell ref="A561:J561"/>
    <mergeCell ref="A543:J543"/>
    <mergeCell ref="A547:J547"/>
    <mergeCell ref="A548:J548"/>
    <mergeCell ref="A549:J549"/>
    <mergeCell ref="A550:J550"/>
    <mergeCell ref="A559:J559"/>
    <mergeCell ref="F530:G530"/>
    <mergeCell ref="H530:J530"/>
    <mergeCell ref="B531:E531"/>
    <mergeCell ref="F531:G531"/>
    <mergeCell ref="H531:J531"/>
    <mergeCell ref="B525:G525"/>
    <mergeCell ref="F539:G539"/>
    <mergeCell ref="H539:I539"/>
    <mergeCell ref="B540:C540"/>
    <mergeCell ref="D540:E540"/>
    <mergeCell ref="F540:G540"/>
    <mergeCell ref="H540:I540"/>
    <mergeCell ref="B532:E532"/>
    <mergeCell ref="F532:G532"/>
    <mergeCell ref="H532:J532"/>
    <mergeCell ref="B535:J535"/>
    <mergeCell ref="B533:E533"/>
    <mergeCell ref="D539:E539"/>
    <mergeCell ref="F533:G533"/>
    <mergeCell ref="H533:J533"/>
    <mergeCell ref="B537:G537"/>
    <mergeCell ref="B529:E529"/>
    <mergeCell ref="F529:G529"/>
    <mergeCell ref="H529:J529"/>
    <mergeCell ref="B530:E530"/>
    <mergeCell ref="A514:J514"/>
    <mergeCell ref="I520:J520"/>
    <mergeCell ref="B523:J523"/>
    <mergeCell ref="A527:J527"/>
    <mergeCell ref="A558:J558"/>
    <mergeCell ref="G306:H306"/>
    <mergeCell ref="B539:C539"/>
    <mergeCell ref="A503:J503"/>
    <mergeCell ref="A504:J504"/>
    <mergeCell ref="A505:J505"/>
    <mergeCell ref="A506:J506"/>
    <mergeCell ref="C520:D520"/>
    <mergeCell ref="C521:D521"/>
    <mergeCell ref="A518:B518"/>
    <mergeCell ref="A519:B519"/>
    <mergeCell ref="A520:B520"/>
    <mergeCell ref="A521:B521"/>
    <mergeCell ref="A507:J507"/>
    <mergeCell ref="E518:F518"/>
    <mergeCell ref="G518:H518"/>
    <mergeCell ref="I518:J518"/>
    <mergeCell ref="I521:J521"/>
    <mergeCell ref="E519:F519"/>
    <mergeCell ref="G519:H519"/>
    <mergeCell ref="I519:J519"/>
    <mergeCell ref="E520:F520"/>
    <mergeCell ref="E521:F521"/>
    <mergeCell ref="B516:H516"/>
    <mergeCell ref="C518:D518"/>
    <mergeCell ref="B211:D211"/>
    <mergeCell ref="A226:J226"/>
    <mergeCell ref="A236:J239"/>
    <mergeCell ref="B250:D250"/>
    <mergeCell ref="E250:F250"/>
    <mergeCell ref="G250:H250"/>
    <mergeCell ref="D416:F416"/>
    <mergeCell ref="G416:I416"/>
    <mergeCell ref="D414:F414"/>
    <mergeCell ref="G414:I414"/>
    <mergeCell ref="D415:F415"/>
    <mergeCell ref="G415:I415"/>
    <mergeCell ref="H360:I360"/>
    <mergeCell ref="D357:E357"/>
    <mergeCell ref="G265:H265"/>
    <mergeCell ref="E273:F273"/>
    <mergeCell ref="G273:H273"/>
    <mergeCell ref="B265:D265"/>
    <mergeCell ref="D202:E202"/>
    <mergeCell ref="B203:C203"/>
    <mergeCell ref="D203:E203"/>
    <mergeCell ref="B204:C204"/>
    <mergeCell ref="D204:E204"/>
    <mergeCell ref="D390:E390"/>
    <mergeCell ref="F360:G360"/>
    <mergeCell ref="H366:I366"/>
    <mergeCell ref="D366:E366"/>
    <mergeCell ref="B273:D273"/>
    <mergeCell ref="E265:F265"/>
    <mergeCell ref="E284:F284"/>
    <mergeCell ref="G284:H284"/>
    <mergeCell ref="B293:C293"/>
    <mergeCell ref="E330:F330"/>
    <mergeCell ref="G330:H330"/>
    <mergeCell ref="D348:E348"/>
    <mergeCell ref="F348:G348"/>
    <mergeCell ref="H348:H349"/>
    <mergeCell ref="B269:D269"/>
    <mergeCell ref="B268:D268"/>
    <mergeCell ref="B267:D267"/>
    <mergeCell ref="B266:D266"/>
    <mergeCell ref="E266:F266"/>
    <mergeCell ref="E208:F208"/>
    <mergeCell ref="B210:D210"/>
    <mergeCell ref="B360:C360"/>
    <mergeCell ref="B364:C364"/>
    <mergeCell ref="H392:I392"/>
    <mergeCell ref="A147:A148"/>
    <mergeCell ref="B147:B148"/>
    <mergeCell ref="A169:J169"/>
    <mergeCell ref="A171:J172"/>
    <mergeCell ref="A162:J163"/>
    <mergeCell ref="F183:G183"/>
    <mergeCell ref="H183:I183"/>
    <mergeCell ref="F184:G184"/>
    <mergeCell ref="H184:I184"/>
    <mergeCell ref="F185:G185"/>
    <mergeCell ref="H185:I185"/>
    <mergeCell ref="B180:E180"/>
    <mergeCell ref="B185:E185"/>
    <mergeCell ref="B184:E184"/>
    <mergeCell ref="B183:E183"/>
    <mergeCell ref="B182:E182"/>
    <mergeCell ref="B181:E181"/>
    <mergeCell ref="H389:I389"/>
    <mergeCell ref="E306:F306"/>
    <mergeCell ref="H433:J433"/>
    <mergeCell ref="A397:I398"/>
    <mergeCell ref="B389:C389"/>
    <mergeCell ref="D393:E393"/>
    <mergeCell ref="H393:I393"/>
    <mergeCell ref="B393:C393"/>
    <mergeCell ref="B409:C409"/>
    <mergeCell ref="D391:E391"/>
    <mergeCell ref="D392:E392"/>
    <mergeCell ref="B390:C390"/>
    <mergeCell ref="B408:C408"/>
    <mergeCell ref="B407:C407"/>
    <mergeCell ref="D412:F412"/>
    <mergeCell ref="D408:F408"/>
    <mergeCell ref="G412:I412"/>
    <mergeCell ref="G408:I408"/>
    <mergeCell ref="B413:C413"/>
    <mergeCell ref="B414:C414"/>
    <mergeCell ref="B415:C415"/>
    <mergeCell ref="H390:I390"/>
    <mergeCell ref="B412:C412"/>
    <mergeCell ref="B410:C410"/>
    <mergeCell ref="D409:F409"/>
    <mergeCell ref="G409:I409"/>
    <mergeCell ref="A1:I2"/>
    <mergeCell ref="A4:D4"/>
    <mergeCell ref="B114:E114"/>
    <mergeCell ref="B411:C411"/>
    <mergeCell ref="D410:F410"/>
    <mergeCell ref="G410:I410"/>
    <mergeCell ref="A117:J119"/>
    <mergeCell ref="B113:E113"/>
    <mergeCell ref="B366:C366"/>
    <mergeCell ref="G411:I411"/>
    <mergeCell ref="D411:F411"/>
    <mergeCell ref="D407:F407"/>
    <mergeCell ref="G407:I407"/>
    <mergeCell ref="H364:I364"/>
    <mergeCell ref="D358:E358"/>
    <mergeCell ref="D359:E359"/>
    <mergeCell ref="D360:E360"/>
    <mergeCell ref="A3:D3"/>
    <mergeCell ref="B357:C357"/>
    <mergeCell ref="D363:E363"/>
    <mergeCell ref="F363:G363"/>
    <mergeCell ref="H363:I363"/>
    <mergeCell ref="B391:C391"/>
    <mergeCell ref="B392:C392"/>
    <mergeCell ref="G521:H521"/>
    <mergeCell ref="G520:H520"/>
    <mergeCell ref="C519:D519"/>
    <mergeCell ref="H358:I358"/>
    <mergeCell ref="H359:I359"/>
    <mergeCell ref="D365:E365"/>
    <mergeCell ref="F365:G365"/>
    <mergeCell ref="H365:I365"/>
    <mergeCell ref="D417:F417"/>
    <mergeCell ref="G417:I417"/>
    <mergeCell ref="B369:I369"/>
    <mergeCell ref="H361:I361"/>
    <mergeCell ref="D362:E362"/>
    <mergeCell ref="F362:G362"/>
    <mergeCell ref="H362:I362"/>
    <mergeCell ref="B363:C363"/>
    <mergeCell ref="F428:G428"/>
    <mergeCell ref="H428:J428"/>
    <mergeCell ref="B433:E433"/>
    <mergeCell ref="D389:E389"/>
    <mergeCell ref="F433:G433"/>
    <mergeCell ref="G413:I413"/>
    <mergeCell ref="D413:F413"/>
    <mergeCell ref="B416:C416"/>
    <mergeCell ref="A248:J248"/>
    <mergeCell ref="A261:J261"/>
    <mergeCell ref="A344:J344"/>
    <mergeCell ref="A405:J405"/>
    <mergeCell ref="A419:J419"/>
    <mergeCell ref="H104:I104"/>
    <mergeCell ref="B333:D333"/>
    <mergeCell ref="B332:D332"/>
    <mergeCell ref="B337:D337"/>
    <mergeCell ref="A159:J160"/>
    <mergeCell ref="B115:E115"/>
    <mergeCell ref="I147:I148"/>
    <mergeCell ref="H180:I180"/>
    <mergeCell ref="F180:G180"/>
    <mergeCell ref="H181:I181"/>
    <mergeCell ref="F181:G181"/>
    <mergeCell ref="F182:G182"/>
    <mergeCell ref="H182:I182"/>
    <mergeCell ref="A348:A349"/>
    <mergeCell ref="B348:C349"/>
    <mergeCell ref="E219:F219"/>
    <mergeCell ref="B202:C202"/>
    <mergeCell ref="A208:A209"/>
    <mergeCell ref="B208:D209"/>
    <mergeCell ref="A495:J495"/>
    <mergeCell ref="A24:J24"/>
    <mergeCell ref="A50:J50"/>
    <mergeCell ref="A71:J71"/>
    <mergeCell ref="A84:J84"/>
    <mergeCell ref="A138:J138"/>
    <mergeCell ref="A145:J145"/>
    <mergeCell ref="A178:J178"/>
    <mergeCell ref="A199:J199"/>
    <mergeCell ref="A206:J206"/>
    <mergeCell ref="F439:G439"/>
    <mergeCell ref="H439:J439"/>
    <mergeCell ref="B440:E440"/>
    <mergeCell ref="F440:G440"/>
    <mergeCell ref="H440:J440"/>
    <mergeCell ref="B441:E441"/>
    <mergeCell ref="F441:G441"/>
    <mergeCell ref="B417:C417"/>
    <mergeCell ref="B422:D422"/>
    <mergeCell ref="H422:J422"/>
    <mergeCell ref="B428:E428"/>
    <mergeCell ref="B432:E432"/>
    <mergeCell ref="F432:G432"/>
    <mergeCell ref="A234:J234"/>
  </mergeCells>
  <pageMargins left="0.45" right="0.45"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1"/>
  <sheetViews>
    <sheetView topLeftCell="A10" zoomScale="130" zoomScaleNormal="130" zoomScaleSheetLayoutView="100" workbookViewId="0">
      <selection activeCell="I5" sqref="I5"/>
    </sheetView>
  </sheetViews>
  <sheetFormatPr defaultRowHeight="12.75" x14ac:dyDescent="0.2"/>
  <cols>
    <col min="1" max="1" width="5.5703125" style="363" customWidth="1"/>
    <col min="2" max="2" width="38.42578125" style="363" customWidth="1"/>
    <col min="3" max="3" width="10.140625" style="363" customWidth="1"/>
    <col min="4" max="4" width="12.5703125" style="363" customWidth="1"/>
    <col min="5" max="5" width="12.7109375" style="363" bestFit="1" customWidth="1"/>
    <col min="6" max="6" width="9" style="363" customWidth="1"/>
    <col min="7" max="7" width="8.85546875" style="363" customWidth="1"/>
    <col min="8" max="8" width="13" style="363" bestFit="1" customWidth="1"/>
    <col min="9" max="9" width="12.42578125" style="363" customWidth="1"/>
    <col min="10" max="10" width="13" style="363" bestFit="1" customWidth="1"/>
    <col min="11" max="11" width="17.28515625" style="363" bestFit="1" customWidth="1"/>
    <col min="12" max="16384" width="9.140625" style="363"/>
  </cols>
  <sheetData>
    <row r="1" spans="1:10" x14ac:dyDescent="0.2">
      <c r="A1" s="466" t="s">
        <v>605</v>
      </c>
      <c r="B1" s="466"/>
      <c r="C1" s="466"/>
      <c r="D1" s="466"/>
      <c r="E1" s="466"/>
      <c r="F1" s="466"/>
      <c r="G1" s="466"/>
      <c r="H1" s="466"/>
      <c r="I1" s="466"/>
      <c r="J1" s="466"/>
    </row>
    <row r="2" spans="1:10" ht="8.25" customHeight="1" x14ac:dyDescent="0.2"/>
    <row r="3" spans="1:10" ht="29.25" customHeight="1" x14ac:dyDescent="0.2">
      <c r="A3" s="120" t="s">
        <v>168</v>
      </c>
      <c r="B3" s="120" t="s">
        <v>60</v>
      </c>
      <c r="C3" s="120" t="s">
        <v>486</v>
      </c>
      <c r="D3" s="120" t="s">
        <v>323</v>
      </c>
      <c r="E3" s="120" t="s">
        <v>324</v>
      </c>
      <c r="F3" s="120" t="s">
        <v>167</v>
      </c>
      <c r="G3" s="120" t="s">
        <v>490</v>
      </c>
      <c r="H3" s="120" t="s">
        <v>573</v>
      </c>
      <c r="I3" s="120" t="s">
        <v>93</v>
      </c>
      <c r="J3" s="120" t="s">
        <v>69</v>
      </c>
    </row>
    <row r="4" spans="1:10" ht="12.75" customHeight="1" x14ac:dyDescent="0.2">
      <c r="A4" s="365">
        <v>1</v>
      </c>
      <c r="B4" s="366" t="s">
        <v>574</v>
      </c>
      <c r="C4" s="367"/>
      <c r="D4" s="367"/>
      <c r="E4" s="367"/>
      <c r="F4" s="367"/>
      <c r="G4" s="367"/>
      <c r="H4" s="367"/>
      <c r="I4" s="367"/>
      <c r="J4" s="367">
        <f t="shared" ref="J4:J31" si="0">SUM(C4:I4)</f>
        <v>0</v>
      </c>
    </row>
    <row r="5" spans="1:10" x14ac:dyDescent="0.2">
      <c r="A5" s="149">
        <v>1.1000000000000001</v>
      </c>
      <c r="B5" s="320" t="s">
        <v>283</v>
      </c>
      <c r="C5" s="357"/>
      <c r="D5" s="357">
        <v>798058500</v>
      </c>
      <c r="E5" s="357"/>
      <c r="F5" s="357"/>
      <c r="G5" s="357">
        <v>0</v>
      </c>
      <c r="H5" s="357">
        <v>0</v>
      </c>
      <c r="I5" s="357"/>
      <c r="J5" s="357">
        <f>SUM(C5:I5)</f>
        <v>798058500</v>
      </c>
    </row>
    <row r="6" spans="1:10" x14ac:dyDescent="0.2">
      <c r="A6" s="149">
        <v>1.2</v>
      </c>
      <c r="B6" s="364" t="s">
        <v>396</v>
      </c>
      <c r="C6" s="357">
        <f t="shared" ref="C6:I6" si="1">SUM(C7:C10)</f>
        <v>0</v>
      </c>
      <c r="D6" s="357">
        <f t="shared" si="1"/>
        <v>0</v>
      </c>
      <c r="E6" s="357">
        <f t="shared" si="1"/>
        <v>0</v>
      </c>
      <c r="F6" s="357">
        <f t="shared" si="1"/>
        <v>0</v>
      </c>
      <c r="G6" s="357">
        <f t="shared" si="1"/>
        <v>0</v>
      </c>
      <c r="H6" s="357">
        <f t="shared" si="1"/>
        <v>0</v>
      </c>
      <c r="I6" s="357">
        <f t="shared" si="1"/>
        <v>0</v>
      </c>
      <c r="J6" s="357">
        <f t="shared" si="0"/>
        <v>0</v>
      </c>
    </row>
    <row r="7" spans="1:10" x14ac:dyDescent="0.2">
      <c r="A7" s="149"/>
      <c r="B7" s="320" t="s">
        <v>575</v>
      </c>
      <c r="C7" s="357"/>
      <c r="D7" s="357"/>
      <c r="E7" s="357"/>
      <c r="F7" s="357"/>
      <c r="G7" s="357"/>
      <c r="H7" s="357"/>
      <c r="I7" s="357"/>
      <c r="J7" s="357">
        <f t="shared" si="0"/>
        <v>0</v>
      </c>
    </row>
    <row r="8" spans="1:10" x14ac:dyDescent="0.2">
      <c r="A8" s="149"/>
      <c r="B8" s="320" t="s">
        <v>576</v>
      </c>
      <c r="C8" s="357"/>
      <c r="D8" s="357"/>
      <c r="E8" s="357"/>
      <c r="F8" s="357"/>
      <c r="G8" s="357"/>
      <c r="H8" s="357"/>
      <c r="I8" s="357"/>
      <c r="J8" s="357">
        <f t="shared" si="0"/>
        <v>0</v>
      </c>
    </row>
    <row r="9" spans="1:10" x14ac:dyDescent="0.2">
      <c r="A9" s="149"/>
      <c r="B9" s="320" t="s">
        <v>577</v>
      </c>
      <c r="C9" s="357"/>
      <c r="D9" s="357"/>
      <c r="E9" s="357"/>
      <c r="F9" s="357"/>
      <c r="G9" s="357"/>
      <c r="H9" s="357"/>
      <c r="I9" s="357"/>
      <c r="J9" s="357">
        <f t="shared" si="0"/>
        <v>0</v>
      </c>
    </row>
    <row r="10" spans="1:10" x14ac:dyDescent="0.2">
      <c r="A10" s="149"/>
      <c r="B10" s="122" t="s">
        <v>325</v>
      </c>
      <c r="C10" s="357"/>
      <c r="D10" s="357"/>
      <c r="E10" s="406"/>
      <c r="F10" s="406"/>
      <c r="G10" s="357"/>
      <c r="H10" s="357"/>
      <c r="I10" s="357"/>
      <c r="J10" s="357">
        <f t="shared" si="0"/>
        <v>0</v>
      </c>
    </row>
    <row r="11" spans="1:10" x14ac:dyDescent="0.2">
      <c r="A11" s="149">
        <v>1.3</v>
      </c>
      <c r="B11" s="364" t="s">
        <v>309</v>
      </c>
      <c r="C11" s="357">
        <f>SUM(C12:C15)</f>
        <v>0</v>
      </c>
      <c r="D11" s="357">
        <f t="shared" ref="D11:I11" si="2">SUM(D12:D14)</f>
        <v>0</v>
      </c>
      <c r="E11" s="357">
        <f t="shared" si="2"/>
        <v>0</v>
      </c>
      <c r="F11" s="357">
        <f t="shared" si="2"/>
        <v>0</v>
      </c>
      <c r="G11" s="357">
        <f t="shared" si="2"/>
        <v>0</v>
      </c>
      <c r="H11" s="357">
        <f t="shared" si="2"/>
        <v>0</v>
      </c>
      <c r="I11" s="357">
        <f t="shared" si="2"/>
        <v>0</v>
      </c>
      <c r="J11" s="357">
        <f t="shared" si="0"/>
        <v>0</v>
      </c>
    </row>
    <row r="12" spans="1:10" x14ac:dyDescent="0.2">
      <c r="A12" s="149"/>
      <c r="B12" s="320" t="s">
        <v>578</v>
      </c>
      <c r="C12" s="357"/>
      <c r="D12" s="357"/>
      <c r="E12" s="357"/>
      <c r="F12" s="357"/>
      <c r="G12" s="357"/>
      <c r="H12" s="357"/>
      <c r="I12" s="357"/>
      <c r="J12" s="357">
        <f t="shared" si="0"/>
        <v>0</v>
      </c>
    </row>
    <row r="13" spans="1:10" x14ac:dyDescent="0.2">
      <c r="A13" s="149"/>
      <c r="B13" s="320" t="s">
        <v>579</v>
      </c>
      <c r="C13" s="357"/>
      <c r="D13" s="357"/>
      <c r="E13" s="357"/>
      <c r="F13" s="357"/>
      <c r="G13" s="357"/>
      <c r="H13" s="357"/>
      <c r="I13" s="357"/>
      <c r="J13" s="357">
        <f t="shared" si="0"/>
        <v>0</v>
      </c>
    </row>
    <row r="14" spans="1:10" x14ac:dyDescent="0.2">
      <c r="A14" s="149"/>
      <c r="B14" s="320" t="s">
        <v>326</v>
      </c>
      <c r="C14" s="357"/>
      <c r="D14" s="357"/>
      <c r="E14" s="357"/>
      <c r="F14" s="357"/>
      <c r="G14" s="357"/>
      <c r="H14" s="357"/>
      <c r="I14" s="357"/>
      <c r="J14" s="357">
        <f t="shared" si="0"/>
        <v>0</v>
      </c>
    </row>
    <row r="15" spans="1:10" x14ac:dyDescent="0.2">
      <c r="A15" s="149">
        <v>1.4</v>
      </c>
      <c r="B15" s="324" t="s">
        <v>327</v>
      </c>
      <c r="C15" s="357"/>
      <c r="D15" s="357"/>
      <c r="E15" s="357"/>
      <c r="F15" s="357"/>
      <c r="G15" s="357"/>
      <c r="H15" s="357"/>
      <c r="I15" s="357"/>
      <c r="J15" s="357">
        <f t="shared" si="0"/>
        <v>0</v>
      </c>
    </row>
    <row r="16" spans="1:10" ht="18" customHeight="1" x14ac:dyDescent="0.2">
      <c r="A16" s="149">
        <v>1.5</v>
      </c>
      <c r="B16" s="324" t="s">
        <v>328</v>
      </c>
      <c r="C16" s="357"/>
      <c r="D16" s="357"/>
      <c r="E16" s="357"/>
      <c r="F16" s="357"/>
      <c r="G16" s="357"/>
      <c r="H16" s="357"/>
      <c r="I16" s="357"/>
      <c r="J16" s="357">
        <f t="shared" si="0"/>
        <v>0</v>
      </c>
    </row>
    <row r="17" spans="1:11" x14ac:dyDescent="0.2">
      <c r="A17" s="149">
        <v>1.6</v>
      </c>
      <c r="B17" s="324" t="s">
        <v>287</v>
      </c>
      <c r="C17" s="357">
        <f>+C5+C6-C11</f>
        <v>0</v>
      </c>
      <c r="D17" s="357">
        <f t="shared" ref="D17:I17" si="3">+D5+D6-D11</f>
        <v>798058500</v>
      </c>
      <c r="E17" s="357">
        <f t="shared" si="3"/>
        <v>0</v>
      </c>
      <c r="F17" s="357">
        <f t="shared" si="3"/>
        <v>0</v>
      </c>
      <c r="G17" s="357">
        <f t="shared" si="3"/>
        <v>0</v>
      </c>
      <c r="H17" s="357">
        <f t="shared" si="3"/>
        <v>0</v>
      </c>
      <c r="I17" s="357">
        <f t="shared" si="3"/>
        <v>0</v>
      </c>
      <c r="J17" s="357">
        <f>SUM(C17:I17)</f>
        <v>798058500</v>
      </c>
    </row>
    <row r="18" spans="1:11" ht="12" customHeight="1" x14ac:dyDescent="0.2">
      <c r="A18" s="365">
        <v>2</v>
      </c>
      <c r="B18" s="368" t="s">
        <v>329</v>
      </c>
      <c r="C18" s="371"/>
      <c r="D18" s="371"/>
      <c r="E18" s="371"/>
      <c r="F18" s="371"/>
      <c r="G18" s="371"/>
      <c r="H18" s="371"/>
      <c r="I18" s="371"/>
      <c r="J18" s="371">
        <f t="shared" si="0"/>
        <v>0</v>
      </c>
    </row>
    <row r="19" spans="1:11" ht="12" customHeight="1" x14ac:dyDescent="0.2">
      <c r="A19" s="149">
        <v>2.1</v>
      </c>
      <c r="B19" s="320" t="s">
        <v>283</v>
      </c>
      <c r="C19" s="357"/>
      <c r="D19" s="357">
        <v>604840700</v>
      </c>
      <c r="E19" s="357"/>
      <c r="F19" s="357"/>
      <c r="G19" s="357"/>
      <c r="H19" s="357"/>
      <c r="I19" s="357"/>
      <c r="J19" s="357">
        <f t="shared" si="0"/>
        <v>604840700</v>
      </c>
    </row>
    <row r="20" spans="1:11" ht="12" customHeight="1" x14ac:dyDescent="0.2">
      <c r="A20" s="149">
        <v>2.2000000000000002</v>
      </c>
      <c r="B20" s="320" t="s">
        <v>308</v>
      </c>
      <c r="C20" s="357">
        <f t="shared" ref="C20:I20" si="4">SUM(C21:C23)</f>
        <v>0</v>
      </c>
      <c r="D20" s="357">
        <f t="shared" si="4"/>
        <v>0</v>
      </c>
      <c r="E20" s="357">
        <f t="shared" si="4"/>
        <v>0</v>
      </c>
      <c r="F20" s="357">
        <f t="shared" si="4"/>
        <v>0</v>
      </c>
      <c r="G20" s="357">
        <f t="shared" si="4"/>
        <v>0</v>
      </c>
      <c r="H20" s="357">
        <f t="shared" si="4"/>
        <v>0</v>
      </c>
      <c r="I20" s="357">
        <f t="shared" si="4"/>
        <v>0</v>
      </c>
      <c r="J20" s="357">
        <f t="shared" si="0"/>
        <v>0</v>
      </c>
    </row>
    <row r="21" spans="1:11" ht="12" customHeight="1" x14ac:dyDescent="0.2">
      <c r="A21" s="149"/>
      <c r="B21" s="320" t="s">
        <v>330</v>
      </c>
      <c r="C21" s="357"/>
      <c r="D21" s="357"/>
      <c r="E21" s="357"/>
      <c r="F21" s="357"/>
      <c r="G21" s="357"/>
      <c r="H21" s="357"/>
      <c r="I21" s="357"/>
      <c r="J21" s="357">
        <f t="shared" si="0"/>
        <v>0</v>
      </c>
    </row>
    <row r="22" spans="1:11" ht="12" customHeight="1" x14ac:dyDescent="0.2">
      <c r="A22" s="149"/>
      <c r="B22" s="122" t="s">
        <v>331</v>
      </c>
      <c r="C22" s="357"/>
      <c r="D22" s="357"/>
      <c r="E22" s="357"/>
      <c r="F22" s="357"/>
      <c r="G22" s="357"/>
      <c r="H22" s="357"/>
      <c r="I22" s="357"/>
      <c r="J22" s="357">
        <f t="shared" si="0"/>
        <v>0</v>
      </c>
    </row>
    <row r="23" spans="1:11" ht="12" customHeight="1" x14ac:dyDescent="0.2">
      <c r="A23" s="149"/>
      <c r="B23" s="122" t="s">
        <v>332</v>
      </c>
      <c r="C23" s="357"/>
      <c r="D23" s="357"/>
      <c r="E23" s="357"/>
      <c r="F23" s="357"/>
      <c r="G23" s="357"/>
      <c r="H23" s="357"/>
      <c r="I23" s="357"/>
      <c r="J23" s="357">
        <f t="shared" si="0"/>
        <v>0</v>
      </c>
    </row>
    <row r="24" spans="1:11" ht="12" customHeight="1" x14ac:dyDescent="0.2">
      <c r="A24" s="149">
        <v>2.2000000000000002</v>
      </c>
      <c r="B24" s="320" t="s">
        <v>580</v>
      </c>
      <c r="C24" s="357">
        <f t="shared" ref="C24:I24" si="5">SUM(C25:C27)</f>
        <v>0</v>
      </c>
      <c r="D24" s="357">
        <f t="shared" si="5"/>
        <v>0</v>
      </c>
      <c r="E24" s="357">
        <f t="shared" si="5"/>
        <v>0</v>
      </c>
      <c r="F24" s="357">
        <f t="shared" si="5"/>
        <v>0</v>
      </c>
      <c r="G24" s="357">
        <f t="shared" si="5"/>
        <v>0</v>
      </c>
      <c r="H24" s="357">
        <f t="shared" si="5"/>
        <v>0</v>
      </c>
      <c r="I24" s="357">
        <f t="shared" si="5"/>
        <v>0</v>
      </c>
      <c r="J24" s="357">
        <f t="shared" si="0"/>
        <v>0</v>
      </c>
    </row>
    <row r="25" spans="1:11" ht="12" customHeight="1" x14ac:dyDescent="0.2">
      <c r="A25" s="149"/>
      <c r="B25" s="122" t="s">
        <v>333</v>
      </c>
      <c r="C25" s="357"/>
      <c r="D25" s="357"/>
      <c r="E25" s="357"/>
      <c r="F25" s="357"/>
      <c r="G25" s="357"/>
      <c r="H25" s="357"/>
      <c r="I25" s="357"/>
      <c r="J25" s="357">
        <f t="shared" si="0"/>
        <v>0</v>
      </c>
    </row>
    <row r="26" spans="1:11" ht="12" customHeight="1" x14ac:dyDescent="0.2">
      <c r="A26" s="149"/>
      <c r="B26" s="122" t="s">
        <v>334</v>
      </c>
      <c r="C26" s="357"/>
      <c r="D26" s="357"/>
      <c r="E26" s="357"/>
      <c r="F26" s="357"/>
      <c r="G26" s="357"/>
      <c r="H26" s="357"/>
      <c r="I26" s="357"/>
      <c r="J26" s="357">
        <f t="shared" si="0"/>
        <v>0</v>
      </c>
    </row>
    <row r="27" spans="1:11" ht="12" customHeight="1" x14ac:dyDescent="0.2">
      <c r="A27" s="149"/>
      <c r="B27" s="320" t="s">
        <v>335</v>
      </c>
      <c r="C27" s="357"/>
      <c r="D27" s="357"/>
      <c r="E27" s="357"/>
      <c r="F27" s="357"/>
      <c r="G27" s="357"/>
      <c r="H27" s="357"/>
      <c r="I27" s="357"/>
      <c r="J27" s="357">
        <f t="shared" si="0"/>
        <v>0</v>
      </c>
    </row>
    <row r="28" spans="1:11" ht="12" customHeight="1" x14ac:dyDescent="0.2">
      <c r="A28" s="149">
        <v>2.4</v>
      </c>
      <c r="B28" s="320" t="s">
        <v>287</v>
      </c>
      <c r="C28" s="357">
        <f t="shared" ref="C28:I28" si="6">+C19+C20-C24</f>
        <v>0</v>
      </c>
      <c r="D28" s="357">
        <f t="shared" si="6"/>
        <v>604840700</v>
      </c>
      <c r="E28" s="357">
        <f t="shared" si="6"/>
        <v>0</v>
      </c>
      <c r="F28" s="357">
        <f t="shared" si="6"/>
        <v>0</v>
      </c>
      <c r="G28" s="357">
        <f t="shared" si="6"/>
        <v>0</v>
      </c>
      <c r="H28" s="357">
        <f t="shared" si="6"/>
        <v>0</v>
      </c>
      <c r="I28" s="357">
        <f t="shared" si="6"/>
        <v>0</v>
      </c>
      <c r="J28" s="357">
        <f t="shared" si="0"/>
        <v>604840700</v>
      </c>
      <c r="K28" s="372"/>
    </row>
    <row r="29" spans="1:11" ht="12" customHeight="1" x14ac:dyDescent="0.2">
      <c r="A29" s="369">
        <v>3</v>
      </c>
      <c r="B29" s="370" t="s">
        <v>336</v>
      </c>
      <c r="C29" s="371"/>
      <c r="D29" s="371"/>
      <c r="E29" s="371"/>
      <c r="F29" s="371"/>
      <c r="G29" s="371"/>
      <c r="H29" s="371"/>
      <c r="I29" s="371"/>
      <c r="J29" s="371">
        <f t="shared" si="0"/>
        <v>0</v>
      </c>
    </row>
    <row r="30" spans="1:11" ht="12" customHeight="1" x14ac:dyDescent="0.2">
      <c r="A30" s="149">
        <v>3.1</v>
      </c>
      <c r="B30" s="320" t="s">
        <v>283</v>
      </c>
      <c r="C30" s="357">
        <f t="shared" ref="C30:I30" si="7">+C5-C19</f>
        <v>0</v>
      </c>
      <c r="D30" s="357">
        <f t="shared" si="7"/>
        <v>193217800</v>
      </c>
      <c r="E30" s="357">
        <f t="shared" si="7"/>
        <v>0</v>
      </c>
      <c r="F30" s="357">
        <f>+F5-F19</f>
        <v>0</v>
      </c>
      <c r="G30" s="357">
        <f t="shared" si="7"/>
        <v>0</v>
      </c>
      <c r="H30" s="357">
        <f t="shared" si="7"/>
        <v>0</v>
      </c>
      <c r="I30" s="357">
        <f t="shared" si="7"/>
        <v>0</v>
      </c>
      <c r="J30" s="357">
        <f t="shared" si="0"/>
        <v>193217800</v>
      </c>
      <c r="K30" s="372"/>
    </row>
    <row r="31" spans="1:11" ht="12" customHeight="1" x14ac:dyDescent="0.2">
      <c r="A31" s="149">
        <v>3.2</v>
      </c>
      <c r="B31" s="320" t="s">
        <v>287</v>
      </c>
      <c r="C31" s="357">
        <f t="shared" ref="C31:I31" si="8">+C17-C28</f>
        <v>0</v>
      </c>
      <c r="D31" s="357">
        <f t="shared" si="8"/>
        <v>193217800</v>
      </c>
      <c r="E31" s="357">
        <f t="shared" si="8"/>
        <v>0</v>
      </c>
      <c r="F31" s="357">
        <f>+F17-F28</f>
        <v>0</v>
      </c>
      <c r="G31" s="357">
        <f t="shared" si="8"/>
        <v>0</v>
      </c>
      <c r="H31" s="357">
        <f t="shared" si="8"/>
        <v>0</v>
      </c>
      <c r="I31" s="357">
        <f t="shared" si="8"/>
        <v>0</v>
      </c>
      <c r="J31" s="357">
        <f t="shared" si="0"/>
        <v>193217800</v>
      </c>
      <c r="K31" s="372"/>
    </row>
    <row r="32" spans="1:11" ht="43.5" customHeight="1" x14ac:dyDescent="0.2">
      <c r="A32" s="580" t="s">
        <v>604</v>
      </c>
      <c r="B32" s="580"/>
      <c r="C32" s="580"/>
      <c r="D32" s="580"/>
      <c r="E32" s="580"/>
      <c r="F32" s="580"/>
      <c r="G32" s="580"/>
      <c r="H32" s="580"/>
      <c r="I32" s="580"/>
      <c r="J32" s="580"/>
    </row>
    <row r="33" spans="1:10" ht="7.5" customHeight="1" x14ac:dyDescent="0.2">
      <c r="A33" s="581"/>
      <c r="B33" s="581"/>
      <c r="C33" s="581"/>
      <c r="D33" s="581"/>
      <c r="E33" s="581"/>
      <c r="F33" s="581"/>
      <c r="G33" s="581"/>
      <c r="H33" s="581"/>
      <c r="I33" s="581"/>
      <c r="J33" s="581"/>
    </row>
    <row r="34" spans="1:10" ht="7.5" customHeight="1" x14ac:dyDescent="0.2">
      <c r="A34" s="582"/>
      <c r="B34" s="582"/>
      <c r="C34" s="582"/>
      <c r="D34" s="582"/>
      <c r="E34" s="582"/>
      <c r="F34" s="582"/>
      <c r="G34" s="582"/>
      <c r="H34" s="582"/>
      <c r="I34" s="582"/>
      <c r="J34" s="582"/>
    </row>
    <row r="35" spans="1:10" ht="7.5" customHeight="1" x14ac:dyDescent="0.2">
      <c r="A35" s="583"/>
      <c r="B35" s="583"/>
      <c r="C35" s="583"/>
      <c r="D35" s="583"/>
      <c r="E35" s="583"/>
      <c r="F35" s="583"/>
      <c r="G35" s="583"/>
      <c r="H35" s="583"/>
      <c r="I35" s="583"/>
      <c r="J35" s="583"/>
    </row>
    <row r="36" spans="1:10" x14ac:dyDescent="0.2">
      <c r="J36" s="418">
        <f>+J31-balance!D26</f>
        <v>0</v>
      </c>
    </row>
    <row r="37" spans="1:10" s="428" customFormat="1" x14ac:dyDescent="0.2">
      <c r="J37" s="430"/>
    </row>
    <row r="38" spans="1:10" x14ac:dyDescent="0.2">
      <c r="A38" s="466" t="s">
        <v>337</v>
      </c>
      <c r="B38" s="466"/>
      <c r="C38" s="466"/>
      <c r="D38" s="466"/>
      <c r="E38" s="466"/>
      <c r="F38" s="466"/>
      <c r="G38" s="466"/>
      <c r="H38" s="466"/>
      <c r="I38" s="466"/>
      <c r="J38" s="466"/>
    </row>
    <row r="39" spans="1:10" x14ac:dyDescent="0.2">
      <c r="A39" s="105"/>
      <c r="B39" s="113"/>
      <c r="C39" s="113"/>
      <c r="D39" s="113"/>
      <c r="E39" s="113"/>
      <c r="F39" s="113"/>
      <c r="G39" s="113"/>
      <c r="H39" s="113"/>
      <c r="I39" s="113"/>
      <c r="J39" s="113"/>
    </row>
    <row r="40" spans="1:10" ht="33.75" x14ac:dyDescent="0.2">
      <c r="A40" s="120" t="s">
        <v>168</v>
      </c>
      <c r="B40" s="120" t="s">
        <v>60</v>
      </c>
      <c r="C40" s="120" t="s">
        <v>496</v>
      </c>
      <c r="D40" s="120" t="s">
        <v>608</v>
      </c>
      <c r="E40" s="120" t="s">
        <v>502</v>
      </c>
      <c r="F40" s="120" t="s">
        <v>503</v>
      </c>
      <c r="G40" s="120" t="s">
        <v>338</v>
      </c>
      <c r="H40" s="120" t="s">
        <v>339</v>
      </c>
      <c r="I40" s="120" t="s">
        <v>340</v>
      </c>
      <c r="J40" s="120" t="s">
        <v>69</v>
      </c>
    </row>
    <row r="41" spans="1:10" x14ac:dyDescent="0.2">
      <c r="A41" s="373">
        <v>1</v>
      </c>
      <c r="B41" s="366" t="s">
        <v>606</v>
      </c>
      <c r="C41" s="367"/>
      <c r="D41" s="367"/>
      <c r="E41" s="367"/>
      <c r="F41" s="367"/>
      <c r="G41" s="367"/>
      <c r="H41" s="367"/>
      <c r="I41" s="367"/>
      <c r="J41" s="367"/>
    </row>
    <row r="42" spans="1:10" x14ac:dyDescent="0.2">
      <c r="A42" s="121">
        <v>1.1000000000000001</v>
      </c>
      <c r="B42" s="320" t="s">
        <v>283</v>
      </c>
      <c r="C42" s="355"/>
      <c r="D42" s="355"/>
      <c r="E42" s="355"/>
      <c r="F42" s="355"/>
      <c r="G42" s="355"/>
      <c r="H42" s="355"/>
      <c r="I42" s="355"/>
      <c r="J42" s="355">
        <f t="shared" ref="J42:J67" si="9">SUM(C42:I42)</f>
        <v>0</v>
      </c>
    </row>
    <row r="43" spans="1:10" x14ac:dyDescent="0.2">
      <c r="A43" s="121">
        <v>1.2</v>
      </c>
      <c r="B43" s="374" t="s">
        <v>308</v>
      </c>
      <c r="C43" s="355">
        <f>SUM(C44:C47)</f>
        <v>0</v>
      </c>
      <c r="D43" s="355">
        <f t="shared" ref="D43:J43" si="10">SUM(D44:D47)</f>
        <v>0</v>
      </c>
      <c r="E43" s="355">
        <f t="shared" si="10"/>
        <v>0</v>
      </c>
      <c r="F43" s="355">
        <f t="shared" si="10"/>
        <v>0</v>
      </c>
      <c r="G43" s="355">
        <f t="shared" si="10"/>
        <v>0</v>
      </c>
      <c r="H43" s="355">
        <f t="shared" si="10"/>
        <v>0</v>
      </c>
      <c r="I43" s="355">
        <f t="shared" si="10"/>
        <v>0</v>
      </c>
      <c r="J43" s="355">
        <f t="shared" si="10"/>
        <v>0</v>
      </c>
    </row>
    <row r="44" spans="1:10" x14ac:dyDescent="0.2">
      <c r="A44" s="121"/>
      <c r="B44" s="320" t="s">
        <v>575</v>
      </c>
      <c r="C44" s="355"/>
      <c r="D44" s="355"/>
      <c r="E44" s="355"/>
      <c r="F44" s="355"/>
      <c r="G44" s="355"/>
      <c r="H44" s="355"/>
      <c r="I44" s="355"/>
      <c r="J44" s="355">
        <f t="shared" si="9"/>
        <v>0</v>
      </c>
    </row>
    <row r="45" spans="1:10" x14ac:dyDescent="0.2">
      <c r="A45" s="121"/>
      <c r="B45" s="320" t="s">
        <v>576</v>
      </c>
      <c r="C45" s="355"/>
      <c r="D45" s="355"/>
      <c r="E45" s="355"/>
      <c r="F45" s="355"/>
      <c r="G45" s="355"/>
      <c r="H45" s="355"/>
      <c r="I45" s="355"/>
      <c r="J45" s="355">
        <f t="shared" si="9"/>
        <v>0</v>
      </c>
    </row>
    <row r="46" spans="1:10" x14ac:dyDescent="0.2">
      <c r="A46" s="121"/>
      <c r="B46" s="320" t="s">
        <v>577</v>
      </c>
      <c r="C46" s="355"/>
      <c r="D46" s="355"/>
      <c r="E46" s="355"/>
      <c r="F46" s="355"/>
      <c r="G46" s="355"/>
      <c r="H46" s="355"/>
      <c r="I46" s="355"/>
      <c r="J46" s="355">
        <f t="shared" si="9"/>
        <v>0</v>
      </c>
    </row>
    <row r="47" spans="1:10" x14ac:dyDescent="0.2">
      <c r="A47" s="121"/>
      <c r="B47" s="122"/>
      <c r="C47" s="355"/>
      <c r="D47" s="355"/>
      <c r="E47" s="355"/>
      <c r="F47" s="355"/>
      <c r="G47" s="355"/>
      <c r="H47" s="355"/>
      <c r="I47" s="355"/>
      <c r="J47" s="355">
        <f t="shared" si="9"/>
        <v>0</v>
      </c>
    </row>
    <row r="48" spans="1:10" x14ac:dyDescent="0.2">
      <c r="A48" s="121">
        <v>1.3</v>
      </c>
      <c r="B48" s="374" t="s">
        <v>580</v>
      </c>
      <c r="C48" s="355"/>
      <c r="D48" s="355"/>
      <c r="E48" s="355"/>
      <c r="F48" s="355"/>
      <c r="G48" s="355"/>
      <c r="H48" s="355"/>
      <c r="I48" s="355"/>
      <c r="J48" s="355">
        <f t="shared" si="9"/>
        <v>0</v>
      </c>
    </row>
    <row r="49" spans="1:10" x14ac:dyDescent="0.2">
      <c r="A49" s="121"/>
      <c r="B49" s="320" t="s">
        <v>578</v>
      </c>
      <c r="C49" s="355"/>
      <c r="D49" s="355"/>
      <c r="E49" s="355"/>
      <c r="F49" s="355"/>
      <c r="G49" s="355"/>
      <c r="H49" s="355"/>
      <c r="I49" s="355"/>
      <c r="J49" s="355">
        <f t="shared" si="9"/>
        <v>0</v>
      </c>
    </row>
    <row r="50" spans="1:10" x14ac:dyDescent="0.2">
      <c r="A50" s="121"/>
      <c r="B50" s="320" t="s">
        <v>579</v>
      </c>
      <c r="C50" s="355"/>
      <c r="D50" s="355"/>
      <c r="E50" s="355"/>
      <c r="F50" s="355"/>
      <c r="G50" s="355"/>
      <c r="H50" s="355"/>
      <c r="I50" s="355"/>
      <c r="J50" s="355">
        <f t="shared" si="9"/>
        <v>0</v>
      </c>
    </row>
    <row r="51" spans="1:10" x14ac:dyDescent="0.2">
      <c r="A51" s="121"/>
      <c r="B51" s="320" t="s">
        <v>581</v>
      </c>
      <c r="C51" s="355"/>
      <c r="D51" s="355"/>
      <c r="E51" s="355"/>
      <c r="F51" s="355"/>
      <c r="G51" s="355"/>
      <c r="H51" s="355"/>
      <c r="I51" s="355"/>
      <c r="J51" s="355">
        <f t="shared" si="9"/>
        <v>0</v>
      </c>
    </row>
    <row r="52" spans="1:10" x14ac:dyDescent="0.2">
      <c r="A52" s="121"/>
      <c r="B52" s="320"/>
      <c r="C52" s="355"/>
      <c r="D52" s="355"/>
      <c r="E52" s="355"/>
      <c r="F52" s="355"/>
      <c r="G52" s="355"/>
      <c r="H52" s="355"/>
      <c r="I52" s="355"/>
      <c r="J52" s="355">
        <f t="shared" si="9"/>
        <v>0</v>
      </c>
    </row>
    <row r="53" spans="1:10" x14ac:dyDescent="0.2">
      <c r="A53" s="121">
        <v>1.4</v>
      </c>
      <c r="B53" s="320" t="s">
        <v>287</v>
      </c>
      <c r="C53" s="355"/>
      <c r="D53" s="355">
        <f>+D42+D43-D48</f>
        <v>0</v>
      </c>
      <c r="E53" s="355">
        <f t="shared" ref="E53:I53" si="11">+E42+E43-E48</f>
        <v>0</v>
      </c>
      <c r="F53" s="355">
        <f t="shared" si="11"/>
        <v>0</v>
      </c>
      <c r="G53" s="355">
        <f t="shared" si="11"/>
        <v>0</v>
      </c>
      <c r="H53" s="355">
        <f t="shared" si="11"/>
        <v>0</v>
      </c>
      <c r="I53" s="355">
        <f t="shared" si="11"/>
        <v>0</v>
      </c>
      <c r="J53" s="355">
        <f t="shared" si="9"/>
        <v>0</v>
      </c>
    </row>
    <row r="54" spans="1:10" x14ac:dyDescent="0.2">
      <c r="A54" s="373">
        <v>2</v>
      </c>
      <c r="B54" s="366" t="s">
        <v>607</v>
      </c>
      <c r="C54" s="367"/>
      <c r="D54" s="367"/>
      <c r="E54" s="367"/>
      <c r="F54" s="367"/>
      <c r="G54" s="367"/>
      <c r="H54" s="367"/>
      <c r="I54" s="367"/>
      <c r="J54" s="367">
        <f t="shared" si="9"/>
        <v>0</v>
      </c>
    </row>
    <row r="55" spans="1:10" ht="12" customHeight="1" x14ac:dyDescent="0.2">
      <c r="A55" s="121">
        <v>2.1</v>
      </c>
      <c r="B55" s="320" t="s">
        <v>283</v>
      </c>
      <c r="C55" s="355"/>
      <c r="D55" s="355"/>
      <c r="E55" s="355"/>
      <c r="F55" s="355"/>
      <c r="G55" s="355"/>
      <c r="H55" s="355"/>
      <c r="I55" s="355"/>
      <c r="J55" s="355">
        <f t="shared" si="9"/>
        <v>0</v>
      </c>
    </row>
    <row r="56" spans="1:10" ht="12" customHeight="1" x14ac:dyDescent="0.2">
      <c r="A56" s="121">
        <v>2.2000000000000002</v>
      </c>
      <c r="B56" s="374" t="s">
        <v>308</v>
      </c>
      <c r="C56" s="355">
        <f t="shared" ref="C56:I56" si="12">SUM(C57:C59)</f>
        <v>0</v>
      </c>
      <c r="D56" s="355">
        <f t="shared" si="12"/>
        <v>0</v>
      </c>
      <c r="E56" s="355">
        <f t="shared" si="12"/>
        <v>0</v>
      </c>
      <c r="F56" s="355">
        <f t="shared" si="12"/>
        <v>0</v>
      </c>
      <c r="G56" s="355">
        <f t="shared" si="12"/>
        <v>0</v>
      </c>
      <c r="H56" s="355">
        <f t="shared" si="12"/>
        <v>0</v>
      </c>
      <c r="I56" s="355">
        <f t="shared" si="12"/>
        <v>0</v>
      </c>
      <c r="J56" s="355">
        <f t="shared" si="9"/>
        <v>0</v>
      </c>
    </row>
    <row r="57" spans="1:10" ht="12" customHeight="1" x14ac:dyDescent="0.2">
      <c r="A57" s="121"/>
      <c r="B57" s="320" t="s">
        <v>582</v>
      </c>
      <c r="C57" s="355"/>
      <c r="D57" s="355"/>
      <c r="E57" s="355"/>
      <c r="F57" s="355"/>
      <c r="G57" s="355"/>
      <c r="H57" s="355"/>
      <c r="I57" s="355"/>
      <c r="J57" s="355">
        <f t="shared" si="9"/>
        <v>0</v>
      </c>
    </row>
    <row r="58" spans="1:10" ht="12" customHeight="1" x14ac:dyDescent="0.2">
      <c r="A58" s="121"/>
      <c r="B58" s="122" t="s">
        <v>341</v>
      </c>
      <c r="C58" s="355"/>
      <c r="D58" s="355"/>
      <c r="E58" s="355"/>
      <c r="F58" s="355"/>
      <c r="G58" s="355"/>
      <c r="H58" s="355"/>
      <c r="I58" s="355"/>
      <c r="J58" s="355">
        <f t="shared" si="9"/>
        <v>0</v>
      </c>
    </row>
    <row r="59" spans="1:10" ht="12" customHeight="1" x14ac:dyDescent="0.2">
      <c r="A59" s="121"/>
      <c r="B59" s="122" t="s">
        <v>332</v>
      </c>
      <c r="C59" s="355"/>
      <c r="D59" s="355"/>
      <c r="E59" s="355"/>
      <c r="F59" s="355"/>
      <c r="G59" s="355"/>
      <c r="H59" s="355"/>
      <c r="I59" s="355"/>
      <c r="J59" s="355">
        <f t="shared" si="9"/>
        <v>0</v>
      </c>
    </row>
    <row r="60" spans="1:10" ht="12" customHeight="1" x14ac:dyDescent="0.2">
      <c r="A60" s="121">
        <v>2.2999999999999998</v>
      </c>
      <c r="B60" s="320" t="s">
        <v>580</v>
      </c>
      <c r="C60" s="355"/>
      <c r="D60" s="355"/>
      <c r="E60" s="355"/>
      <c r="F60" s="355"/>
      <c r="G60" s="355"/>
      <c r="H60" s="355"/>
      <c r="I60" s="355"/>
      <c r="J60" s="355">
        <f t="shared" si="9"/>
        <v>0</v>
      </c>
    </row>
    <row r="61" spans="1:10" ht="12" customHeight="1" x14ac:dyDescent="0.2">
      <c r="A61" s="121"/>
      <c r="B61" s="122" t="s">
        <v>342</v>
      </c>
      <c r="C61" s="355"/>
      <c r="D61" s="355"/>
      <c r="E61" s="355"/>
      <c r="F61" s="355"/>
      <c r="G61" s="355"/>
      <c r="H61" s="355"/>
      <c r="I61" s="355"/>
      <c r="J61" s="355">
        <f t="shared" si="9"/>
        <v>0</v>
      </c>
    </row>
    <row r="62" spans="1:10" ht="12" customHeight="1" x14ac:dyDescent="0.2">
      <c r="A62" s="121"/>
      <c r="B62" s="122" t="s">
        <v>334</v>
      </c>
      <c r="C62" s="355"/>
      <c r="D62" s="355"/>
      <c r="E62" s="355"/>
      <c r="F62" s="355"/>
      <c r="G62" s="355"/>
      <c r="H62" s="355"/>
      <c r="I62" s="355"/>
      <c r="J62" s="355">
        <f t="shared" si="9"/>
        <v>0</v>
      </c>
    </row>
    <row r="63" spans="1:10" ht="12" customHeight="1" x14ac:dyDescent="0.2">
      <c r="A63" s="121"/>
      <c r="B63" s="320" t="s">
        <v>335</v>
      </c>
      <c r="C63" s="355"/>
      <c r="D63" s="355"/>
      <c r="E63" s="355"/>
      <c r="F63" s="355"/>
      <c r="G63" s="355"/>
      <c r="H63" s="355"/>
      <c r="I63" s="355"/>
      <c r="J63" s="355">
        <f t="shared" si="9"/>
        <v>0</v>
      </c>
    </row>
    <row r="64" spans="1:10" ht="12" customHeight="1" x14ac:dyDescent="0.2">
      <c r="A64" s="121">
        <v>2.4</v>
      </c>
      <c r="B64" s="320" t="s">
        <v>287</v>
      </c>
      <c r="C64" s="355"/>
      <c r="D64" s="355">
        <f t="shared" ref="D64:I64" si="13">+D55+D56-D60</f>
        <v>0</v>
      </c>
      <c r="E64" s="355">
        <f t="shared" si="13"/>
        <v>0</v>
      </c>
      <c r="F64" s="355">
        <f t="shared" si="13"/>
        <v>0</v>
      </c>
      <c r="G64" s="355">
        <f t="shared" si="13"/>
        <v>0</v>
      </c>
      <c r="H64" s="355">
        <f t="shared" si="13"/>
        <v>0</v>
      </c>
      <c r="I64" s="355">
        <f t="shared" si="13"/>
        <v>0</v>
      </c>
      <c r="J64" s="355">
        <f t="shared" si="9"/>
        <v>0</v>
      </c>
    </row>
    <row r="65" spans="1:10" ht="12" customHeight="1" x14ac:dyDescent="0.2">
      <c r="A65" s="369">
        <v>3</v>
      </c>
      <c r="B65" s="370" t="s">
        <v>336</v>
      </c>
      <c r="C65" s="367"/>
      <c r="D65" s="367"/>
      <c r="E65" s="367"/>
      <c r="F65" s="367"/>
      <c r="G65" s="367"/>
      <c r="H65" s="367"/>
      <c r="I65" s="367"/>
      <c r="J65" s="367">
        <f t="shared" si="9"/>
        <v>0</v>
      </c>
    </row>
    <row r="66" spans="1:10" ht="12" customHeight="1" x14ac:dyDescent="0.2">
      <c r="A66" s="149">
        <v>3.1</v>
      </c>
      <c r="B66" s="320" t="s">
        <v>343</v>
      </c>
      <c r="C66" s="355">
        <f t="shared" ref="C66:I66" si="14">+C42-C55</f>
        <v>0</v>
      </c>
      <c r="D66" s="355">
        <f t="shared" si="14"/>
        <v>0</v>
      </c>
      <c r="E66" s="355">
        <f t="shared" si="14"/>
        <v>0</v>
      </c>
      <c r="F66" s="355">
        <f t="shared" si="14"/>
        <v>0</v>
      </c>
      <c r="G66" s="355">
        <f t="shared" si="14"/>
        <v>0</v>
      </c>
      <c r="H66" s="355">
        <f t="shared" si="14"/>
        <v>0</v>
      </c>
      <c r="I66" s="355">
        <f t="shared" si="14"/>
        <v>0</v>
      </c>
      <c r="J66" s="355">
        <f t="shared" si="9"/>
        <v>0</v>
      </c>
    </row>
    <row r="67" spans="1:10" ht="12" customHeight="1" x14ac:dyDescent="0.2">
      <c r="A67" s="149">
        <v>3.2</v>
      </c>
      <c r="B67" s="320" t="s">
        <v>344</v>
      </c>
      <c r="C67" s="355">
        <f t="shared" ref="C67:I67" si="15">+C53-C64</f>
        <v>0</v>
      </c>
      <c r="D67" s="355">
        <f t="shared" si="15"/>
        <v>0</v>
      </c>
      <c r="E67" s="355">
        <f t="shared" si="15"/>
        <v>0</v>
      </c>
      <c r="F67" s="355">
        <f t="shared" si="15"/>
        <v>0</v>
      </c>
      <c r="G67" s="355">
        <f t="shared" si="15"/>
        <v>0</v>
      </c>
      <c r="H67" s="355">
        <f t="shared" si="15"/>
        <v>0</v>
      </c>
      <c r="I67" s="355">
        <f t="shared" si="15"/>
        <v>0</v>
      </c>
      <c r="J67" s="355">
        <f t="shared" si="9"/>
        <v>0</v>
      </c>
    </row>
    <row r="68" spans="1:10" ht="24" customHeight="1" x14ac:dyDescent="0.2">
      <c r="A68" s="577" t="s">
        <v>609</v>
      </c>
      <c r="B68" s="577"/>
      <c r="C68" s="577"/>
      <c r="D68" s="577"/>
      <c r="E68" s="577"/>
      <c r="F68" s="577"/>
      <c r="G68" s="577"/>
      <c r="H68" s="577"/>
      <c r="I68" s="577"/>
      <c r="J68" s="577"/>
    </row>
    <row r="69" spans="1:10" x14ac:dyDescent="0.2">
      <c r="A69" s="578"/>
      <c r="B69" s="578"/>
      <c r="C69" s="578"/>
      <c r="D69" s="578"/>
      <c r="E69" s="578"/>
      <c r="F69" s="578"/>
      <c r="G69" s="578"/>
      <c r="H69" s="578"/>
      <c r="I69" s="578"/>
      <c r="J69" s="578"/>
    </row>
    <row r="70" spans="1:10" x14ac:dyDescent="0.2">
      <c r="A70" s="579"/>
      <c r="B70" s="579"/>
      <c r="C70" s="579"/>
      <c r="D70" s="579"/>
      <c r="E70" s="579"/>
      <c r="F70" s="579"/>
      <c r="G70" s="579"/>
      <c r="H70" s="579"/>
      <c r="I70" s="579"/>
      <c r="J70" s="579"/>
    </row>
    <row r="71" spans="1:10" x14ac:dyDescent="0.2">
      <c r="A71" s="579"/>
      <c r="B71" s="579"/>
      <c r="C71" s="579"/>
      <c r="D71" s="579"/>
      <c r="E71" s="579"/>
      <c r="F71" s="579"/>
      <c r="G71" s="579"/>
      <c r="H71" s="579"/>
      <c r="I71" s="579"/>
      <c r="J71" s="579"/>
    </row>
  </sheetData>
  <mergeCells count="10">
    <mergeCell ref="A1:J1"/>
    <mergeCell ref="A68:J68"/>
    <mergeCell ref="A69:J69"/>
    <mergeCell ref="A70:J70"/>
    <mergeCell ref="A71:J71"/>
    <mergeCell ref="A32:J32"/>
    <mergeCell ref="A33:J33"/>
    <mergeCell ref="A34:J34"/>
    <mergeCell ref="A35:J35"/>
    <mergeCell ref="A38:J38"/>
  </mergeCells>
  <hyperlinks>
    <hyperlink ref="B19" location="_ftn1" display="_ftn1" xr:uid="{00000000-0004-0000-0600-000000000000}"/>
  </hyperlinks>
  <pageMargins left="0.45" right="0.4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36"/>
  <sheetViews>
    <sheetView tabSelected="1" zoomScaleNormal="100" workbookViewId="0">
      <selection activeCell="F19" sqref="F19"/>
    </sheetView>
  </sheetViews>
  <sheetFormatPr defaultRowHeight="12.75" x14ac:dyDescent="0.2"/>
  <cols>
    <col min="1" max="1" width="6.42578125" style="363" customWidth="1"/>
    <col min="2" max="2" width="26.85546875" style="363" customWidth="1"/>
    <col min="3" max="3" width="9.140625" style="363"/>
    <col min="4" max="4" width="15.85546875" style="363" bestFit="1" customWidth="1"/>
    <col min="5" max="6" width="9.140625" style="363"/>
    <col min="7" max="7" width="7.28515625" style="363" customWidth="1"/>
    <col min="8" max="11" width="9.140625" style="363"/>
    <col min="12" max="12" width="6.85546875" style="363" customWidth="1"/>
    <col min="13" max="13" width="14.28515625" style="363" bestFit="1" customWidth="1"/>
    <col min="14" max="14" width="14.85546875" style="363" bestFit="1" customWidth="1"/>
    <col min="15" max="16384" width="9.140625" style="363"/>
  </cols>
  <sheetData>
    <row r="2" spans="1:14" x14ac:dyDescent="0.2">
      <c r="A2" s="151"/>
      <c r="B2" s="151"/>
      <c r="C2" s="151"/>
      <c r="D2" s="151"/>
      <c r="E2" s="151"/>
      <c r="F2" s="151"/>
      <c r="G2" s="151"/>
      <c r="H2" s="151"/>
      <c r="I2" s="151"/>
      <c r="J2" s="151"/>
    </row>
    <row r="3" spans="1:14" x14ac:dyDescent="0.2">
      <c r="A3" s="466" t="s">
        <v>476</v>
      </c>
      <c r="B3" s="466"/>
      <c r="C3" s="466"/>
      <c r="D3" s="466"/>
      <c r="E3" s="466"/>
      <c r="F3" s="466"/>
      <c r="G3" s="466"/>
      <c r="H3" s="466"/>
      <c r="I3" s="466"/>
      <c r="J3" s="466"/>
      <c r="K3" s="466"/>
      <c r="L3" s="466"/>
      <c r="M3" s="466"/>
      <c r="N3" s="466"/>
    </row>
    <row r="4" spans="1:14" x14ac:dyDescent="0.2">
      <c r="A4" s="151"/>
      <c r="B4" s="151"/>
      <c r="C4" s="151"/>
      <c r="D4" s="151"/>
      <c r="E4" s="151"/>
      <c r="F4" s="151"/>
      <c r="G4" s="151"/>
      <c r="H4" s="151"/>
      <c r="I4" s="151"/>
      <c r="J4" s="151"/>
    </row>
    <row r="5" spans="1:14" x14ac:dyDescent="0.2">
      <c r="A5" s="584" t="s">
        <v>168</v>
      </c>
      <c r="B5" s="584" t="s">
        <v>60</v>
      </c>
      <c r="C5" s="585" t="s">
        <v>283</v>
      </c>
      <c r="D5" s="586" t="s">
        <v>513</v>
      </c>
      <c r="E5" s="587"/>
      <c r="F5" s="587"/>
      <c r="G5" s="587"/>
      <c r="H5" s="587"/>
      <c r="I5" s="587"/>
      <c r="J5" s="587"/>
      <c r="K5" s="587"/>
      <c r="L5" s="587"/>
      <c r="M5" s="588"/>
      <c r="N5" s="589" t="s">
        <v>287</v>
      </c>
    </row>
    <row r="6" spans="1:14" ht="60" x14ac:dyDescent="0.2">
      <c r="A6" s="584"/>
      <c r="B6" s="584"/>
      <c r="C6" s="585"/>
      <c r="D6" s="383" t="s">
        <v>512</v>
      </c>
      <c r="E6" s="383" t="s">
        <v>477</v>
      </c>
      <c r="F6" s="383" t="s">
        <v>478</v>
      </c>
      <c r="G6" s="383" t="s">
        <v>479</v>
      </c>
      <c r="H6" s="383" t="s">
        <v>480</v>
      </c>
      <c r="I6" s="383" t="s">
        <v>481</v>
      </c>
      <c r="J6" s="384" t="s">
        <v>482</v>
      </c>
      <c r="K6" s="389" t="s">
        <v>615</v>
      </c>
      <c r="L6" s="389" t="s">
        <v>483</v>
      </c>
      <c r="M6" s="389" t="s">
        <v>484</v>
      </c>
      <c r="N6" s="590"/>
    </row>
    <row r="7" spans="1:14" x14ac:dyDescent="0.2">
      <c r="A7" s="385">
        <v>1</v>
      </c>
      <c r="B7" s="385" t="s">
        <v>485</v>
      </c>
      <c r="C7" s="390">
        <v>0</v>
      </c>
      <c r="D7" s="390"/>
      <c r="E7" s="390"/>
      <c r="F7" s="390"/>
      <c r="G7" s="390"/>
      <c r="H7" s="390"/>
      <c r="I7" s="390"/>
      <c r="J7" s="390"/>
      <c r="K7" s="391"/>
      <c r="L7" s="391"/>
      <c r="M7" s="391"/>
      <c r="N7" s="391"/>
    </row>
    <row r="8" spans="1:14" x14ac:dyDescent="0.2">
      <c r="A8" s="386">
        <v>1.1000000000000001</v>
      </c>
      <c r="B8" s="386" t="s">
        <v>486</v>
      </c>
      <c r="C8" s="390"/>
      <c r="D8" s="390"/>
      <c r="E8" s="390"/>
      <c r="F8" s="390"/>
      <c r="G8" s="390"/>
      <c r="H8" s="390"/>
      <c r="I8" s="390"/>
      <c r="J8" s="390"/>
      <c r="K8" s="391"/>
      <c r="L8" s="391"/>
      <c r="M8" s="391"/>
      <c r="N8" s="391"/>
    </row>
    <row r="9" spans="1:14" x14ac:dyDescent="0.2">
      <c r="A9" s="386">
        <v>1.2</v>
      </c>
      <c r="B9" s="386" t="s">
        <v>323</v>
      </c>
      <c r="C9" s="390"/>
      <c r="D9" s="390"/>
      <c r="E9" s="390"/>
      <c r="F9" s="390"/>
      <c r="G9" s="390"/>
      <c r="H9" s="390"/>
      <c r="I9" s="390"/>
      <c r="J9" s="390"/>
      <c r="K9" s="391"/>
      <c r="L9" s="391"/>
      <c r="M9" s="391"/>
      <c r="N9" s="391"/>
    </row>
    <row r="10" spans="1:14" x14ac:dyDescent="0.2">
      <c r="A10" s="386" t="s">
        <v>19</v>
      </c>
      <c r="B10" s="387" t="s">
        <v>487</v>
      </c>
      <c r="C10" s="390"/>
      <c r="D10" s="390"/>
      <c r="E10" s="390"/>
      <c r="F10" s="390"/>
      <c r="G10" s="390"/>
      <c r="H10" s="390"/>
      <c r="I10" s="390"/>
      <c r="J10" s="390"/>
      <c r="K10" s="391"/>
      <c r="L10" s="391"/>
      <c r="M10" s="391"/>
      <c r="N10" s="391"/>
    </row>
    <row r="11" spans="1:14" x14ac:dyDescent="0.2">
      <c r="A11" s="386" t="s">
        <v>20</v>
      </c>
      <c r="B11" s="386" t="s">
        <v>488</v>
      </c>
      <c r="C11" s="390"/>
      <c r="D11" s="390"/>
      <c r="E11" s="390"/>
      <c r="F11" s="390"/>
      <c r="G11" s="390"/>
      <c r="H11" s="390"/>
      <c r="I11" s="390"/>
      <c r="J11" s="390"/>
      <c r="K11" s="391"/>
      <c r="L11" s="391"/>
      <c r="M11" s="391"/>
      <c r="N11" s="391"/>
    </row>
    <row r="12" spans="1:14" x14ac:dyDescent="0.2">
      <c r="A12" s="386">
        <v>1.3</v>
      </c>
      <c r="B12" s="387" t="s">
        <v>489</v>
      </c>
      <c r="C12" s="390"/>
      <c r="D12" s="390"/>
      <c r="E12" s="390"/>
      <c r="F12" s="390"/>
      <c r="G12" s="390"/>
      <c r="H12" s="390"/>
      <c r="I12" s="390"/>
      <c r="J12" s="390"/>
      <c r="K12" s="391"/>
      <c r="L12" s="391"/>
      <c r="M12" s="391"/>
      <c r="N12" s="391"/>
    </row>
    <row r="13" spans="1:14" x14ac:dyDescent="0.2">
      <c r="A13" s="386">
        <v>1.4</v>
      </c>
      <c r="B13" s="386" t="s">
        <v>167</v>
      </c>
      <c r="C13" s="390"/>
      <c r="D13" s="390"/>
      <c r="E13" s="390"/>
      <c r="F13" s="390"/>
      <c r="G13" s="390"/>
      <c r="H13" s="390"/>
      <c r="I13" s="390"/>
      <c r="J13" s="390"/>
      <c r="K13" s="391"/>
      <c r="L13" s="391"/>
      <c r="M13" s="391"/>
      <c r="N13" s="391"/>
    </row>
    <row r="14" spans="1:14" x14ac:dyDescent="0.2">
      <c r="A14" s="386">
        <v>1.5</v>
      </c>
      <c r="B14" s="386" t="s">
        <v>490</v>
      </c>
      <c r="C14" s="390"/>
      <c r="D14" s="390"/>
      <c r="E14" s="390"/>
      <c r="F14" s="390"/>
      <c r="G14" s="390"/>
      <c r="H14" s="390"/>
      <c r="I14" s="390"/>
      <c r="J14" s="390"/>
      <c r="K14" s="391"/>
      <c r="L14" s="391"/>
      <c r="M14" s="391"/>
      <c r="N14" s="391"/>
    </row>
    <row r="15" spans="1:14" x14ac:dyDescent="0.2">
      <c r="A15" s="386">
        <v>1.6</v>
      </c>
      <c r="B15" s="387" t="s">
        <v>491</v>
      </c>
      <c r="C15" s="390"/>
      <c r="D15" s="390"/>
      <c r="E15" s="390"/>
      <c r="F15" s="390"/>
      <c r="G15" s="390"/>
      <c r="H15" s="390"/>
      <c r="I15" s="390"/>
      <c r="J15" s="390"/>
      <c r="K15" s="391"/>
      <c r="L15" s="391"/>
      <c r="M15" s="391"/>
      <c r="N15" s="391"/>
    </row>
    <row r="16" spans="1:14" x14ac:dyDescent="0.2">
      <c r="A16" s="386">
        <v>1.7</v>
      </c>
      <c r="B16" s="386" t="s">
        <v>174</v>
      </c>
      <c r="C16" s="390"/>
      <c r="D16" s="390"/>
      <c r="E16" s="390"/>
      <c r="F16" s="390"/>
      <c r="G16" s="390"/>
      <c r="H16" s="390"/>
      <c r="I16" s="390"/>
      <c r="J16" s="390"/>
      <c r="K16" s="391"/>
      <c r="L16" s="391"/>
      <c r="M16" s="391"/>
      <c r="N16" s="391"/>
    </row>
    <row r="17" spans="1:14" x14ac:dyDescent="0.2">
      <c r="A17" s="386">
        <v>1.8</v>
      </c>
      <c r="B17" s="386" t="s">
        <v>492</v>
      </c>
      <c r="C17" s="390"/>
      <c r="D17" s="390"/>
      <c r="E17" s="390"/>
      <c r="F17" s="390"/>
      <c r="G17" s="390"/>
      <c r="H17" s="390"/>
      <c r="I17" s="390"/>
      <c r="J17" s="390"/>
      <c r="K17" s="391"/>
      <c r="L17" s="391"/>
      <c r="M17" s="391"/>
      <c r="N17" s="391"/>
    </row>
    <row r="18" spans="1:14" x14ac:dyDescent="0.2">
      <c r="A18" s="386">
        <v>1.9</v>
      </c>
      <c r="B18" s="386" t="s">
        <v>493</v>
      </c>
      <c r="C18" s="390"/>
      <c r="D18" s="390"/>
      <c r="E18" s="390"/>
      <c r="F18" s="390"/>
      <c r="G18" s="390"/>
      <c r="H18" s="390"/>
      <c r="I18" s="390"/>
      <c r="J18" s="390"/>
      <c r="K18" s="391"/>
      <c r="L18" s="391"/>
      <c r="M18" s="391"/>
      <c r="N18" s="391"/>
    </row>
    <row r="19" spans="1:14" x14ac:dyDescent="0.2">
      <c r="A19" s="386" t="s">
        <v>494</v>
      </c>
      <c r="B19" s="385" t="s">
        <v>495</v>
      </c>
      <c r="C19" s="390"/>
      <c r="D19" s="390"/>
      <c r="E19" s="390"/>
      <c r="F19" s="390"/>
      <c r="G19" s="390"/>
      <c r="H19" s="390"/>
      <c r="I19" s="390"/>
      <c r="J19" s="390"/>
      <c r="K19" s="391"/>
      <c r="L19" s="391"/>
      <c r="M19" s="391"/>
      <c r="N19" s="391"/>
    </row>
    <row r="20" spans="1:14" x14ac:dyDescent="0.2">
      <c r="A20" s="385">
        <v>2</v>
      </c>
      <c r="B20" s="385" t="s">
        <v>97</v>
      </c>
      <c r="C20" s="390"/>
      <c r="D20" s="390"/>
      <c r="E20" s="390"/>
      <c r="F20" s="390"/>
      <c r="G20" s="390"/>
      <c r="H20" s="390"/>
      <c r="I20" s="390"/>
      <c r="J20" s="390"/>
      <c r="K20" s="391"/>
      <c r="L20" s="391"/>
      <c r="M20" s="391"/>
      <c r="N20" s="391"/>
    </row>
    <row r="21" spans="1:14" x14ac:dyDescent="0.2">
      <c r="A21" s="386">
        <v>2.1</v>
      </c>
      <c r="B21" s="386" t="s">
        <v>496</v>
      </c>
      <c r="C21" s="390"/>
      <c r="D21" s="390"/>
      <c r="E21" s="390"/>
      <c r="F21" s="390"/>
      <c r="G21" s="390"/>
      <c r="H21" s="390"/>
      <c r="I21" s="390"/>
      <c r="J21" s="390"/>
      <c r="K21" s="391"/>
      <c r="L21" s="391"/>
      <c r="M21" s="392">
        <f t="shared" ref="M21:M28" si="0">SUM(D21:L21)</f>
        <v>0</v>
      </c>
      <c r="N21" s="391"/>
    </row>
    <row r="22" spans="1:14" x14ac:dyDescent="0.2">
      <c r="A22" s="386">
        <v>2.2000000000000002</v>
      </c>
      <c r="B22" s="387" t="s">
        <v>497</v>
      </c>
      <c r="C22" s="390"/>
      <c r="D22" s="390"/>
      <c r="E22" s="390"/>
      <c r="F22" s="390"/>
      <c r="G22" s="390"/>
      <c r="H22" s="390"/>
      <c r="I22" s="390"/>
      <c r="J22" s="390"/>
      <c r="K22" s="391"/>
      <c r="L22" s="391"/>
      <c r="M22" s="392">
        <f t="shared" si="0"/>
        <v>0</v>
      </c>
      <c r="N22" s="391"/>
    </row>
    <row r="23" spans="1:14" x14ac:dyDescent="0.2">
      <c r="A23" s="386" t="s">
        <v>498</v>
      </c>
      <c r="B23" s="387" t="s">
        <v>499</v>
      </c>
      <c r="C23" s="390"/>
      <c r="D23" s="390"/>
      <c r="E23" s="390"/>
      <c r="F23" s="390"/>
      <c r="G23" s="390"/>
      <c r="H23" s="390"/>
      <c r="I23" s="390"/>
      <c r="J23" s="390"/>
      <c r="K23" s="391"/>
      <c r="L23" s="391"/>
      <c r="M23" s="392">
        <f t="shared" si="0"/>
        <v>0</v>
      </c>
      <c r="N23" s="391"/>
    </row>
    <row r="24" spans="1:14" x14ac:dyDescent="0.2">
      <c r="A24" s="386" t="s">
        <v>500</v>
      </c>
      <c r="B24" s="386" t="s">
        <v>501</v>
      </c>
      <c r="C24" s="390"/>
      <c r="D24" s="390"/>
      <c r="E24" s="390"/>
      <c r="F24" s="390"/>
      <c r="G24" s="390"/>
      <c r="H24" s="390"/>
      <c r="I24" s="390"/>
      <c r="J24" s="390"/>
      <c r="K24" s="391"/>
      <c r="L24" s="391"/>
      <c r="M24" s="392">
        <f t="shared" si="0"/>
        <v>0</v>
      </c>
      <c r="N24" s="391"/>
    </row>
    <row r="25" spans="1:14" x14ac:dyDescent="0.2">
      <c r="A25" s="386">
        <v>2.2999999999999998</v>
      </c>
      <c r="B25" s="386" t="s">
        <v>502</v>
      </c>
      <c r="C25" s="390"/>
      <c r="D25" s="390"/>
      <c r="E25" s="390"/>
      <c r="F25" s="390"/>
      <c r="G25" s="390"/>
      <c r="H25" s="390"/>
      <c r="I25" s="390"/>
      <c r="J25" s="390"/>
      <c r="K25" s="391"/>
      <c r="L25" s="391"/>
      <c r="M25" s="392">
        <f t="shared" si="0"/>
        <v>0</v>
      </c>
      <c r="N25" s="391"/>
    </row>
    <row r="26" spans="1:14" x14ac:dyDescent="0.2">
      <c r="A26" s="386">
        <v>2.4</v>
      </c>
      <c r="B26" s="386" t="s">
        <v>503</v>
      </c>
      <c r="C26" s="390"/>
      <c r="D26" s="390"/>
      <c r="E26" s="390"/>
      <c r="F26" s="390"/>
      <c r="G26" s="390"/>
      <c r="H26" s="390"/>
      <c r="I26" s="390"/>
      <c r="J26" s="390"/>
      <c r="K26" s="391"/>
      <c r="L26" s="391"/>
      <c r="M26" s="392">
        <f t="shared" si="0"/>
        <v>0</v>
      </c>
      <c r="N26" s="391"/>
    </row>
    <row r="27" spans="1:14" x14ac:dyDescent="0.2">
      <c r="A27" s="386">
        <v>2.5</v>
      </c>
      <c r="B27" s="386" t="s">
        <v>338</v>
      </c>
      <c r="C27" s="390"/>
      <c r="D27" s="390"/>
      <c r="E27" s="390"/>
      <c r="F27" s="390"/>
      <c r="G27" s="390"/>
      <c r="H27" s="390"/>
      <c r="I27" s="390"/>
      <c r="J27" s="390"/>
      <c r="K27" s="391"/>
      <c r="L27" s="391"/>
      <c r="M27" s="392">
        <f t="shared" si="0"/>
        <v>0</v>
      </c>
      <c r="N27" s="391"/>
    </row>
    <row r="28" spans="1:14" x14ac:dyDescent="0.2">
      <c r="A28" s="386">
        <v>2.6</v>
      </c>
      <c r="B28" s="386" t="s">
        <v>339</v>
      </c>
      <c r="C28" s="390"/>
      <c r="D28" s="390"/>
      <c r="E28" s="390"/>
      <c r="F28" s="390"/>
      <c r="G28" s="390"/>
      <c r="H28" s="390"/>
      <c r="I28" s="390"/>
      <c r="J28" s="390"/>
      <c r="K28" s="391"/>
      <c r="L28" s="391"/>
      <c r="M28" s="392">
        <f t="shared" si="0"/>
        <v>0</v>
      </c>
      <c r="N28" s="391"/>
    </row>
    <row r="29" spans="1:14" x14ac:dyDescent="0.2">
      <c r="A29" s="386">
        <v>2.7</v>
      </c>
      <c r="B29" s="386" t="s">
        <v>616</v>
      </c>
      <c r="C29" s="390"/>
      <c r="D29" s="393">
        <f>+balance!D29</f>
        <v>0</v>
      </c>
      <c r="E29" s="390"/>
      <c r="F29" s="390"/>
      <c r="G29" s="390"/>
      <c r="H29" s="390"/>
      <c r="I29" s="390"/>
      <c r="J29" s="390"/>
      <c r="K29" s="391"/>
      <c r="L29" s="391"/>
      <c r="M29" s="392">
        <f>SUM(D29:L29)</f>
        <v>0</v>
      </c>
      <c r="N29" s="392">
        <f>+C29+M29</f>
        <v>0</v>
      </c>
    </row>
    <row r="30" spans="1:14" ht="36" x14ac:dyDescent="0.2">
      <c r="A30" s="386" t="s">
        <v>504</v>
      </c>
      <c r="B30" s="387" t="s">
        <v>505</v>
      </c>
      <c r="C30" s="390"/>
      <c r="D30" s="393"/>
      <c r="E30" s="390"/>
      <c r="F30" s="390"/>
      <c r="G30" s="390"/>
      <c r="H30" s="390"/>
      <c r="I30" s="390"/>
      <c r="J30" s="390"/>
      <c r="K30" s="391"/>
      <c r="L30" s="391"/>
      <c r="M30" s="392">
        <f t="shared" ref="M30:M31" si="1">SUM(D30:L30)</f>
        <v>0</v>
      </c>
      <c r="N30" s="392">
        <f t="shared" ref="N30:N31" si="2">+C30+M30</f>
        <v>0</v>
      </c>
    </row>
    <row r="31" spans="1:14" x14ac:dyDescent="0.2">
      <c r="A31" s="385">
        <v>2.8</v>
      </c>
      <c r="B31" s="388" t="s">
        <v>506</v>
      </c>
      <c r="C31" s="390"/>
      <c r="D31" s="393">
        <f>SUM(D21:D30)</f>
        <v>0</v>
      </c>
      <c r="E31" s="390"/>
      <c r="F31" s="390"/>
      <c r="G31" s="390"/>
      <c r="H31" s="390"/>
      <c r="I31" s="390"/>
      <c r="J31" s="390"/>
      <c r="K31" s="391"/>
      <c r="L31" s="391"/>
      <c r="M31" s="392">
        <f t="shared" si="1"/>
        <v>0</v>
      </c>
      <c r="N31" s="392">
        <f t="shared" si="2"/>
        <v>0</v>
      </c>
    </row>
    <row r="32" spans="1:14" x14ac:dyDescent="0.2">
      <c r="A32" s="386">
        <v>3</v>
      </c>
      <c r="B32" s="387" t="s">
        <v>507</v>
      </c>
      <c r="C32" s="390"/>
      <c r="D32" s="390"/>
      <c r="E32" s="390"/>
      <c r="F32" s="390"/>
      <c r="G32" s="390"/>
      <c r="H32" s="390"/>
      <c r="I32" s="390"/>
      <c r="J32" s="390"/>
      <c r="K32" s="391"/>
      <c r="L32" s="391"/>
      <c r="M32" s="391"/>
      <c r="N32" s="391"/>
    </row>
    <row r="33" spans="1:14" x14ac:dyDescent="0.2">
      <c r="A33" s="386">
        <v>3.1</v>
      </c>
      <c r="B33" s="386" t="s">
        <v>508</v>
      </c>
      <c r="C33" s="390"/>
      <c r="D33" s="390"/>
      <c r="E33" s="390"/>
      <c r="F33" s="390"/>
      <c r="G33" s="390"/>
      <c r="H33" s="390"/>
      <c r="I33" s="390"/>
      <c r="J33" s="390"/>
      <c r="K33" s="391"/>
      <c r="L33" s="391"/>
      <c r="M33" s="391"/>
      <c r="N33" s="391"/>
    </row>
    <row r="34" spans="1:14" x14ac:dyDescent="0.2">
      <c r="A34" s="386">
        <v>3.2</v>
      </c>
      <c r="B34" s="386" t="s">
        <v>509</v>
      </c>
      <c r="C34" s="390"/>
      <c r="D34" s="393"/>
      <c r="E34" s="393"/>
      <c r="F34" s="393"/>
      <c r="G34" s="393"/>
      <c r="H34" s="393"/>
      <c r="I34" s="393"/>
      <c r="J34" s="393"/>
      <c r="K34" s="392"/>
      <c r="L34" s="392"/>
      <c r="M34" s="392"/>
      <c r="N34" s="392"/>
    </row>
    <row r="35" spans="1:14" x14ac:dyDescent="0.2">
      <c r="A35" s="385">
        <v>4</v>
      </c>
      <c r="B35" s="385" t="s">
        <v>510</v>
      </c>
      <c r="C35" s="390"/>
      <c r="D35" s="393">
        <f>+D31</f>
        <v>0</v>
      </c>
      <c r="E35" s="393">
        <f t="shared" ref="E35:N35" si="3">+E31</f>
        <v>0</v>
      </c>
      <c r="F35" s="393">
        <f t="shared" si="3"/>
        <v>0</v>
      </c>
      <c r="G35" s="393">
        <f t="shared" si="3"/>
        <v>0</v>
      </c>
      <c r="H35" s="393">
        <f t="shared" si="3"/>
        <v>0</v>
      </c>
      <c r="I35" s="393">
        <f t="shared" si="3"/>
        <v>0</v>
      </c>
      <c r="J35" s="393">
        <f t="shared" si="3"/>
        <v>0</v>
      </c>
      <c r="K35" s="393">
        <f t="shared" si="3"/>
        <v>0</v>
      </c>
      <c r="L35" s="393">
        <f t="shared" si="3"/>
        <v>0</v>
      </c>
      <c r="M35" s="393">
        <f t="shared" si="3"/>
        <v>0</v>
      </c>
      <c r="N35" s="393">
        <f t="shared" si="3"/>
        <v>0</v>
      </c>
    </row>
    <row r="36" spans="1:14" x14ac:dyDescent="0.2">
      <c r="A36" s="344" t="s">
        <v>511</v>
      </c>
    </row>
  </sheetData>
  <mergeCells count="6">
    <mergeCell ref="A5:A6"/>
    <mergeCell ref="B5:B6"/>
    <mergeCell ref="C5:C6"/>
    <mergeCell ref="A3:N3"/>
    <mergeCell ref="D5:M5"/>
    <mergeCell ref="N5:N6"/>
  </mergeCell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nuur</vt:lpstr>
      <vt:lpstr>balance</vt:lpstr>
      <vt:lpstr>OUDT</vt:lpstr>
      <vt:lpstr>UUT</vt:lpstr>
      <vt:lpstr>MGT</vt:lpstr>
      <vt:lpstr>тодруулга бос</vt:lpstr>
      <vt:lpstr>Тодруулга хөнд-1</vt:lpstr>
      <vt:lpstr>Тодруулга хөнд-2</vt:lpstr>
      <vt:lpstr>'Тодруулга хөнд-1'!_ftnref1</vt:lpstr>
      <vt:lpstr>balance!Print_Area</vt:lpstr>
      <vt:lpstr>MGT!Print_Area</vt:lpstr>
      <vt:lpstr>nuur!Print_Area</vt:lpstr>
      <vt:lpstr>OUDT!Print_Area</vt:lpstr>
      <vt:lpstr>UUT!Print_Area</vt:lpstr>
      <vt:lpstr>'тодруулга бос'!Print_Area</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munkhbayar</dc:creator>
  <cp:lastModifiedBy>USER</cp:lastModifiedBy>
  <cp:lastPrinted>2024-02-16T08:32:18Z</cp:lastPrinted>
  <dcterms:created xsi:type="dcterms:W3CDTF">2009-06-27T17:01:30Z</dcterms:created>
  <dcterms:modified xsi:type="dcterms:W3CDTF">2024-02-16T08:32:19Z</dcterms:modified>
</cp:coreProperties>
</file>