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activeTab="9"/>
  </bookViews>
  <sheets>
    <sheet name="CT-1" sheetId="1" r:id="rId1"/>
    <sheet name="CT-2" sheetId="2" r:id="rId2"/>
    <sheet name="CT-3" sheetId="3" r:id="rId3"/>
    <sheet name="CT-4" sheetId="4" r:id="rId4"/>
    <sheet name="2" sheetId="6" r:id="rId5"/>
    <sheet name="4" sheetId="7" r:id="rId6"/>
    <sheet name="7" sheetId="8" r:id="rId7"/>
    <sheet name="8" sheetId="9" r:id="rId8"/>
    <sheet name="9" sheetId="10" r:id="rId9"/>
    <sheet name="10" sheetId="11" r:id="rId10"/>
    <sheet name="11" sheetId="12" r:id="rId11"/>
  </sheets>
  <externalReferences>
    <externalReference r:id="rId12"/>
  </externalReferenc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2"/>
  <c r="I6" s="1"/>
  <c r="G4"/>
  <c r="G6" s="1"/>
  <c r="I28" i="11"/>
  <c r="H28"/>
  <c r="J27"/>
  <c r="J23"/>
  <c r="J20"/>
  <c r="J18"/>
  <c r="J16"/>
  <c r="J8"/>
  <c r="I26" i="10"/>
  <c r="I25" s="1"/>
  <c r="G24"/>
  <c r="I20"/>
  <c r="I24" s="1"/>
  <c r="G19"/>
  <c r="I39" i="8"/>
  <c r="G30"/>
  <c r="I28"/>
  <c r="I30" s="1"/>
  <c r="I19"/>
  <c r="G19"/>
  <c r="J31" i="7"/>
  <c r="I31"/>
  <c r="H31"/>
  <c r="G31"/>
  <c r="F31"/>
  <c r="E31"/>
  <c r="E32" s="1"/>
  <c r="K30"/>
  <c r="E29"/>
  <c r="K28"/>
  <c r="K27"/>
  <c r="K26"/>
  <c r="K25"/>
  <c r="K24"/>
  <c r="K23"/>
  <c r="K22"/>
  <c r="J21"/>
  <c r="J19" s="1"/>
  <c r="I21"/>
  <c r="I19" s="1"/>
  <c r="H21"/>
  <c r="H19" s="1"/>
  <c r="G21"/>
  <c r="F21"/>
  <c r="E21"/>
  <c r="D21"/>
  <c r="K21" s="1"/>
  <c r="K19" s="1"/>
  <c r="K20"/>
  <c r="G19"/>
  <c r="F19"/>
  <c r="F29" s="1"/>
  <c r="F32" s="1"/>
  <c r="E19"/>
  <c r="J18"/>
  <c r="I18"/>
  <c r="H18"/>
  <c r="H29" s="1"/>
  <c r="H32" s="1"/>
  <c r="G18"/>
  <c r="G29" s="1"/>
  <c r="G32" s="1"/>
  <c r="F18"/>
  <c r="E18"/>
  <c r="D18"/>
  <c r="K17"/>
  <c r="K16"/>
  <c r="K15"/>
  <c r="K14"/>
  <c r="K13"/>
  <c r="K12"/>
  <c r="K11"/>
  <c r="K10"/>
  <c r="K9"/>
  <c r="K8"/>
  <c r="K7"/>
  <c r="K6"/>
  <c r="K5"/>
  <c r="K4"/>
  <c r="E4"/>
  <c r="C32" i="6"/>
  <c r="C23"/>
  <c r="F18"/>
  <c r="F23" s="1"/>
  <c r="C7"/>
  <c r="E5"/>
  <c r="E4"/>
  <c r="E7" s="1"/>
  <c r="F66" i="4"/>
  <c r="F62" s="1"/>
  <c r="F64"/>
  <c r="F69" s="1"/>
  <c r="E62"/>
  <c r="F55"/>
  <c r="F54"/>
  <c r="E54"/>
  <c r="F53"/>
  <c r="F50"/>
  <c r="E49"/>
  <c r="E47"/>
  <c r="F40"/>
  <c r="F39" s="1"/>
  <c r="F46" s="1"/>
  <c r="E39"/>
  <c r="F26"/>
  <c r="F24"/>
  <c r="F22"/>
  <c r="F21"/>
  <c r="F20"/>
  <c r="F19"/>
  <c r="F17" s="1"/>
  <c r="F18"/>
  <c r="E17"/>
  <c r="F11"/>
  <c r="F10" s="1"/>
  <c r="E10"/>
  <c r="E60" s="1"/>
  <c r="A3"/>
  <c r="I15" i="3"/>
  <c r="G15"/>
  <c r="F15"/>
  <c r="M10"/>
  <c r="R10" s="1"/>
  <c r="M7"/>
  <c r="E7"/>
  <c r="E15" s="1"/>
  <c r="A3"/>
  <c r="F16" i="2"/>
  <c r="F8"/>
  <c r="E8"/>
  <c r="E9" s="1"/>
  <c r="E24" s="1"/>
  <c r="E26" s="1"/>
  <c r="E28" s="1"/>
  <c r="F7"/>
  <c r="F9" s="1"/>
  <c r="A3"/>
  <c r="H73" i="1"/>
  <c r="I64"/>
  <c r="G64"/>
  <c r="I61"/>
  <c r="G61"/>
  <c r="I57"/>
  <c r="G57"/>
  <c r="G66" s="1"/>
  <c r="I53"/>
  <c r="G53"/>
  <c r="I43"/>
  <c r="I42"/>
  <c r="G42"/>
  <c r="I38"/>
  <c r="G38"/>
  <c r="I37"/>
  <c r="G37"/>
  <c r="I36"/>
  <c r="G36"/>
  <c r="I35"/>
  <c r="G35"/>
  <c r="G46" s="1"/>
  <c r="G54" s="1"/>
  <c r="G67" s="1"/>
  <c r="I21"/>
  <c r="I30" s="1"/>
  <c r="G21"/>
  <c r="G30" s="1"/>
  <c r="I16"/>
  <c r="G16"/>
  <c r="I14"/>
  <c r="G14"/>
  <c r="I11"/>
  <c r="G11"/>
  <c r="I10"/>
  <c r="G10"/>
  <c r="I9"/>
  <c r="I19" s="1"/>
  <c r="G9"/>
  <c r="A3"/>
  <c r="G31" l="1"/>
  <c r="G68" s="1"/>
  <c r="I66"/>
  <c r="I46"/>
  <c r="I54" s="1"/>
  <c r="F24" i="2"/>
  <c r="F26" s="1"/>
  <c r="F28" s="1"/>
  <c r="F49" i="4"/>
  <c r="F47" s="1"/>
  <c r="J28" i="11"/>
  <c r="G19" i="1"/>
  <c r="M15" i="3"/>
  <c r="I31" i="1"/>
  <c r="F27" i="4"/>
  <c r="I19" i="10"/>
  <c r="I29" i="7"/>
  <c r="I32" s="1"/>
  <c r="J29"/>
  <c r="J32" s="1"/>
  <c r="K18"/>
  <c r="D19"/>
  <c r="D29"/>
  <c r="K29" s="1"/>
  <c r="K32" s="1"/>
  <c r="K31"/>
  <c r="E27" i="4"/>
  <c r="R7" i="3"/>
  <c r="R15" s="1"/>
  <c r="I67" i="1" l="1"/>
  <c r="I68" s="1"/>
  <c r="F60" i="4"/>
</calcChain>
</file>

<file path=xl/sharedStrings.xml><?xml version="1.0" encoding="utf-8"?>
<sst xmlns="http://schemas.openxmlformats.org/spreadsheetml/2006/main" count="794" uniqueCount="436">
  <si>
    <t>Сангийн сайдын 2012 оны 77 дугаар тушаалын 3 дугаар хавсралт</t>
  </si>
  <si>
    <t>САНХҮҮГИЙН БАЙДЛЫН ТАЙЛАН</t>
  </si>
  <si>
    <t>( Аж ахуйн нэгж, байгууллагын нэр )</t>
  </si>
  <si>
    <t>(төгрөгөөр)</t>
  </si>
  <si>
    <t>Мөрийн дугаар</t>
  </si>
  <si>
    <t>Үзүүлэлт</t>
  </si>
  <si>
    <t xml:space="preserve"> 2022 оны 12-р сарын 31</t>
  </si>
  <si>
    <t>2023 оны 12-р сарын 31</t>
  </si>
  <si>
    <t>ХӨРӨНГӨ</t>
  </si>
  <si>
    <t xml:space="preserve">     Эргэлтийн хөрөнгө</t>
  </si>
  <si>
    <t/>
  </si>
  <si>
    <t>1.1.1</t>
  </si>
  <si>
    <t>Мөнгө, түүнтэй адилтгах хөрөнгө</t>
  </si>
  <si>
    <t>1.1.2</t>
  </si>
  <si>
    <t>Дансны авлага</t>
  </si>
  <si>
    <t>1.1.3</t>
  </si>
  <si>
    <t>Татвар, НДШ-ийн авлага</t>
  </si>
  <si>
    <t>1.1.4</t>
  </si>
  <si>
    <t>Бусад авлага</t>
  </si>
  <si>
    <t>1.1.5</t>
  </si>
  <si>
    <t>Бусад санхүүгийн хөрөнгө</t>
  </si>
  <si>
    <t>1.1.6</t>
  </si>
  <si>
    <t>Бараа материал</t>
  </si>
  <si>
    <t>1.1.7</t>
  </si>
  <si>
    <t>Урьдчилж төлсөн зардал/тооцоо</t>
  </si>
  <si>
    <t>1.1.8</t>
  </si>
  <si>
    <t>Бусад эргэлтийн хөрөнгө</t>
  </si>
  <si>
    <t>1.1.9</t>
  </si>
  <si>
    <t>Борлуулах зорилгоор эзэмшиж буй эргэлтийн бус хөрөнгө (борлуулах бүлэг хөрөнгө)</t>
  </si>
  <si>
    <t>1.1.10</t>
  </si>
  <si>
    <t>1.1.11</t>
  </si>
  <si>
    <t>Эргэлтийн хөрөнгийн дүн</t>
  </si>
  <si>
    <t xml:space="preserve">     Эргэлтийн бус хөрөнгө</t>
  </si>
  <si>
    <t>1.2.1</t>
  </si>
  <si>
    <t>Үндсэн хөрөнгө</t>
  </si>
  <si>
    <t>1.2.2</t>
  </si>
  <si>
    <t>Биет бус хөрөнгө</t>
  </si>
  <si>
    <t>1.2.3</t>
  </si>
  <si>
    <t>Биологийн хөрөнгө</t>
  </si>
  <si>
    <t>1.2.4</t>
  </si>
  <si>
    <t>Урт хугацаат хөрөнгө оруулалт</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</si>
  <si>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</si>
  <si>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</si>
  <si>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</si>
  <si>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</si>
  <si>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</si>
  <si>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</si>
  <si>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</si>
  <si>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бус хөрөнгө</t>
  </si>
  <si>
    <t>1.2.9</t>
  </si>
  <si>
    <t>1.2.10</t>
  </si>
  <si>
    <t>Эргэлтийн бус хөрөнгийн дүн</t>
  </si>
  <si>
    <t>НИЙТ ХӨРӨНГИЙН ДҮН</t>
  </si>
  <si>
    <t>ӨР ТӨЛБӨР БА ЭЗДИЙН ӨМЧ</t>
  </si>
  <si>
    <t xml:space="preserve">     ӨР ТӨЛБӨР</t>
  </si>
  <si>
    <t>2.1.1</t>
  </si>
  <si>
    <t xml:space="preserve">     Богино хугацаат өр төлбөр</t>
  </si>
  <si>
    <t>2.1.1.1</t>
  </si>
  <si>
    <t>Дансны өглөг</t>
  </si>
  <si>
    <t>2.1.1.2</t>
  </si>
  <si>
    <t>Цалингийн өглөг</t>
  </si>
  <si>
    <t>2.1.1.3</t>
  </si>
  <si>
    <t>Татварын өглөг</t>
  </si>
  <si>
    <t>2.1.1.4</t>
  </si>
  <si>
    <t>НДШ-ийн өглөг</t>
  </si>
  <si>
    <t>2.1.1.5</t>
  </si>
  <si>
    <t>Богино хугацаат зээл</t>
  </si>
  <si>
    <t>2.1.1.6</t>
  </si>
  <si>
    <t>Хүүний өглөг</t>
  </si>
  <si>
    <t>2.1.1.7</t>
  </si>
  <si>
    <t>Ногдол ашгийн өглөг</t>
  </si>
  <si>
    <t>2.1.1.8</t>
  </si>
  <si>
    <t>Урьдчилж орсон орлого</t>
  </si>
  <si>
    <t>2.1.1.9</t>
  </si>
  <si>
    <t>Нөөц /өр төлбөр/</t>
  </si>
  <si>
    <t>2.1.1.10</t>
  </si>
  <si>
    <t>Бусад богино хугацаат өр төлбөр</t>
  </si>
  <si>
    <t>2.1.1.11</t>
  </si>
  <si>
    <t>Борлуулах зорилгоор эзэмшиж буй эргэлтийн бус хөрөнгө (борлуулах бүлэг хөрөнгө)-нд хамаарах өр төлбөр</t>
  </si>
  <si>
    <t>2.1.1.13</t>
  </si>
  <si>
    <t>Богино хугацаат өр төлбөрийн дүн</t>
  </si>
  <si>
    <t>2.1.2</t>
  </si>
  <si>
    <t xml:space="preserve">     Урт хугацаат өр төлбөр</t>
  </si>
  <si>
    <t>2.1.2.1</t>
  </si>
  <si>
    <t>Урт хугацаат зээл</t>
  </si>
  <si>
    <t>2.1.2.2</t>
  </si>
  <si>
    <t>2.1.2.3</t>
  </si>
  <si>
    <t>Хойшлогдсон татварын өр</t>
  </si>
  <si>
    <t>2.1.2.4</t>
  </si>
  <si>
    <t>Бусад урт хугацаат өр төлбөр</t>
  </si>
  <si>
    <t>2.1.2.5</t>
  </si>
  <si>
    <t>2.1.2.6</t>
  </si>
  <si>
    <t>Урт хугацаат өр төлбөрийн дүн</t>
  </si>
  <si>
    <t>ӨР ТӨЛБӨРИЙН НИЙТ ДҮН</t>
  </si>
  <si>
    <t xml:space="preserve">     ЭЗДИЙН ӨМЧ</t>
  </si>
  <si>
    <t>2.3.1</t>
  </si>
  <si>
    <t>Өмч: а) төрийн</t>
  </si>
  <si>
    <t>2.3.2</t>
  </si>
  <si>
    <t xml:space="preserve">         б) хувийн</t>
  </si>
  <si>
    <t>2.3.3</t>
  </si>
  <si>
    <t xml:space="preserve">         в) хувьцаат</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</si>
  <si>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</si>
  <si>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</si>
  <si>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</si>
  <si>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</si>
  <si>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</si>
  <si>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</si>
  <si>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</si>
  <si>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</si>
  <si>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</si>
  <si>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Эздийн өмчийн бусад хэсэг</t>
  </si>
  <si>
    <t>2.3.9</t>
  </si>
  <si>
    <t>Хуримтлагдсан ашиг</t>
  </si>
  <si>
    <t>2.3.10</t>
  </si>
  <si>
    <t>2.3.11</t>
  </si>
  <si>
    <t>ЭЗДИЙН ӨМЧИЙН ДҮН</t>
  </si>
  <si>
    <t>ӨР ТӨЛБӨР БА ЭЗДИЙН ӨМЧИЙН ДҮН</t>
  </si>
  <si>
    <t>Захирал :</t>
  </si>
  <si>
    <t>...............................................................</t>
  </si>
  <si>
    <t xml:space="preserve"> </t>
  </si>
  <si>
    <t>Ерөнхий нягтлан бодогч :</t>
  </si>
  <si>
    <t>ОРЛОГЫН ДЭЛГЭРЭНГҮЙ ТАЙЛАН</t>
  </si>
  <si>
    <t>ҮЗҮҮЛЭЛТ</t>
  </si>
  <si>
    <t>2022 оны 12-р сарын 31</t>
  </si>
  <si>
    <t>Борлуулалтын орлого (цэвэр)</t>
  </si>
  <si>
    <t>Борлуулалтын өртөг</t>
  </si>
  <si>
    <t>Нийт ашиг ( алдагдал )</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</si>
  <si>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</si>
  <si>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</si>
  <si>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</si>
  <si>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</si>
  <si>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</si>
  <si>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</si>
  <si>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</si>
  <si>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</si>
  <si>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Бусад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</si>
  <si>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</si>
  <si>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</si>
  <si>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</si>
  <si>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</si>
  <si>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 алдагдал )</t>
  </si>
  <si>
    <t>Татвар төлөхийн өмнөх ашиг ( алдагдал )</t>
  </si>
  <si>
    <t>Орлогын татварын зардал</t>
  </si>
  <si>
    <t>Татварын дараах ашиг ( алдагдал )</t>
  </si>
  <si>
    <t>Зогсоосон үйл ажиллагааны татварын дараах ашиг ( алдагдал )</t>
  </si>
  <si>
    <t>Тайлант үеийн цэвэр ашиг ( алдагдал )</t>
  </si>
  <si>
    <t>Бусад дэлгэрэнгүй орлого</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</si>
  <si>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</si>
  <si>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</si>
  <si>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</si>
  <si>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</si>
  <si>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 алдагдал )</t>
  </si>
  <si>
    <t>ӨМЧИЙН ӨӨРЧЛӨЛТИЙН ТАЙЛАН</t>
  </si>
  <si>
    <t>оны</t>
  </si>
  <si>
    <t>сарын</t>
  </si>
  <si>
    <t>өдөр</t>
  </si>
  <si>
    <t>№</t>
  </si>
  <si>
    <t>Өмч</t>
  </si>
  <si>
    <t>Нийт дүн</t>
  </si>
  <si>
    <t>20.. оны 01-р сарын 01-ний үлдэгдэл</t>
  </si>
  <si>
    <t>Нягтлан бодох бүртгэлийн бодлогын өөрчлөлтийн нөлөө, алдааны залруулга</t>
  </si>
  <si>
    <t>Залруулсан үлдэгдэл</t>
  </si>
  <si>
    <t>Тайлант үеийн цэвэр ашиг (алдагдал)</t>
  </si>
  <si>
    <t>Өмчид гарсан өөрчлөлт</t>
  </si>
  <si>
    <t>Зарласан ногдол ашиг</t>
  </si>
  <si>
    <t>Дахин үнэлгээний нэмэгдлийн хэрэгжсэн дүн</t>
  </si>
  <si>
    <t>20.. оны 12-р сарын 31-ний үлдэгдэл</t>
  </si>
  <si>
    <t>/</t>
  </si>
  <si>
    <t xml:space="preserve">МӨНГӨН ГҮЙЛГЭЭНИЙ ТАЙЛАН </t>
  </si>
  <si>
    <t>Үндсэн үйл ажиллагааны мөнгөн гүйлгээ</t>
  </si>
  <si>
    <t>Мөнгөн орлогын дүн (+)</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</si>
  <si>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</si>
  <si>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</si>
  <si>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</si>
  <si>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</si>
  <si>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</si>
  <si>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</si>
  <si>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 (-)</t>
  </si>
  <si>
    <t>Ажиллагчдад төлсөн</t>
  </si>
  <si>
    <t>Нийгмийн даатгалын байгууллагад төлсөн</t>
  </si>
  <si>
    <t>Бараа материал худалдан авахад төлсөн</t>
  </si>
  <si>
    <t>Ашиглалтын зардалд төлсөн</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</si>
  <si>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</si>
  <si>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</si>
  <si>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</si>
  <si>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</si>
  <si>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</si>
  <si>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</si>
  <si>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</si>
  <si>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</si>
  <si>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Биет бус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</si>
  <si>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</si>
  <si>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</si>
  <si>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</si>
  <si>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хүүгийн орлого</t>
  </si>
  <si>
    <t>Хүлээн авсан ноогдол ашиг</t>
  </si>
  <si>
    <t>Үндсэн хөрөнгө олж эзэмшихэд төлсөн</t>
  </si>
  <si>
    <t>Биет бус хөрөнгө олж эзэмшихэд төлсөн</t>
  </si>
  <si>
    <t>Хөрөнгө оруулалт олж эзэмшихэд төлсөн</t>
  </si>
  <si>
    <t>Бусад урт хугацаат хөрөнгө олж эзэмшихэд төлсөн</t>
  </si>
  <si>
    <t>Бусдад олгосон зээл болон урьдчилгаа</t>
  </si>
  <si>
    <t>Хөрөнгө оруулалтын үйл ажиллагааны цэвэр мөнгөн гүйлгээний дүн</t>
  </si>
  <si>
    <t>Санхүүгийн үйл ажиллагааны мөнгөн гүйлгээ</t>
  </si>
  <si>
    <t>Зээл авсан, өрийн үнэт цаас гаргаснаас хүлээн авсан</t>
  </si>
  <si>
    <t>Хувьцаа болон өмчийн бусад үнэт цаас гаргаснаас хүлээн авсан</t>
  </si>
  <si>
    <t>Төрөл бүрийн хандив</t>
  </si>
  <si>
    <t>Зээл, өрийн үнэт цаасны төлбөрт төлсөн мөнгө</t>
  </si>
  <si>
    <t>Санхүүгийн түрээсний өглөгт төлсөн</t>
  </si>
  <si>
    <t>Хувьцаа буцаан худалдаж авахад төлсөн</t>
  </si>
  <si>
    <t>Төлсөн ногдол ашиг</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</si>
  <si>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</si>
  <si>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</si>
  <si>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</si>
  <si>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</si>
  <si>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Захирал</t>
  </si>
  <si>
    <t>Ерөнхий нягтлан бодогч</t>
  </si>
  <si>
    <r>
      <rPr>
        <sz val="10"/>
        <color theme="1"/>
        <rFont val="Times New Roman"/>
        <family val="1"/>
      </rPr>
      <t>3.   </t>
    </r>
    <r>
      <rPr>
        <sz val="7"/>
        <color theme="1"/>
        <rFont val="Times New Roman"/>
        <family val="1"/>
      </rPr>
      <t xml:space="preserve">    </t>
    </r>
    <r>
      <rPr>
        <sz val="10"/>
        <color theme="1"/>
        <rFont val="Times New Roman"/>
        <family val="1"/>
      </rPr>
      <t>МӨНГӨ, ТҮҮНТЭЙ АДИЛТГАХ ХӨРӨНГӨ</t>
    </r>
  </si>
  <si>
    <t>Мөнгөн хөрөнгийн зүйлс</t>
  </si>
  <si>
    <t>Эхний үлдэгдэл</t>
  </si>
  <si>
    <t xml:space="preserve">         Эцсийн үлдэгдэл</t>
  </si>
  <si>
    <t>Касс дахь мөнгө</t>
  </si>
  <si>
    <t>Банкин дахь мөнгө</t>
  </si>
  <si>
    <t>Мөнгөтэй адилтгах хөрөнгө</t>
  </si>
  <si>
    <t>Тэмдэглэл. (Мөнгө, түүнтэй адилтгах хөрөнгөтэй холбоотой тайлбар, тэмдэглэлийг хийнэ).</t>
  </si>
  <si>
    <r>
      <rPr>
        <sz val="10"/>
        <color theme="1"/>
        <rFont val="Times New Roman"/>
        <family val="1"/>
      </rPr>
      <t>4.   </t>
    </r>
    <r>
      <rPr>
        <sz val="7"/>
        <color theme="1"/>
        <rFont val="Times New Roman"/>
        <family val="1"/>
      </rPr>
      <t xml:space="preserve">    </t>
    </r>
    <r>
      <rPr>
        <sz val="10"/>
        <color theme="1"/>
        <rFont val="Times New Roman"/>
        <family val="1"/>
      </rPr>
      <t>ДАНСНЫ БОЛОН БУСАД АВЛАГА</t>
    </r>
  </si>
  <si>
    <t>4.1 Дансны авлага</t>
  </si>
  <si>
    <t xml:space="preserve">Дансны авлага </t>
  </si>
  <si>
    <t xml:space="preserve">Найдваргүй авлагын хасагдуулга </t>
  </si>
  <si>
    <t>Дансны авлага (цэвэр дүнгээр)</t>
  </si>
  <si>
    <t>Нэмэгдсэн</t>
  </si>
  <si>
    <t>Хасагдсан (-):</t>
  </si>
  <si>
    <t xml:space="preserve">     -Төлөгдсөн </t>
  </si>
  <si>
    <t xml:space="preserve">    - Найдваргүй болсон </t>
  </si>
  <si>
    <t>Эцсийн үлдэгдэл</t>
  </si>
  <si>
    <r>
      <rPr>
        <sz val="10"/>
        <rFont val="Times New Roman"/>
        <family val="1"/>
      </rPr>
      <t>4.2</t>
    </r>
    <r>
      <rPr>
        <sz val="7"/>
        <rFont val="Times New Roman"/>
        <family val="1"/>
      </rPr>
      <t xml:space="preserve">    </t>
    </r>
    <r>
      <rPr>
        <sz val="10"/>
        <rFont val="Times New Roman"/>
        <family val="1"/>
      </rPr>
      <t>Татвар, нийгмийн даатгалын шимтгэл (НДШ) - ийн авлага</t>
    </r>
  </si>
  <si>
    <t>Төрөл</t>
  </si>
  <si>
    <t>ААНОАТ-ын авлага</t>
  </si>
  <si>
    <t>НӨАТ-ын авлага</t>
  </si>
  <si>
    <t>НДШ – ийн авлага</t>
  </si>
  <si>
    <r>
      <rPr>
        <sz val="10"/>
        <rFont val="Times New Roman"/>
        <family val="1"/>
      </rPr>
      <t>4.3</t>
    </r>
    <r>
      <rPr>
        <sz val="7"/>
        <rFont val="Times New Roman"/>
        <family val="1"/>
      </rPr>
      <t xml:space="preserve">    </t>
    </r>
    <r>
      <rPr>
        <sz val="10"/>
        <rFont val="Times New Roman"/>
        <family val="1"/>
      </rPr>
      <t>Бусад богино хугацаат авлага (төрлөөр нь ангилна)</t>
    </r>
  </si>
  <si>
    <t>Холбоотой талаас авах авлага (эргэлтийн хөрөнгөнд хамаарах дүн)</t>
  </si>
  <si>
    <t>Ажиллагчдаас авах авлага</t>
  </si>
  <si>
    <t>Ногдол ашгийн авлага</t>
  </si>
  <si>
    <t>Хүүний авлага</t>
  </si>
  <si>
    <t>Богино хугацаат авлагын бичиг</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</si>
  <si>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</si>
  <si>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</si>
  <si>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r>
      <rPr>
        <sz val="10"/>
        <color theme="1"/>
        <rFont val="Times New Roman"/>
        <family val="1"/>
      </rPr>
      <t>9.</t>
    </r>
    <r>
      <rPr>
        <sz val="7"/>
        <color theme="1"/>
        <rFont val="Times New Roman"/>
        <family val="1"/>
      </rPr>
      <t xml:space="preserve">       </t>
    </r>
    <r>
      <rPr>
        <sz val="10"/>
        <color theme="1"/>
        <rFont val="Times New Roman"/>
        <family val="1"/>
      </rPr>
      <t xml:space="preserve">ҮНДСЭН ХӨРӨНГӨ </t>
    </r>
  </si>
  <si>
    <t>Газрын сайжруулалт</t>
  </si>
  <si>
    <t>Барилга, байгууламж</t>
  </si>
  <si>
    <t>Машин, тоног төхөөрөмж</t>
  </si>
  <si>
    <t>Тээврийн хэрэгсэл</t>
  </si>
  <si>
    <t xml:space="preserve">Тавилга эд хогшил </t>
  </si>
  <si>
    <t>Компьютер, бусад хэрэгсэл</t>
  </si>
  <si>
    <t>Бусад үндсэн хөрөнгө</t>
  </si>
  <si>
    <t>ҮНДСЭН ХӨРӨНГӨ /ӨРТӨГ/</t>
  </si>
  <si>
    <t>Нэмэгдсэн дүн</t>
  </si>
  <si>
    <t>Өөрөө үйлдвэрлэсэн</t>
  </si>
  <si>
    <t>Худалдаж авсан</t>
  </si>
  <si>
    <t>Үнэ төлбөргүй авсан</t>
  </si>
  <si>
    <t>Дахин үнэлгээний нэмэгдэл</t>
  </si>
  <si>
    <t>Хасагдсан дүн (-)</t>
  </si>
  <si>
    <t xml:space="preserve">Худалдсан </t>
  </si>
  <si>
    <t xml:space="preserve">Үнэгүй шилжүүлсэн </t>
  </si>
  <si>
    <t xml:space="preserve">Акталсан </t>
  </si>
  <si>
    <t>Үндсэн хөрөнгө дахин ангилсан</t>
  </si>
  <si>
    <t>Үндсэн хөрөнгө, ХОЗҮХХ[1] хооронд дахин ангилсан</t>
  </si>
  <si>
    <t>ХУРИМТЛАГДСАН ЭЛЭГДЭЛ</t>
  </si>
  <si>
    <t xml:space="preserve">Эхний үлдэгдэл </t>
  </si>
  <si>
    <t xml:space="preserve">   Байгуулсан элэгдэл </t>
  </si>
  <si>
    <t xml:space="preserve">Дахин үнэлгээгээр нэмэгдсэн </t>
  </si>
  <si>
    <t xml:space="preserve">Үнэ цэнийн бууралтын буцаалт </t>
  </si>
  <si>
    <t>Хасагдсан дүн</t>
  </si>
  <si>
    <t xml:space="preserve">   Данснаас хассан хөрөнгийн элэгдэл </t>
  </si>
  <si>
    <t xml:space="preserve">Дахин үнэлгээгээр  хасагдсан </t>
  </si>
  <si>
    <t xml:space="preserve">Үнэ цэнийн бууралт </t>
  </si>
  <si>
    <t xml:space="preserve">Эцсийн үлдэгдэл </t>
  </si>
  <si>
    <t xml:space="preserve">ДАНСНЫ ЦЭВЭР ДҮН </t>
  </si>
  <si>
    <t>Эхний үлдэгдэл    (1.1 - 2.1)</t>
  </si>
  <si>
    <t>Эцсийн үлдэгдэл (1.6 - 2.4)</t>
  </si>
  <si>
    <t>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t>
  </si>
  <si>
    <t>[1] Хөрөнгө оруулалтын зориулалттай үл хөдлөх хөрөнгө.</t>
  </si>
  <si>
    <r>
      <rPr>
        <sz val="10"/>
        <color theme="1"/>
        <rFont val="Times New Roman"/>
        <family val="1"/>
      </rPr>
      <t>15.</t>
    </r>
    <r>
      <rPr>
        <sz val="7"/>
        <color theme="1"/>
        <rFont val="Times New Roman"/>
        <family val="1"/>
      </rPr>
      <t xml:space="preserve">       </t>
    </r>
    <r>
      <rPr>
        <sz val="10"/>
        <color theme="1"/>
        <rFont val="Times New Roman"/>
        <family val="1"/>
      </rPr>
      <t>БУСАД ЭРГЭЛТИЙН БУС ХӨРӨНГӨ</t>
    </r>
  </si>
  <si>
    <t>Тэмдэглэл. ( Бусад эргэлтийн бус хөрөнгийн төрөл тус бүрээр тайлбар, тэмдэглэлийг хийнэ. Урт хугацаат авлагыг тодруулна).</t>
  </si>
  <si>
    <r>
      <rPr>
        <sz val="10"/>
        <color theme="1"/>
        <rFont val="Times New Roman"/>
        <family val="1"/>
      </rPr>
      <t>16.</t>
    </r>
    <r>
      <rPr>
        <sz val="7"/>
        <color theme="1"/>
        <rFont val="Times New Roman"/>
        <family val="1"/>
      </rPr>
      <t xml:space="preserve">       </t>
    </r>
    <r>
      <rPr>
        <sz val="10"/>
        <color theme="1"/>
        <rFont val="Times New Roman"/>
        <family val="1"/>
      </rPr>
      <t>ӨР ТӨЛБӨР</t>
    </r>
  </si>
  <si>
    <t>16.1 Дансны өглөг</t>
  </si>
  <si>
    <t>Ангилал</t>
  </si>
  <si>
    <r>
      <rPr>
        <sz val="10"/>
        <rFont val="Arial"/>
        <family val="2"/>
      </rPr>
      <t>-</t>
    </r>
    <r>
      <rPr>
        <sz val="7"/>
        <rFont val="Times New Roman"/>
        <family val="1"/>
      </rPr>
      <t xml:space="preserve"> </t>
    </r>
    <r>
      <rPr>
        <sz val="10"/>
        <rFont val="Times New Roman"/>
        <family val="1"/>
      </rPr>
      <t xml:space="preserve"> Төлөгдөх хугацаандаа байгаа</t>
    </r>
  </si>
  <si>
    <t xml:space="preserve">16.2  Татварын өр </t>
  </si>
  <si>
    <t>Татварын өрийн төрөл</t>
  </si>
  <si>
    <t>ААНОАТ өр</t>
  </si>
  <si>
    <t>НӨАТ-ын өр</t>
  </si>
  <si>
    <t>ХХОАТ-ын өр</t>
  </si>
  <si>
    <t>ОАТ-ын өр</t>
  </si>
  <si>
    <t>Бусад татварын өр</t>
  </si>
  <si>
    <t>16.3  Богино хугацаат зээл</t>
  </si>
  <si>
    <t>төгрөгөөр</t>
  </si>
  <si>
    <t>валютаар</t>
  </si>
  <si>
    <r>
      <rPr>
        <sz val="10"/>
        <rFont val="Arial"/>
        <family val="2"/>
      </rPr>
      <t>-</t>
    </r>
    <r>
      <rPr>
        <sz val="7"/>
        <rFont val="Times New Roman"/>
        <family val="1"/>
      </rPr>
      <t xml:space="preserve">   </t>
    </r>
    <r>
      <rPr>
        <sz val="10"/>
        <rFont val="Times New Roman"/>
        <family val="1"/>
      </rPr>
      <t>Төлөгдөх хугацаандаа байгаа</t>
    </r>
  </si>
  <si>
    <r>
      <rPr>
        <sz val="10"/>
        <rFont val="Arial"/>
        <family val="2"/>
      </rPr>
      <t>-</t>
    </r>
    <r>
      <rPr>
        <sz val="7"/>
        <rFont val="Times New Roman"/>
        <family val="1"/>
      </rPr>
      <t xml:space="preserve">   </t>
    </r>
    <r>
      <rPr>
        <sz val="10"/>
        <rFont val="Times New Roman"/>
        <family val="1"/>
      </rPr>
      <t>Хугацаа хэтэрсэн</t>
    </r>
  </si>
  <si>
    <r>
      <rPr>
        <b/>
        <sz val="10"/>
        <rFont val="Times New Roman"/>
        <family val="1"/>
      </rPr>
      <t>1</t>
    </r>
    <r>
      <rPr>
        <sz val="10"/>
        <rFont val="Times New Roman"/>
        <family val="1"/>
      </rPr>
      <t>6.4 Богино хугацаат нөөц (өр төлбөр)</t>
    </r>
  </si>
  <si>
    <t>Нөөцийн төрөл</t>
  </si>
  <si>
    <t>Хасагдсан (ашигласан нөөц) (-)</t>
  </si>
  <si>
    <t xml:space="preserve"> Ашиглаагүй буцаан бичсэн дүн</t>
  </si>
  <si>
    <t>Баталгаат засварын</t>
  </si>
  <si>
    <t>Нөхөн сэргээлтийн</t>
  </si>
  <si>
    <t>Тэмдэглэл. (Урт хугацаат нөөцийн дүнг тодруулна. Нөөцийн төрлөөр тайлбар, тэмдэглэл хийнэ).</t>
  </si>
  <si>
    <t>16.5 Бусад богино хугацаат өр төлбөр</t>
  </si>
  <si>
    <t>Нийт</t>
  </si>
  <si>
    <t>Тэмдэглэл. (Гадаад валютаар илэрхийлэгдсэн богино хугацаат өр төлбөрийн дүнг тусад нь тодруулна).</t>
  </si>
  <si>
    <t>16.6  Урт хугацаат зээл болон бусад урт хугацаат өр төлбөр</t>
  </si>
  <si>
    <t>Урт хугацаат зээлийн дүн</t>
  </si>
  <si>
    <t>Гадаадын байгууллагаас шууд авсан зээл</t>
  </si>
  <si>
    <t>Гадаадын байгууллагаас дамжуулан авсан зээл</t>
  </si>
  <si>
    <t>Дотоодын эх үүсвэрээс авсан зээл</t>
  </si>
  <si>
    <t>Бусад урт хугацаат өр төлбөрийн дүн (гадаад, дотоодын зах зээлд гаргасан бонд, өрийн бичиг</t>
  </si>
  <si>
    <t>Тэмдэглэл. (Урт хугацаат зээл болон бусад урт хугацаат өр төлбөрийн төрлөөр тайлбар, тэмдэглэл хийнэ).</t>
  </si>
  <si>
    <r>
      <rPr>
        <sz val="10"/>
        <color theme="1"/>
        <rFont val="Times New Roman"/>
        <family val="1"/>
      </rPr>
      <t>17.</t>
    </r>
    <r>
      <rPr>
        <sz val="7"/>
        <color theme="1"/>
        <rFont val="Times New Roman"/>
        <family val="1"/>
      </rPr>
      <t xml:space="preserve">       </t>
    </r>
    <r>
      <rPr>
        <sz val="10"/>
        <color theme="1"/>
        <rFont val="Times New Roman"/>
        <family val="1"/>
      </rPr>
      <t>ЭЗДИЙН ӨМЧ</t>
    </r>
  </si>
  <si>
    <t>17.1 Өмч</t>
  </si>
  <si>
    <t>Эргэлтэнд байгаа бүрэн төлөгдсөн энгийн хувьцаа</t>
  </si>
  <si>
    <t>Давуу эрхтэй хувьцаа</t>
  </si>
  <si>
    <t>Өмчийн дүн (төгрөгөөр)</t>
  </si>
  <si>
    <t>Тоо ширхэг</t>
  </si>
  <si>
    <t>Дүн (төгрөгөөр)</t>
  </si>
  <si>
    <t>Хасагдсан (-)</t>
  </si>
  <si>
    <t xml:space="preserve">   17.2 Хөрөнгийн дахин үнэлгээний нэмэгдэл</t>
  </si>
  <si>
    <t>Үндсэн хөрөнгийн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</si>
  <si>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</si>
  <si>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</si>
  <si>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буцаалт[1]</t>
  </si>
  <si>
    <t xml:space="preserve">Дахин үнэлгээний нэмэгдлийн зөрүү </t>
  </si>
  <si>
    <t xml:space="preserve">Дахин үнэлгээний нэмэгдлийн хэрэгжсэн дүн </t>
  </si>
  <si>
    <t>Дахин үнэлсэн хөрөнгийн үнэ цэнийн бууралтын гарз[2]</t>
  </si>
  <si>
    <t>[1] Дахин үнэлсэн хөрөнгийн өмнөх тайлант хугацаанд ашиг, алдагдлаар хүлээн зөвшөөрсөн үнэ цэнийн бууралтын гарзын дүнгээс хэтэрсэн дүн.</t>
  </si>
  <si>
    <t>[2]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</si>
  <si>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17.3 Гадаад валютын хөрвүүлэлтийн нөөц</t>
  </si>
  <si>
    <t>Гадаад үйл ажиллагааны хөрвүүлэлтээс үүссэн зөрүү</t>
  </si>
  <si>
    <t>Бүртгэлийн валютыг толилуулгын валют руу хөрвүүлснээс үүссэн зөрүү</t>
  </si>
  <si>
    <t>Бусад</t>
  </si>
  <si>
    <t>17.4 Эздийн өмчийн бусад хэсэг</t>
  </si>
  <si>
    <t xml:space="preserve">Тэмдэглэл. (Эздийн өмчийн бусад хэсгийн бүрэлдэхүүн тус бүрээр тодруулж тайлбар, тэмдэглэл хийнэ). </t>
  </si>
  <si>
    <r>
      <rPr>
        <sz val="10"/>
        <color theme="1"/>
        <rFont val="Times New Roman"/>
        <family val="1"/>
      </rPr>
      <t>18.</t>
    </r>
    <r>
      <rPr>
        <sz val="7"/>
        <color theme="1"/>
        <rFont val="Times New Roman"/>
        <family val="1"/>
      </rPr>
      <t>   </t>
    </r>
    <r>
      <rPr>
        <sz val="10"/>
        <color theme="1"/>
        <rFont val="Times New Roman"/>
        <family val="1"/>
      </rPr>
      <t>БОРЛУУЛАЛТЫН ОРЛОГО БОЛОН БОРЛУУЛАЛТЫН ӨРТӨГ</t>
    </r>
  </si>
  <si>
    <t>Өмнөх оны дүн</t>
  </si>
  <si>
    <t>Тайлант оны дүн</t>
  </si>
  <si>
    <t>Борлуулалтын орлого:</t>
  </si>
  <si>
    <t xml:space="preserve">Бараа, бүтээгдэхүүн борлуулсны орлого: </t>
  </si>
  <si>
    <t>Ажил, үйлчилгээ борлуулсны орлого:</t>
  </si>
  <si>
    <t>Нийт борлуулалтын орлого</t>
  </si>
  <si>
    <t>Борлуулалтын буцаалт, хөнгөлөлт, үнийн бууралт (-)</t>
  </si>
  <si>
    <t>Цэвэр борлуулалт</t>
  </si>
  <si>
    <t>Борлуулалтын өртөг:</t>
  </si>
  <si>
    <t>Борлуулсан бараа, бүтээгдэхүүний өртөг</t>
  </si>
  <si>
    <t>Борлуулсан ажил, үйлчилгээний өртөг</t>
  </si>
  <si>
    <t>Нийт борлуулалтын өртөг</t>
  </si>
  <si>
    <r>
      <rPr>
        <sz val="10"/>
        <color theme="1"/>
        <rFont val="Times New Roman"/>
        <family val="1"/>
      </rPr>
      <t>19.</t>
    </r>
    <r>
      <rPr>
        <sz val="7"/>
        <color theme="1"/>
        <rFont val="Times New Roman"/>
        <family val="1"/>
      </rPr>
      <t xml:space="preserve">       </t>
    </r>
    <r>
      <rPr>
        <sz val="10"/>
        <color theme="1"/>
        <rFont val="Times New Roman"/>
        <family val="1"/>
      </rPr>
      <t>БУСАД ОРЛОГО,  ОЛЗ (ГАРЗ), АШИГ (АЛДАГДАЛ)</t>
    </r>
  </si>
  <si>
    <t>19.1 Бусад орлого</t>
  </si>
  <si>
    <t>Орлогын төрөл</t>
  </si>
  <si>
    <t>19.2 Гадаад валютын ханшийн зөрүүний олз, гарз</t>
  </si>
  <si>
    <t>Мөнгөн хөрөнгийн үлдэгдэлд хийсэн ханшийн тэгшитгэлийн ханшийн зөрүү</t>
  </si>
  <si>
    <t>Эргэлтийн авлага, өр төлбөртэй холбоотой үүссэн ханшийн зөрүү</t>
  </si>
  <si>
    <t>Эргэлтийн бус авлага, өр төлбөртэй холбоотой үүссэн ханшийн зөрүү</t>
  </si>
  <si>
    <t>Валютын арилжаанаас үүссэн олз/гарз</t>
  </si>
  <si>
    <t xml:space="preserve">19.3 Бусад ашиг (алдагдал) </t>
  </si>
  <si>
    <t xml:space="preserve">Ашиг (алдагдал) </t>
  </si>
  <si>
    <t>Тайлант   оны дүн</t>
  </si>
  <si>
    <t>Хөрөнгийн үнэ цэнийн бууралтын гарз</t>
  </si>
  <si>
    <t>ХОЗҮХХ[1]-ийн  бодит үнэ цэнийн өөрчлөлтийн олз, гарз</t>
  </si>
  <si>
    <t>ХОЗҮХХ данснаас хассаны олз, гарз</t>
  </si>
  <si>
    <t>Хөрөнгийн дахин үнэлгээний олз, гарз</t>
  </si>
  <si>
    <t>Хөрөнгийн үнэ цэнийн бууралтын гарз (гарзын буцаалт)</t>
  </si>
  <si>
    <r>
      <rPr>
        <sz val="10"/>
        <color theme="1"/>
        <rFont val="Times New Roman"/>
        <family val="1"/>
      </rPr>
      <t>20.</t>
    </r>
    <r>
      <rPr>
        <sz val="7"/>
        <color theme="1"/>
        <rFont val="Times New Roman"/>
        <family val="1"/>
      </rPr>
      <t xml:space="preserve">       </t>
    </r>
    <r>
      <rPr>
        <sz val="10"/>
        <color theme="1"/>
        <rFont val="Times New Roman"/>
        <family val="1"/>
      </rPr>
      <t>ЗАРДАЛ</t>
    </r>
  </si>
  <si>
    <t>20.1 Борлуулалт маркетингийн болон ерөнхий ба удирдлагын зардлууд</t>
  </si>
  <si>
    <t>Зардлын төрөл</t>
  </si>
  <si>
    <t>БорМар</t>
  </si>
  <si>
    <t>ЕрУд</t>
  </si>
  <si>
    <t>Ажиллагчдын цалингийн зардал</t>
  </si>
  <si>
    <t>Аж ахуйн нэгжээс төлсөн НДШ-ийн зардал</t>
  </si>
  <si>
    <t xml:space="preserve">Албан татвар, төлбөр, хураамжийн зардал </t>
  </si>
  <si>
    <t xml:space="preserve">Томилолтын зардал </t>
  </si>
  <si>
    <t xml:space="preserve">Бичиг хэргийн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</si>
  <si>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</si>
  <si>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</si>
  <si>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</si>
  <si>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</si>
  <si>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 xml:space="preserve">Даатгалын зардал </t>
  </si>
  <si>
    <t xml:space="preserve">Ашиглалтын зардал </t>
  </si>
  <si>
    <t>Зээлийн хүү</t>
  </si>
  <si>
    <t xml:space="preserve">Элэгдэл, хорогдлын зардал </t>
  </si>
  <si>
    <t xml:space="preserve">Түрээсийн зардал </t>
  </si>
  <si>
    <t xml:space="preserve">Харуул хамгааллын зардал </t>
  </si>
  <si>
    <t xml:space="preserve">Цэвэрлэгээ үйлчилгээний зардал </t>
  </si>
  <si>
    <t xml:space="preserve">Тээврийн зардал </t>
  </si>
  <si>
    <t xml:space="preserve">Шатахууны зардал </t>
  </si>
  <si>
    <t>Хүлээн авалтын зардал</t>
  </si>
  <si>
    <t>Зар сурталчилгааны зардал</t>
  </si>
  <si>
    <t>20.2 Бусад зардал</t>
  </si>
  <si>
    <t>Өмнөх оны        дүн</t>
  </si>
  <si>
    <t>Алданги, торгуулийн зардал</t>
  </si>
  <si>
    <t>Хандивийн зардал</t>
  </si>
  <si>
    <t>Найдваргүй авлагын зардал</t>
  </si>
  <si>
    <t>20.3 Цалингийн зардал</t>
  </si>
  <si>
    <t>Ажиллагчдын дундаж тоо</t>
  </si>
  <si>
    <t>Цалингийн зардлын дүн</t>
  </si>
  <si>
    <t xml:space="preserve">Үйлдвэрлэл, үйлчилгээний </t>
  </si>
  <si>
    <t xml:space="preserve">Борлуулалт маркетингийн </t>
  </si>
  <si>
    <t xml:space="preserve">Ерөнхий ба удирдлагын </t>
  </si>
  <si>
    <r>
      <rPr>
        <sz val="10"/>
        <color theme="1"/>
        <rFont val="Times New Roman"/>
        <family val="1"/>
      </rPr>
      <t>21.</t>
    </r>
    <r>
      <rPr>
        <sz val="7"/>
        <color theme="1"/>
        <rFont val="Times New Roman"/>
        <family val="1"/>
      </rPr>
      <t xml:space="preserve">       </t>
    </r>
    <r>
      <rPr>
        <sz val="10"/>
        <color theme="1"/>
        <rFont val="Times New Roman"/>
        <family val="1"/>
      </rPr>
      <t>ОРЛОГЫН ТАТВАРЫН ЗАРДАЛ</t>
    </r>
  </si>
  <si>
    <t xml:space="preserve">Тайлант үеийн орлогын татварын зардал </t>
  </si>
  <si>
    <t>Хойшлогдсон татварын зардал (орлого)</t>
  </si>
  <si>
    <t>Орлогын татварын зардал (орлого) – ын нийт дүн</t>
  </si>
  <si>
    <t>Тэмдэглэл. (Орлогын татварын зардал (орлого) - ын бүрэлдэхүүн тус бүрээр  тайлбар, тэмдэглэл хийнэ).</t>
  </si>
  <si>
    <r>
      <rPr>
        <sz val="10"/>
        <color theme="1"/>
        <rFont val="Times New Roman"/>
        <family val="1"/>
      </rPr>
      <t>22.</t>
    </r>
    <r>
      <rPr>
        <sz val="7"/>
        <color theme="1"/>
        <rFont val="Times New Roman"/>
        <family val="1"/>
      </rPr>
      <t xml:space="preserve">       </t>
    </r>
    <r>
      <rPr>
        <sz val="10"/>
        <color theme="1"/>
        <rFont val="Times New Roman"/>
        <family val="1"/>
      </rPr>
      <t>ХОЛБООТОЙ ТАЛУУДЫН ТОДРУУЛГА</t>
    </r>
  </si>
  <si>
    <t>22.1 Толгой компани, хамгийн дээд хяналт тавигч компани, хувь хүний талаарх мэдээлэл[1]</t>
  </si>
  <si>
    <t>Толгой компани</t>
  </si>
  <si>
    <t>Хамгийн дээд хяналт тавигч толгой компани</t>
  </si>
  <si>
    <t>Хамгийн дээд хяналт тавигч хувь хүн</t>
  </si>
  <si>
    <t>Тайлбар</t>
  </si>
  <si>
    <t>Нэр</t>
  </si>
  <si>
    <t>Бүртгэгдсэн (оршин суугаа) улс</t>
  </si>
  <si>
    <t>Эзэмшлийн хувь</t>
  </si>
  <si>
    <t>22.2 Тэргүүлэх удирдлагын бүрэлдэхүүнд олгосон нөхөн олговрын тухай мэдээлэл</t>
  </si>
  <si>
    <t>Тэргүүлэх удирдлага гэдэгт ......................................................... бүрэлдэхүүнийг хамруулав.[2]</t>
  </si>
  <si>
    <t>Нөхөн олговрын нэр</t>
  </si>
  <si>
    <t>Богино болон урт хугацааны тэтгэмж</t>
  </si>
  <si>
    <t xml:space="preserve">Ажил эрхлэлтийн дараах, ажлаас халагдсаны тэтгэмж </t>
  </si>
  <si>
    <t xml:space="preserve">Хувьцаанд суурилсан төлбөр </t>
  </si>
  <si>
    <t>22.3 Холбоотой талуудтай хийсэн ажил гүйлгээ</t>
  </si>
  <si>
    <t>Холбоотой талын нэр</t>
  </si>
  <si>
    <t>Ажил гүйлгээний утга</t>
  </si>
  <si>
    <t>Дүн</t>
  </si>
  <si>
    <r>
      <rPr>
        <sz val="10"/>
        <color theme="0"/>
        <rFont val="Times New Roman"/>
        <family val="1"/>
      </rPr>
      <t>23.</t>
    </r>
    <r>
      <rPr>
        <sz val="7"/>
        <color theme="0"/>
        <rFont val="Times New Roman"/>
        <family val="1"/>
      </rPr>
      <t xml:space="preserve">       </t>
    </r>
    <r>
      <rPr>
        <sz val="10"/>
        <color theme="0"/>
        <rFont val="Times New Roman"/>
        <family val="1"/>
      </rPr>
      <t>БОЛЗОШГҮЙ ХӨРӨНГӨ БА ӨР ТӨЛБӨР</t>
    </r>
  </si>
  <si>
    <t>Тэмдэглэл. (Болзошгүй хөрөнгө ба өр төлбөрийн мөн чанар, хэрэв практик боломжтой бол тэдгээрийн санхүүгийн нөлөөний тооцооллыг тодруулна).</t>
  </si>
  <si>
    <r>
      <rPr>
        <sz val="10"/>
        <color theme="0"/>
        <rFont val="Times New Roman"/>
        <family val="1"/>
      </rPr>
      <t>24.</t>
    </r>
    <r>
      <rPr>
        <sz val="7"/>
        <color theme="0"/>
        <rFont val="Times New Roman"/>
        <family val="1"/>
      </rPr>
      <t xml:space="preserve">       </t>
    </r>
    <r>
      <rPr>
        <sz val="10"/>
        <color theme="0"/>
        <rFont val="Times New Roman"/>
        <family val="1"/>
      </rPr>
      <t>ТАЙЛАГНАЛЫН ҮЕИЙН ДАРААХ ҮЙЛ ЯВДАЛ</t>
    </r>
  </si>
  <si>
    <t>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</si>
  <si>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[1] НББОУС 24 Холбоотой талуудын тодруулга-д заасны дагуу тодруулна.</t>
  </si>
  <si>
    <t>[2] Тэргүүлэх удирдлагад ямар бүрэлдэхүүнийг хамруулснаа тодруулна. Тухайлбал, захирлуудын зөвлөл,  удирдах зөвлөлийн гишүүд гэх мэт.</t>
  </si>
</sst>
</file>

<file path=xl/styles.xml><?xml version="1.0" encoding="utf-8"?>
<styleSheet xmlns="http://schemas.openxmlformats.org/spreadsheetml/2006/main">
  <numFmts count="4">
    <numFmt numFmtId="43" formatCode="_(* #,##0.00_);_(* \(#,##0.00\);_(* &quot;-&quot;??_);_(@_)"/>
    <numFmt numFmtId="164" formatCode="_-* #,##0.00_-;\-* #,##0.00_-;_-* &quot;-&quot;??_-;_-@_-"/>
    <numFmt numFmtId="165" formatCode="_-* #,##0_-;\-* #,##0_-;_-* &quot;-&quot;??_-;_-@_-"/>
    <numFmt numFmtId="166" formatCode="_-* #,##0.0_-;\-* #,##0.0_-;_-* &quot;-&quot;??_-;_-@_-"/>
  </numFmts>
  <fonts count="33">
    <font>
      <sz val="11"/>
      <color theme="1"/>
      <name val="Calibri"/>
      <family val="2"/>
      <scheme val="minor"/>
    </font>
    <font>
      <sz val="11"/>
      <color theme="1"/>
      <name val="Calibri"/>
      <family val="2"/>
      <scheme val="minor"/>
    </font>
    <font>
      <sz val="11"/>
      <color rgb="FF000000"/>
      <name val="Calibri"/>
      <family val="2"/>
    </font>
    <font>
      <sz val="11"/>
      <color rgb="FF000000"/>
      <name val="Times New Roman Mon"/>
      <family val="1"/>
    </font>
    <font>
      <sz val="7.25"/>
      <color rgb="FF000000"/>
      <name val="Times New Roman Mon"/>
      <family val="1"/>
    </font>
    <font>
      <b/>
      <sz val="11"/>
      <color rgb="FF000000"/>
      <name val="Times New Roman Mon"/>
      <family val="1"/>
    </font>
    <font>
      <b/>
      <sz val="8.25"/>
      <color rgb="FF000000"/>
      <name val="Times New Roman Mon"/>
      <family val="1"/>
    </font>
    <font>
      <sz val="10"/>
      <color rgb="FF000000"/>
      <name val="Times New Roman Mon"/>
      <family val="1"/>
    </font>
    <font>
      <sz val="7.5"/>
      <color rgb="FF000000"/>
      <name val="Times New Roman Mon"/>
      <family val="1"/>
    </font>
    <font>
      <sz val="8.25"/>
      <color rgb="FF000000"/>
      <name val="Times New Roman Mon"/>
      <family val="1"/>
    </font>
    <font>
      <sz val="9.75"/>
      <color rgb="FF000000"/>
      <name val="Times New Roman Mon"/>
      <family val="1"/>
    </font>
    <font>
      <sz val="6"/>
      <color rgb="FF7E7276"/>
      <name val="Times New Roman Mon"/>
      <family val="1"/>
    </font>
    <font>
      <u/>
      <sz val="8.25"/>
      <color rgb="FF000000"/>
      <name val="Times New Roman Mon"/>
      <family val="1"/>
    </font>
    <font>
      <u val="singleAccounting"/>
      <sz val="10"/>
      <color rgb="FF000000"/>
      <name val="Times New Roman Mon"/>
      <family val="1"/>
    </font>
    <font>
      <u/>
      <sz val="10"/>
      <color rgb="FF000000"/>
      <name val="Times New Roman Mon"/>
      <family val="1"/>
    </font>
    <font>
      <b/>
      <sz val="10"/>
      <color rgb="FF000000"/>
      <name val="Times New Roman Mon"/>
      <family val="1"/>
    </font>
    <font>
      <b/>
      <sz val="9"/>
      <color rgb="FF000000"/>
      <name val="Times New Roman Mon"/>
      <family val="1"/>
    </font>
    <font>
      <b/>
      <sz val="9.75"/>
      <color rgb="FF000000"/>
      <name val="Times New Roman Mon"/>
      <family val="1"/>
    </font>
    <font>
      <sz val="10"/>
      <name val="Arial"/>
      <family val="2"/>
    </font>
    <font>
      <sz val="10"/>
      <color theme="1"/>
      <name val="Times New Roman"/>
      <family val="1"/>
    </font>
    <font>
      <sz val="7"/>
      <color theme="1"/>
      <name val="Times New Roman"/>
      <family val="1"/>
    </font>
    <font>
      <sz val="10"/>
      <name val="Times New Roman"/>
      <family val="1"/>
    </font>
    <font>
      <b/>
      <sz val="10"/>
      <name val="Times New Roman"/>
      <family val="1"/>
    </font>
    <font>
      <sz val="7"/>
      <name val="Times New Roman"/>
      <family val="1"/>
    </font>
    <font>
      <b/>
      <sz val="10"/>
      <color rgb="FFFFFFFF"/>
      <name val="Times New Roman"/>
      <family val="1"/>
    </font>
    <font>
      <u/>
      <sz val="10"/>
      <color theme="10"/>
      <name val="Arial"/>
      <family val="2"/>
    </font>
    <font>
      <sz val="11"/>
      <name val="Times New Roman"/>
      <family val="1"/>
    </font>
    <font>
      <b/>
      <sz val="10"/>
      <name val="Arial"/>
      <family val="2"/>
    </font>
    <font>
      <u/>
      <sz val="9"/>
      <color theme="10"/>
      <name val="Arial"/>
      <family val="2"/>
    </font>
    <font>
      <sz val="10"/>
      <color theme="0"/>
      <name val="Times New Roman"/>
      <family val="1"/>
    </font>
    <font>
      <sz val="9"/>
      <name val="Times New Roman"/>
      <family val="1"/>
    </font>
    <font>
      <i/>
      <sz val="10"/>
      <name val="Times New Roman"/>
      <family val="1"/>
    </font>
    <font>
      <sz val="7"/>
      <color theme="0"/>
      <name val="Times New Roman"/>
      <family val="1"/>
    </font>
  </fonts>
  <fills count="9">
    <fill>
      <patternFill patternType="none"/>
    </fill>
    <fill>
      <patternFill patternType="gray125"/>
    </fill>
    <fill>
      <patternFill patternType="solid">
        <fgColor rgb="FFFFE4B5"/>
        <bgColor indexed="64"/>
      </patternFill>
    </fill>
    <fill>
      <patternFill patternType="solid">
        <fgColor rgb="FFD3D3D3"/>
        <bgColor indexed="64"/>
      </patternFill>
    </fill>
    <fill>
      <patternFill patternType="solid">
        <fgColor rgb="FFC0C0C0"/>
        <bgColor indexed="64"/>
      </patternFill>
    </fill>
    <fill>
      <patternFill patternType="solid">
        <fgColor theme="5" tint="0.79995117038483843"/>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s>
  <borders count="30">
    <border>
      <left/>
      <right/>
      <top/>
      <bottom/>
      <diagonal/>
    </border>
    <border>
      <left/>
      <right/>
      <top style="thin">
        <color rgb="FFC04000"/>
      </top>
      <bottom/>
      <diagonal/>
    </border>
    <border>
      <left style="thin">
        <color rgb="FFC04000"/>
      </left>
      <right style="thin">
        <color rgb="FFC04000"/>
      </right>
      <top style="thin">
        <color rgb="FFC04000"/>
      </top>
      <bottom style="thin">
        <color rgb="FFC04000"/>
      </bottom>
      <diagonal/>
    </border>
    <border>
      <left/>
      <right style="thin">
        <color rgb="FFC04000"/>
      </right>
      <top style="thin">
        <color rgb="FFC04000"/>
      </top>
      <bottom style="thin">
        <color rgb="FFC04000"/>
      </bottom>
      <diagonal/>
    </border>
    <border>
      <left style="thin">
        <color rgb="FFC04000"/>
      </left>
      <right style="thin">
        <color rgb="FFC04000"/>
      </right>
      <top/>
      <bottom style="thin">
        <color rgb="FFC04000"/>
      </bottom>
      <diagonal/>
    </border>
    <border>
      <left/>
      <right style="thin">
        <color rgb="FFC04000"/>
      </right>
      <top/>
      <bottom style="thin">
        <color rgb="FFC04000"/>
      </bottom>
      <diagonal/>
    </border>
    <border>
      <left style="thin">
        <color rgb="FFC04000"/>
      </left>
      <right/>
      <top style="thin">
        <color rgb="FFC04000"/>
      </top>
      <bottom style="thin">
        <color rgb="FFC04000"/>
      </bottom>
      <diagonal/>
    </border>
    <border>
      <left/>
      <right style="thin">
        <color rgb="FFC04000"/>
      </right>
      <top/>
      <bottom/>
      <diagonal/>
    </border>
    <border>
      <left/>
      <right style="thin">
        <color auto="1"/>
      </right>
      <top style="thin">
        <color rgb="FFC04000"/>
      </top>
      <bottom style="thin">
        <color rgb="FFC04000"/>
      </bottom>
      <diagonal/>
    </border>
    <border>
      <left style="thin">
        <color auto="1"/>
      </left>
      <right style="thin">
        <color auto="1"/>
      </right>
      <top style="thin">
        <color auto="1"/>
      </top>
      <bottom style="thin">
        <color auto="1"/>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rgb="FFC04000"/>
      </left>
      <right style="thin">
        <color rgb="FFC04000"/>
      </right>
      <top/>
      <bottom/>
      <diagonal/>
    </border>
    <border>
      <left/>
      <right/>
      <top/>
      <bottom style="thin">
        <color rgb="FFC04000"/>
      </bottom>
      <diagonal/>
    </border>
    <border>
      <left style="thin">
        <color auto="1"/>
      </left>
      <right style="thin">
        <color auto="1"/>
      </right>
      <top style="thin">
        <color auto="1"/>
      </top>
      <bottom style="thin">
        <color rgb="FFC04000"/>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right/>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7">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0" fontId="18" fillId="0" borderId="0"/>
    <xf numFmtId="43" fontId="18" fillId="0" borderId="0" applyFont="0" applyFill="0" applyBorder="0" applyAlignment="0" applyProtection="0"/>
    <xf numFmtId="0" fontId="25" fillId="0" borderId="0" applyNumberFormat="0" applyFill="0" applyBorder="0" applyAlignment="0" applyProtection="0">
      <alignment vertical="top"/>
      <protection locked="0"/>
    </xf>
  </cellStyleXfs>
  <cellXfs count="259">
    <xf numFmtId="0" fontId="0" fillId="0" borderId="0" xfId="0"/>
    <xf numFmtId="0" fontId="3" fillId="0" borderId="0" xfId="2" applyFont="1"/>
    <xf numFmtId="165" fontId="3" fillId="0" borderId="0" xfId="3" applyNumberFormat="1" applyFont="1" applyBorder="1"/>
    <xf numFmtId="165" fontId="4" fillId="0" borderId="0" xfId="3" applyNumberFormat="1" applyFont="1" applyFill="1" applyBorder="1" applyAlignment="1">
      <alignment horizontal="center" vertical="center" wrapText="1"/>
    </xf>
    <xf numFmtId="165" fontId="7" fillId="0" borderId="0" xfId="3" applyNumberFormat="1" applyFont="1" applyFill="1" applyBorder="1" applyAlignment="1">
      <alignment horizontal="center" vertical="center" wrapText="1"/>
    </xf>
    <xf numFmtId="165" fontId="8" fillId="0" borderId="0" xfId="3" applyNumberFormat="1" applyFont="1" applyFill="1" applyBorder="1" applyAlignment="1">
      <alignment horizontal="right"/>
    </xf>
    <xf numFmtId="165" fontId="6" fillId="2" borderId="3" xfId="3" applyNumberFormat="1" applyFont="1" applyFill="1" applyBorder="1" applyAlignment="1">
      <alignment horizontal="center" vertical="center" wrapText="1"/>
    </xf>
    <xf numFmtId="165" fontId="6" fillId="0" borderId="5" xfId="3" applyNumberFormat="1" applyFont="1" applyFill="1" applyBorder="1" applyAlignment="1">
      <alignment horizontal="right" vertical="center" wrapText="1"/>
    </xf>
    <xf numFmtId="165" fontId="9" fillId="0" borderId="5" xfId="3" applyNumberFormat="1" applyFont="1" applyFill="1" applyBorder="1" applyAlignment="1">
      <alignment horizontal="right" vertical="center" wrapText="1"/>
    </xf>
    <xf numFmtId="43" fontId="9" fillId="0" borderId="5" xfId="1" applyFont="1" applyFill="1" applyBorder="1" applyAlignment="1">
      <alignment horizontal="right" vertical="center" wrapText="1"/>
    </xf>
    <xf numFmtId="164" fontId="6" fillId="0" borderId="5" xfId="3" applyFont="1" applyFill="1" applyBorder="1" applyAlignment="1">
      <alignment horizontal="right" vertical="center" wrapText="1"/>
    </xf>
    <xf numFmtId="165" fontId="6" fillId="0" borderId="7" xfId="3" applyNumberFormat="1" applyFont="1" applyFill="1" applyBorder="1" applyAlignment="1">
      <alignment horizontal="right" vertical="center" wrapText="1"/>
    </xf>
    <xf numFmtId="165" fontId="6" fillId="0" borderId="9" xfId="3" applyNumberFormat="1" applyFont="1" applyFill="1" applyBorder="1" applyAlignment="1">
      <alignment vertical="center" wrapText="1"/>
    </xf>
    <xf numFmtId="166" fontId="3" fillId="0" borderId="1" xfId="3" applyNumberFormat="1" applyFont="1" applyBorder="1" applyAlignment="1"/>
    <xf numFmtId="165" fontId="3" fillId="0" borderId="0" xfId="3" applyNumberFormat="1" applyFont="1" applyBorder="1" applyAlignment="1">
      <alignment horizontal="center"/>
    </xf>
    <xf numFmtId="165" fontId="3" fillId="0" borderId="0" xfId="3" applyNumberFormat="1" applyFont="1" applyBorder="1" applyAlignment="1"/>
    <xf numFmtId="0" fontId="10" fillId="0" borderId="0" xfId="2" applyFont="1" applyFill="1" applyBorder="1" applyAlignment="1">
      <alignment horizontal="center" vertical="center" wrapText="1"/>
    </xf>
    <xf numFmtId="0" fontId="3" fillId="0" borderId="0" xfId="2" applyFont="1" applyAlignment="1">
      <alignment horizontal="right"/>
    </xf>
    <xf numFmtId="43" fontId="5" fillId="0" borderId="0" xfId="1" applyFont="1" applyFill="1" applyBorder="1" applyAlignment="1">
      <alignment horizontal="center" vertical="center" wrapText="1"/>
    </xf>
    <xf numFmtId="43" fontId="3" fillId="0" borderId="0" xfId="1" applyFont="1"/>
    <xf numFmtId="0" fontId="3" fillId="0" borderId="0" xfId="2" applyFont="1" applyFill="1" applyBorder="1"/>
    <xf numFmtId="43" fontId="3" fillId="0" borderId="0" xfId="1" applyFont="1" applyFill="1" applyBorder="1"/>
    <xf numFmtId="0" fontId="3" fillId="0" borderId="0" xfId="2" applyFont="1" applyFill="1" applyBorder="1" applyAlignment="1">
      <alignment horizontal="center" vertical="center" wrapText="1"/>
    </xf>
    <xf numFmtId="0" fontId="5" fillId="0" borderId="10" xfId="2" applyFont="1" applyFill="1" applyBorder="1" applyAlignment="1">
      <alignment horizontal="right" vertical="center" wrapText="1"/>
    </xf>
    <xf numFmtId="43" fontId="5" fillId="0" borderId="10" xfId="1" applyFont="1" applyFill="1" applyBorder="1" applyAlignment="1">
      <alignment horizontal="center" vertical="center" wrapText="1"/>
    </xf>
    <xf numFmtId="0" fontId="5" fillId="0" borderId="10" xfId="2" applyFont="1" applyFill="1" applyBorder="1" applyAlignment="1">
      <alignment horizontal="right" vertical="top" wrapText="1"/>
    </xf>
    <xf numFmtId="43" fontId="5" fillId="0" borderId="10" xfId="1" applyFont="1" applyBorder="1"/>
    <xf numFmtId="0" fontId="3" fillId="0" borderId="10" xfId="2" applyFont="1" applyFill="1" applyBorder="1" applyAlignment="1">
      <alignment horizontal="right" vertical="top" wrapText="1"/>
    </xf>
    <xf numFmtId="43" fontId="3" fillId="0" borderId="10" xfId="1" applyFont="1" applyBorder="1"/>
    <xf numFmtId="43" fontId="3" fillId="0" borderId="10" xfId="1" applyFont="1" applyFill="1" applyBorder="1" applyAlignment="1">
      <alignment horizontal="left" vertical="top" wrapText="1"/>
    </xf>
    <xf numFmtId="43" fontId="5" fillId="0" borderId="10" xfId="1" applyFont="1" applyFill="1" applyBorder="1" applyAlignment="1">
      <alignment horizontal="left" vertical="top" wrapText="1"/>
    </xf>
    <xf numFmtId="0" fontId="3" fillId="0" borderId="0" xfId="2" applyFont="1" applyFill="1" applyBorder="1" applyAlignment="1">
      <alignment horizontal="right"/>
    </xf>
    <xf numFmtId="0" fontId="3" fillId="0" borderId="0" xfId="2" applyFont="1" applyFill="1" applyBorder="1" applyAlignment="1">
      <alignment vertical="center" wrapText="1"/>
    </xf>
    <xf numFmtId="43" fontId="3" fillId="0" borderId="0" xfId="1" applyFont="1" applyFill="1" applyBorder="1" applyAlignment="1">
      <alignment vertical="center" wrapText="1"/>
    </xf>
    <xf numFmtId="43" fontId="3" fillId="0" borderId="0" xfId="1" applyFont="1" applyFill="1" applyBorder="1" applyAlignment="1">
      <alignment horizontal="center" vertical="center" wrapText="1"/>
    </xf>
    <xf numFmtId="0" fontId="3" fillId="0" borderId="0" xfId="2" applyFont="1" applyBorder="1"/>
    <xf numFmtId="0" fontId="4" fillId="0" borderId="0"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right" vertical="center" wrapText="1"/>
    </xf>
    <xf numFmtId="0" fontId="9" fillId="0" borderId="4" xfId="2" applyFont="1" applyFill="1" applyBorder="1" applyAlignment="1">
      <alignment horizontal="center" vertical="center" wrapText="1"/>
    </xf>
    <xf numFmtId="0" fontId="9" fillId="0" borderId="5" xfId="2" applyFont="1" applyFill="1" applyBorder="1" applyAlignment="1">
      <alignment horizontal="right" vertical="center" wrapText="1"/>
    </xf>
    <xf numFmtId="165" fontId="9" fillId="0" borderId="5" xfId="2" applyNumberFormat="1" applyFont="1" applyFill="1" applyBorder="1" applyAlignment="1">
      <alignment horizontal="right" vertical="center" wrapText="1"/>
    </xf>
    <xf numFmtId="0" fontId="9" fillId="0" borderId="0" xfId="2" applyFont="1" applyFill="1" applyBorder="1" applyAlignment="1">
      <alignment horizontal="left" vertical="center" wrapText="1"/>
    </xf>
    <xf numFmtId="0" fontId="3" fillId="0" borderId="0" xfId="2" applyFont="1" applyBorder="1" applyAlignment="1">
      <alignment horizontal="center"/>
    </xf>
    <xf numFmtId="43" fontId="3" fillId="0" borderId="0" xfId="1" applyFont="1" applyBorder="1"/>
    <xf numFmtId="43" fontId="6" fillId="2" borderId="3" xfId="1" applyFont="1" applyFill="1" applyBorder="1" applyAlignment="1">
      <alignment horizontal="center" vertical="center" wrapText="1"/>
    </xf>
    <xf numFmtId="43" fontId="6" fillId="3" borderId="5" xfId="1" applyFont="1" applyFill="1" applyBorder="1" applyAlignment="1">
      <alignment horizontal="right" vertical="top" wrapText="1"/>
    </xf>
    <xf numFmtId="0" fontId="12" fillId="0" borderId="4" xfId="2" applyFont="1" applyFill="1" applyBorder="1" applyAlignment="1">
      <alignment horizontal="center" vertical="center" wrapText="1"/>
    </xf>
    <xf numFmtId="43" fontId="13" fillId="0" borderId="5" xfId="1" applyFont="1" applyFill="1" applyBorder="1" applyAlignment="1">
      <alignment horizontal="right" vertical="top" wrapText="1"/>
    </xf>
    <xf numFmtId="0" fontId="9" fillId="0" borderId="11" xfId="2" applyFont="1" applyFill="1" applyBorder="1" applyAlignment="1">
      <alignment horizontal="center" vertical="center" wrapText="1"/>
    </xf>
    <xf numFmtId="43" fontId="7" fillId="0" borderId="5" xfId="1" applyFont="1" applyFill="1" applyBorder="1" applyAlignment="1">
      <alignment horizontal="left" vertical="center" wrapText="1"/>
    </xf>
    <xf numFmtId="43" fontId="7" fillId="0" borderId="5" xfId="1" applyFont="1" applyFill="1" applyBorder="1" applyAlignment="1">
      <alignment horizontal="right" vertical="top" wrapText="1"/>
    </xf>
    <xf numFmtId="0" fontId="12" fillId="0" borderId="11" xfId="2" applyFont="1" applyFill="1" applyBorder="1" applyAlignment="1">
      <alignment horizontal="center" vertical="center" wrapText="1"/>
    </xf>
    <xf numFmtId="43" fontId="14" fillId="0" borderId="5" xfId="1" applyFont="1" applyFill="1" applyBorder="1" applyAlignment="1">
      <alignment horizontal="left" vertical="center" wrapText="1"/>
    </xf>
    <xf numFmtId="43" fontId="14" fillId="0" borderId="5" xfId="1" applyFont="1" applyFill="1" applyBorder="1" applyAlignment="1">
      <alignment horizontal="right" vertical="top" wrapText="1"/>
    </xf>
    <xf numFmtId="43" fontId="15" fillId="0" borderId="5" xfId="1" applyFont="1" applyFill="1" applyBorder="1" applyAlignment="1">
      <alignment horizontal="left" vertical="center" wrapText="1"/>
    </xf>
    <xf numFmtId="43" fontId="9" fillId="0" borderId="5" xfId="1" applyFont="1" applyFill="1" applyBorder="1" applyAlignment="1">
      <alignment horizontal="left" vertical="center" wrapText="1"/>
    </xf>
    <xf numFmtId="43" fontId="9" fillId="0" borderId="5" xfId="1" applyFont="1" applyFill="1" applyBorder="1" applyAlignment="1">
      <alignment horizontal="right" vertical="top" wrapText="1"/>
    </xf>
    <xf numFmtId="0" fontId="6" fillId="0" borderId="11" xfId="2" applyFont="1" applyFill="1" applyBorder="1" applyAlignment="1">
      <alignment horizontal="center" vertical="center" wrapText="1"/>
    </xf>
    <xf numFmtId="43" fontId="6" fillId="0" borderId="5" xfId="1" applyFont="1" applyFill="1" applyBorder="1" applyAlignment="1">
      <alignment horizontal="left" vertical="center" wrapText="1"/>
    </xf>
    <xf numFmtId="43" fontId="6" fillId="0" borderId="5" xfId="1" applyFont="1" applyFill="1" applyBorder="1" applyAlignment="1">
      <alignment horizontal="right" vertical="top" wrapText="1"/>
    </xf>
    <xf numFmtId="0" fontId="9" fillId="0" borderId="5" xfId="1" applyNumberFormat="1" applyFont="1" applyFill="1" applyBorder="1" applyAlignment="1">
      <alignment horizontal="right" vertical="top" wrapText="1"/>
    </xf>
    <xf numFmtId="0" fontId="16" fillId="0" borderId="11" xfId="2" applyFont="1" applyFill="1" applyBorder="1" applyAlignment="1">
      <alignment horizontal="center" vertical="top" wrapText="1"/>
    </xf>
    <xf numFmtId="0" fontId="9" fillId="0" borderId="0" xfId="2" applyFont="1" applyFill="1" applyBorder="1" applyAlignment="1">
      <alignment vertical="center" wrapText="1"/>
    </xf>
    <xf numFmtId="43" fontId="9" fillId="0" borderId="0" xfId="1" applyFont="1" applyFill="1" applyBorder="1" applyAlignment="1">
      <alignment vertical="center" wrapText="1"/>
    </xf>
    <xf numFmtId="0" fontId="18" fillId="0" borderId="0" xfId="4"/>
    <xf numFmtId="0" fontId="21" fillId="0" borderId="9" xfId="4" applyFont="1" applyBorder="1" applyAlignment="1">
      <alignment horizontal="center" wrapText="1"/>
    </xf>
    <xf numFmtId="0" fontId="21" fillId="0" borderId="9" xfId="4" applyFont="1" applyBorder="1" applyAlignment="1">
      <alignment wrapText="1"/>
    </xf>
    <xf numFmtId="0" fontId="21" fillId="0" borderId="9" xfId="4" applyFont="1" applyBorder="1" applyAlignment="1">
      <alignment horizontal="center" vertical="top" wrapText="1"/>
    </xf>
    <xf numFmtId="0" fontId="21" fillId="0" borderId="9" xfId="4" applyFont="1" applyBorder="1" applyAlignment="1">
      <alignment vertical="top" wrapText="1"/>
    </xf>
    <xf numFmtId="0" fontId="21" fillId="0" borderId="0" xfId="4" applyFont="1" applyAlignment="1">
      <alignment horizontal="justify"/>
    </xf>
    <xf numFmtId="0" fontId="21" fillId="0" borderId="0" xfId="4" applyFont="1" applyBorder="1"/>
    <xf numFmtId="0" fontId="22" fillId="0" borderId="17" xfId="4" applyFont="1" applyBorder="1" applyAlignment="1">
      <alignment horizontal="justify" vertical="top" wrapText="1"/>
    </xf>
    <xf numFmtId="0" fontId="22" fillId="0" borderId="0" xfId="4" applyFont="1" applyAlignment="1">
      <alignment horizontal="justify"/>
    </xf>
    <xf numFmtId="0" fontId="21" fillId="0" borderId="9" xfId="4" applyFont="1" applyBorder="1" applyAlignment="1">
      <alignment horizontal="center" vertical="center" wrapText="1"/>
    </xf>
    <xf numFmtId="0" fontId="21" fillId="0" borderId="9" xfId="4" applyFont="1" applyBorder="1" applyAlignment="1">
      <alignment horizontal="justify" vertical="top" wrapText="1"/>
    </xf>
    <xf numFmtId="43" fontId="21" fillId="0" borderId="9" xfId="5" applyFont="1" applyBorder="1" applyAlignment="1">
      <alignment horizontal="justify" vertical="top" wrapText="1"/>
    </xf>
    <xf numFmtId="43" fontId="21" fillId="6" borderId="9" xfId="5" applyFont="1" applyFill="1" applyBorder="1" applyAlignment="1">
      <alignment horizontal="justify" vertical="top" wrapText="1"/>
    </xf>
    <xf numFmtId="0" fontId="21" fillId="0" borderId="0" xfId="4" applyFont="1"/>
    <xf numFmtId="0" fontId="22" fillId="0" borderId="17" xfId="4" applyFont="1" applyBorder="1"/>
    <xf numFmtId="0" fontId="18" fillId="0" borderId="17" xfId="4" applyBorder="1"/>
    <xf numFmtId="0" fontId="24" fillId="0" borderId="0" xfId="4" applyFont="1"/>
    <xf numFmtId="43" fontId="0" fillId="0" borderId="0" xfId="5" applyFont="1"/>
    <xf numFmtId="43" fontId="21" fillId="0" borderId="9" xfId="5" applyFont="1" applyBorder="1" applyAlignment="1">
      <alignment horizontal="center" vertical="center" wrapText="1"/>
    </xf>
    <xf numFmtId="0" fontId="18" fillId="0" borderId="0" xfId="4" applyAlignment="1">
      <alignment vertical="center"/>
    </xf>
    <xf numFmtId="0" fontId="22" fillId="0" borderId="9" xfId="4" applyFont="1" applyBorder="1" applyAlignment="1">
      <alignment horizontal="center" vertical="top" wrapText="1"/>
    </xf>
    <xf numFmtId="43" fontId="21" fillId="7" borderId="9" xfId="5" applyFont="1" applyFill="1" applyBorder="1" applyAlignment="1">
      <alignment horizontal="center" vertical="top" wrapText="1"/>
    </xf>
    <xf numFmtId="43" fontId="21" fillId="0" borderId="9" xfId="5" applyFont="1" applyBorder="1" applyAlignment="1">
      <alignment wrapText="1"/>
    </xf>
    <xf numFmtId="43" fontId="21" fillId="0" borderId="9" xfId="5" applyFont="1" applyBorder="1" applyAlignment="1">
      <alignment vertical="top" wrapText="1"/>
    </xf>
    <xf numFmtId="0" fontId="21" fillId="0" borderId="9" xfId="4" applyFont="1" applyBorder="1" applyAlignment="1">
      <alignment horizontal="left" wrapText="1" indent="3"/>
    </xf>
    <xf numFmtId="0" fontId="21" fillId="0" borderId="9" xfId="4" applyFont="1" applyBorder="1" applyAlignment="1">
      <alignment horizontal="justify" wrapText="1"/>
    </xf>
    <xf numFmtId="0" fontId="25" fillId="0" borderId="9" xfId="6" applyBorder="1" applyAlignment="1" applyProtection="1">
      <alignment horizontal="justify" wrapText="1"/>
    </xf>
    <xf numFmtId="0" fontId="22" fillId="0" borderId="9" xfId="4" applyFont="1" applyBorder="1" applyAlignment="1">
      <alignment wrapText="1"/>
    </xf>
    <xf numFmtId="43" fontId="21" fillId="7" borderId="9" xfId="5" applyFont="1" applyFill="1" applyBorder="1" applyAlignment="1">
      <alignment horizontal="justify" vertical="top" wrapText="1"/>
    </xf>
    <xf numFmtId="0" fontId="21" fillId="0" borderId="9" xfId="4" applyFont="1" applyBorder="1" applyAlignment="1">
      <alignment horizontal="left" wrapText="1" indent="1"/>
    </xf>
    <xf numFmtId="43" fontId="21" fillId="0" borderId="9" xfId="5" applyFont="1" applyBorder="1" applyAlignment="1">
      <alignment horizontal="right" vertical="top" wrapText="1"/>
    </xf>
    <xf numFmtId="0" fontId="22" fillId="0" borderId="9" xfId="4" applyFont="1" applyBorder="1" applyAlignment="1">
      <alignment vertical="top" wrapText="1"/>
    </xf>
    <xf numFmtId="0" fontId="22" fillId="0" borderId="9" xfId="4" applyFont="1" applyBorder="1" applyAlignment="1">
      <alignment horizontal="left" wrapText="1" indent="1"/>
    </xf>
    <xf numFmtId="0" fontId="21" fillId="0" borderId="17" xfId="4" applyFont="1" applyBorder="1" applyAlignment="1">
      <alignment horizontal="justify" vertical="top" wrapText="1"/>
    </xf>
    <xf numFmtId="43" fontId="21" fillId="0" borderId="17" xfId="5" applyFont="1" applyBorder="1" applyAlignment="1">
      <alignment horizontal="justify" vertical="top" wrapText="1"/>
    </xf>
    <xf numFmtId="0" fontId="25" fillId="0" borderId="0" xfId="6" applyAlignment="1" applyProtection="1"/>
    <xf numFmtId="43" fontId="0" fillId="0" borderId="0" xfId="5" applyFont="1" applyBorder="1"/>
    <xf numFmtId="0" fontId="18" fillId="5" borderId="0" xfId="4" applyFill="1"/>
    <xf numFmtId="0" fontId="22" fillId="0" borderId="9" xfId="4" applyFont="1" applyBorder="1" applyAlignment="1">
      <alignment horizontal="center" wrapText="1"/>
    </xf>
    <xf numFmtId="0" fontId="21" fillId="0" borderId="0" xfId="4" applyFont="1" applyBorder="1" applyAlignment="1">
      <alignment vertical="top" wrapText="1"/>
    </xf>
    <xf numFmtId="0" fontId="21" fillId="0" borderId="0" xfId="4" applyFont="1" applyBorder="1" applyAlignment="1">
      <alignment horizontal="center" vertical="top" wrapText="1"/>
    </xf>
    <xf numFmtId="0" fontId="18" fillId="0" borderId="0" xfId="4" applyBorder="1" applyAlignment="1">
      <alignment horizontal="center"/>
    </xf>
    <xf numFmtId="0" fontId="22" fillId="0" borderId="0" xfId="4" applyFont="1"/>
    <xf numFmtId="0" fontId="18" fillId="0" borderId="0" xfId="4" applyBorder="1"/>
    <xf numFmtId="0" fontId="21" fillId="0" borderId="0" xfId="4" applyFont="1" applyBorder="1" applyAlignment="1">
      <alignment horizontal="left" vertical="top" wrapText="1"/>
    </xf>
    <xf numFmtId="0" fontId="21" fillId="0" borderId="0" xfId="4" applyFont="1" applyBorder="1" applyAlignment="1">
      <alignment horizontal="justify" vertical="top" wrapText="1"/>
    </xf>
    <xf numFmtId="0" fontId="21" fillId="0" borderId="20" xfId="4" applyFont="1" applyBorder="1" applyAlignment="1">
      <alignment horizontal="center" vertical="top" wrapText="1"/>
    </xf>
    <xf numFmtId="0" fontId="21" fillId="0" borderId="20" xfId="4" applyFont="1" applyBorder="1" applyAlignment="1">
      <alignment horizontal="left" vertical="center" wrapText="1"/>
    </xf>
    <xf numFmtId="0" fontId="21" fillId="0" borderId="20" xfId="4" applyFont="1" applyBorder="1" applyAlignment="1">
      <alignment horizontal="justify" vertical="top" wrapText="1"/>
    </xf>
    <xf numFmtId="0" fontId="18" fillId="0" borderId="0" xfId="4" applyAlignment="1"/>
    <xf numFmtId="0" fontId="22" fillId="0" borderId="0" xfId="4" applyFont="1" applyBorder="1" applyAlignment="1">
      <alignment horizontal="justify" vertical="top" wrapText="1"/>
    </xf>
    <xf numFmtId="0" fontId="29" fillId="0" borderId="16" xfId="4" applyFont="1" applyFill="1" applyBorder="1" applyAlignment="1">
      <alignment horizontal="center" vertical="top" wrapText="1"/>
    </xf>
    <xf numFmtId="0" fontId="29" fillId="0" borderId="0" xfId="4" applyFont="1" applyFill="1" applyBorder="1" applyAlignment="1">
      <alignment horizontal="center" vertical="top" wrapText="1"/>
    </xf>
    <xf numFmtId="0" fontId="22" fillId="0" borderId="9" xfId="4" applyFont="1" applyBorder="1" applyAlignment="1">
      <alignment horizontal="justify" vertical="top" wrapText="1"/>
    </xf>
    <xf numFmtId="0" fontId="21" fillId="0" borderId="20" xfId="4" applyFont="1" applyBorder="1" applyAlignment="1"/>
    <xf numFmtId="0" fontId="18" fillId="0" borderId="9" xfId="4" applyBorder="1"/>
    <xf numFmtId="43" fontId="18" fillId="5" borderId="0" xfId="1" applyFont="1" applyFill="1"/>
    <xf numFmtId="43" fontId="18" fillId="0" borderId="0" xfId="1" applyFont="1"/>
    <xf numFmtId="43" fontId="21" fillId="0" borderId="9" xfId="1" applyFont="1" applyBorder="1" applyAlignment="1">
      <alignment horizontal="center" vertical="top" wrapText="1"/>
    </xf>
    <xf numFmtId="0" fontId="21" fillId="0" borderId="9" xfId="4" applyFont="1" applyBorder="1" applyAlignment="1">
      <alignment horizontal="right" wrapText="1"/>
    </xf>
    <xf numFmtId="0" fontId="21" fillId="0" borderId="9" xfId="4" applyFont="1" applyBorder="1" applyAlignment="1">
      <alignment horizontal="left" vertical="top" wrapText="1"/>
    </xf>
    <xf numFmtId="43" fontId="21" fillId="0" borderId="9" xfId="1" applyFont="1" applyBorder="1" applyAlignment="1">
      <alignment horizontal="left" wrapText="1"/>
    </xf>
    <xf numFmtId="43" fontId="21" fillId="0" borderId="9" xfId="1" applyFont="1" applyBorder="1" applyAlignment="1">
      <alignment horizontal="center" wrapText="1"/>
    </xf>
    <xf numFmtId="43" fontId="21" fillId="0" borderId="9" xfId="1" applyFont="1" applyBorder="1" applyAlignment="1">
      <alignment vertical="top" wrapText="1"/>
    </xf>
    <xf numFmtId="43" fontId="22" fillId="0" borderId="9" xfId="1" applyFont="1" applyBorder="1" applyAlignment="1">
      <alignment horizontal="justify" vertical="top" wrapText="1"/>
    </xf>
    <xf numFmtId="0" fontId="21" fillId="0" borderId="0" xfId="4" applyFont="1" applyAlignment="1"/>
    <xf numFmtId="0" fontId="22" fillId="0" borderId="0" xfId="4" applyFont="1" applyBorder="1" applyAlignment="1">
      <alignment horizontal="center" vertical="top" wrapText="1"/>
    </xf>
    <xf numFmtId="0" fontId="21" fillId="0" borderId="0" xfId="4" applyFont="1" applyAlignment="1">
      <alignment horizontal="left" indent="2"/>
    </xf>
    <xf numFmtId="0" fontId="25" fillId="0" borderId="0" xfId="6" applyAlignment="1" applyProtection="1">
      <alignment horizontal="left" wrapText="1"/>
    </xf>
    <xf numFmtId="0" fontId="21" fillId="0" borderId="0" xfId="4" applyFont="1" applyBorder="1" applyAlignment="1"/>
    <xf numFmtId="0" fontId="22" fillId="0" borderId="27" xfId="4" applyFont="1" applyBorder="1" applyAlignment="1">
      <alignment horizontal="justify" vertical="top" wrapText="1"/>
    </xf>
    <xf numFmtId="0" fontId="22" fillId="0" borderId="28" xfId="4" applyFont="1" applyBorder="1" applyAlignment="1">
      <alignment horizontal="justify" vertical="top" wrapText="1"/>
    </xf>
    <xf numFmtId="0" fontId="18" fillId="0" borderId="28" xfId="4" applyBorder="1"/>
    <xf numFmtId="0" fontId="18" fillId="0" borderId="29" xfId="4" applyBorder="1"/>
    <xf numFmtId="0" fontId="21" fillId="0" borderId="0" xfId="4" applyFont="1" applyBorder="1" applyAlignment="1">
      <alignment horizontal="left" indent="2"/>
    </xf>
    <xf numFmtId="0" fontId="9" fillId="0" borderId="0" xfId="2" applyFont="1" applyFill="1" applyBorder="1" applyAlignment="1">
      <alignment horizontal="left" vertical="center" wrapText="1"/>
    </xf>
    <xf numFmtId="0" fontId="9" fillId="0" borderId="0" xfId="2" applyFont="1" applyFill="1" applyBorder="1" applyAlignment="1">
      <alignment horizontal="right" vertical="center" wrapText="1"/>
    </xf>
    <xf numFmtId="165" fontId="9" fillId="0" borderId="0" xfId="3" applyNumberFormat="1" applyFont="1" applyFill="1" applyBorder="1" applyAlignment="1">
      <alignment horizontal="left" vertical="center" wrapText="1"/>
    </xf>
    <xf numFmtId="0" fontId="11" fillId="0" borderId="0" xfId="2"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0" borderId="5" xfId="2" applyFont="1" applyFill="1" applyBorder="1" applyAlignment="1">
      <alignment horizontal="left" vertical="top" wrapText="1"/>
    </xf>
    <xf numFmtId="165" fontId="6" fillId="0" borderId="6" xfId="3" applyNumberFormat="1" applyFont="1" applyFill="1" applyBorder="1" applyAlignment="1">
      <alignment horizontal="center" vertical="center" wrapText="1"/>
    </xf>
    <xf numFmtId="165" fontId="6" fillId="0" borderId="3" xfId="3" applyNumberFormat="1" applyFont="1" applyFill="1" applyBorder="1" applyAlignment="1">
      <alignment horizontal="center" vertical="center" wrapText="1"/>
    </xf>
    <xf numFmtId="165" fontId="3" fillId="0" borderId="1" xfId="3" applyNumberFormat="1" applyFont="1" applyBorder="1" applyAlignment="1">
      <alignment horizontal="center"/>
    </xf>
    <xf numFmtId="0" fontId="9" fillId="0" borderId="4" xfId="2" applyFont="1" applyFill="1" applyBorder="1" applyAlignment="1">
      <alignment horizontal="left" vertical="center" wrapText="1"/>
    </xf>
    <xf numFmtId="0" fontId="9" fillId="0" borderId="5" xfId="2" applyFont="1" applyFill="1" applyBorder="1" applyAlignment="1">
      <alignment horizontal="left" vertical="top" wrapText="1"/>
    </xf>
    <xf numFmtId="165" fontId="9" fillId="0" borderId="5" xfId="3" applyNumberFormat="1" applyFont="1" applyFill="1" applyBorder="1" applyAlignment="1">
      <alignment horizontal="right" vertical="center" wrapText="1"/>
    </xf>
    <xf numFmtId="0" fontId="9" fillId="0" borderId="4" xfId="2" applyFont="1" applyFill="1" applyBorder="1" applyAlignment="1">
      <alignment horizontal="left" vertical="top" wrapText="1"/>
    </xf>
    <xf numFmtId="165" fontId="6" fillId="0" borderId="5" xfId="3" applyNumberFormat="1" applyFont="1" applyFill="1" applyBorder="1" applyAlignment="1">
      <alignment horizontal="right" vertical="center" wrapText="1"/>
    </xf>
    <xf numFmtId="165" fontId="6" fillId="0" borderId="8" xfId="3" applyNumberFormat="1" applyFont="1" applyFill="1" applyBorder="1" applyAlignment="1">
      <alignment horizontal="center" vertical="center" wrapText="1"/>
    </xf>
    <xf numFmtId="165" fontId="9" fillId="0" borderId="6" xfId="3" applyNumberFormat="1" applyFont="1" applyFill="1" applyBorder="1" applyAlignment="1">
      <alignment horizontal="center" vertical="center" wrapText="1"/>
    </xf>
    <xf numFmtId="165" fontId="9" fillId="0" borderId="3" xfId="3" applyNumberFormat="1" applyFont="1" applyFill="1" applyBorder="1" applyAlignment="1">
      <alignment horizontal="center" vertical="center" wrapText="1"/>
    </xf>
    <xf numFmtId="165" fontId="4" fillId="0" borderId="0" xfId="3" applyNumberFormat="1" applyFont="1" applyFill="1" applyBorder="1" applyAlignment="1">
      <alignment horizontal="right" vertical="top" wrapText="1"/>
    </xf>
    <xf numFmtId="0" fontId="5" fillId="0" borderId="0"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165" fontId="6" fillId="2" borderId="3" xfId="3" applyNumberFormat="1" applyFont="1" applyFill="1" applyBorder="1" applyAlignment="1">
      <alignment horizontal="center" vertical="center" wrapText="1"/>
    </xf>
    <xf numFmtId="0" fontId="5" fillId="0" borderId="10" xfId="2" applyFont="1" applyFill="1" applyBorder="1" applyAlignment="1">
      <alignment horizontal="left" vertical="top" wrapText="1"/>
    </xf>
    <xf numFmtId="0" fontId="3" fillId="0" borderId="0" xfId="2" applyFont="1" applyFill="1" applyBorder="1" applyAlignment="1">
      <alignment horizontal="center" vertical="center" wrapText="1"/>
    </xf>
    <xf numFmtId="0" fontId="3" fillId="0" borderId="10" xfId="2" applyFont="1" applyFill="1" applyBorder="1" applyAlignment="1">
      <alignment horizontal="left" vertical="top" wrapText="1"/>
    </xf>
    <xf numFmtId="0" fontId="3" fillId="0" borderId="1"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9" fillId="0" borderId="5" xfId="2" applyFont="1" applyFill="1" applyBorder="1" applyAlignment="1">
      <alignment horizontal="right" vertical="center" wrapText="1"/>
    </xf>
    <xf numFmtId="164" fontId="9" fillId="0" borderId="5" xfId="2" applyNumberFormat="1" applyFont="1" applyFill="1" applyBorder="1" applyAlignment="1">
      <alignment horizontal="right" vertical="center" wrapText="1"/>
    </xf>
    <xf numFmtId="0" fontId="6" fillId="0" borderId="5" xfId="2" applyFont="1" applyFill="1" applyBorder="1" applyAlignment="1">
      <alignment horizontal="right" vertical="center" wrapText="1"/>
    </xf>
    <xf numFmtId="166" fontId="9" fillId="0" borderId="5" xfId="1" applyNumberFormat="1" applyFont="1" applyFill="1" applyBorder="1" applyAlignment="1">
      <alignment horizontal="right" vertical="center" wrapText="1"/>
    </xf>
    <xf numFmtId="166" fontId="6" fillId="0" borderId="5" xfId="3" applyNumberFormat="1" applyFont="1" applyFill="1" applyBorder="1" applyAlignment="1">
      <alignment horizontal="right" vertical="center" wrapText="1"/>
    </xf>
    <xf numFmtId="165" fontId="6" fillId="0" borderId="5" xfId="2" applyNumberFormat="1" applyFont="1" applyFill="1" applyBorder="1" applyAlignment="1">
      <alignment horizontal="right" vertical="center" wrapText="1"/>
    </xf>
    <xf numFmtId="0" fontId="4" fillId="0" borderId="0" xfId="2" applyFont="1" applyFill="1" applyBorder="1" applyAlignment="1">
      <alignment horizontal="right" vertical="center" wrapText="1"/>
    </xf>
    <xf numFmtId="0" fontId="4" fillId="0" borderId="0"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5" xfId="2" applyFont="1" applyFill="1" applyBorder="1" applyAlignment="1">
      <alignment horizontal="left" vertical="center" wrapText="1"/>
    </xf>
    <xf numFmtId="43" fontId="9" fillId="0" borderId="5" xfId="1" applyFont="1" applyFill="1" applyBorder="1" applyAlignment="1">
      <alignment horizontal="left" vertical="center" wrapText="1"/>
    </xf>
    <xf numFmtId="43" fontId="9" fillId="0" borderId="7" xfId="1" applyFont="1" applyFill="1" applyBorder="1" applyAlignment="1">
      <alignment horizontal="left" vertical="center" wrapText="1"/>
    </xf>
    <xf numFmtId="0" fontId="9" fillId="0" borderId="12" xfId="2" applyFont="1" applyFill="1" applyBorder="1" applyAlignment="1">
      <alignment horizontal="left" vertical="center" wrapText="1"/>
    </xf>
    <xf numFmtId="43" fontId="9" fillId="0" borderId="13" xfId="1" applyFont="1" applyFill="1" applyBorder="1" applyAlignment="1">
      <alignment horizontal="left" vertical="center" wrapText="1"/>
    </xf>
    <xf numFmtId="43" fontId="17" fillId="0" borderId="14" xfId="1" applyFont="1" applyFill="1" applyBorder="1" applyAlignment="1">
      <alignment horizontal="center" vertical="center" wrapText="1"/>
    </xf>
    <xf numFmtId="43" fontId="9" fillId="0" borderId="15" xfId="1" applyFont="1" applyFill="1" applyBorder="1" applyAlignment="1">
      <alignment horizontal="left" vertical="center" wrapText="1"/>
    </xf>
    <xf numFmtId="0" fontId="6" fillId="0" borderId="5" xfId="2" applyFont="1" applyFill="1" applyBorder="1" applyAlignment="1">
      <alignment horizontal="left" vertical="center" wrapText="1"/>
    </xf>
    <xf numFmtId="0" fontId="16" fillId="0" borderId="5" xfId="2" applyFont="1" applyFill="1" applyBorder="1" applyAlignment="1">
      <alignment horizontal="left" vertical="top" wrapText="1"/>
    </xf>
    <xf numFmtId="0" fontId="6" fillId="0" borderId="4" xfId="2" applyFont="1" applyFill="1" applyBorder="1" applyAlignment="1">
      <alignment horizontal="center" vertical="center" wrapText="1"/>
    </xf>
    <xf numFmtId="43" fontId="6" fillId="4" borderId="5" xfId="1" applyFont="1" applyFill="1" applyBorder="1" applyAlignment="1">
      <alignment horizontal="right" vertical="top" wrapText="1"/>
    </xf>
    <xf numFmtId="43" fontId="9" fillId="4" borderId="5" xfId="1" applyFont="1" applyFill="1" applyBorder="1" applyAlignment="1">
      <alignment horizontal="right" vertical="top" wrapText="1"/>
    </xf>
    <xf numFmtId="0" fontId="12" fillId="0" borderId="5" xfId="2" applyFont="1" applyFill="1" applyBorder="1" applyAlignment="1">
      <alignment horizontal="left" vertical="center" wrapText="1"/>
    </xf>
    <xf numFmtId="0" fontId="22" fillId="0" borderId="9" xfId="4" applyFont="1" applyBorder="1" applyAlignment="1">
      <alignment horizontal="center" vertical="top" wrapText="1"/>
    </xf>
    <xf numFmtId="0" fontId="21" fillId="0" borderId="0" xfId="4" applyFont="1" applyAlignment="1">
      <alignment horizontal="left" wrapText="1"/>
    </xf>
    <xf numFmtId="43" fontId="22" fillId="0" borderId="9" xfId="4" applyNumberFormat="1" applyFont="1" applyBorder="1" applyAlignment="1">
      <alignment horizontal="center" vertical="top" wrapText="1"/>
    </xf>
    <xf numFmtId="0" fontId="21" fillId="0" borderId="0" xfId="4" applyFont="1" applyAlignment="1">
      <alignment horizontal="left"/>
    </xf>
    <xf numFmtId="0" fontId="21" fillId="0" borderId="9" xfId="4" applyFont="1" applyBorder="1" applyAlignment="1">
      <alignment horizontal="center" vertical="center" wrapText="1"/>
    </xf>
    <xf numFmtId="43" fontId="21" fillId="0" borderId="9" xfId="5" applyFont="1" applyBorder="1" applyAlignment="1">
      <alignment horizontal="center" vertical="top" wrapText="1"/>
    </xf>
    <xf numFmtId="0" fontId="21" fillId="0" borderId="18" xfId="4" applyFont="1" applyBorder="1" applyAlignment="1">
      <alignment horizontal="center" vertical="center" wrapText="1"/>
    </xf>
    <xf numFmtId="0" fontId="21" fillId="0" borderId="19" xfId="4" applyFont="1" applyBorder="1" applyAlignment="1">
      <alignment horizontal="center" vertical="center" wrapText="1"/>
    </xf>
    <xf numFmtId="0" fontId="21" fillId="0" borderId="9" xfId="4" applyFont="1" applyBorder="1" applyAlignment="1">
      <alignment horizontal="justify" vertical="top" wrapText="1"/>
    </xf>
    <xf numFmtId="0" fontId="19" fillId="5" borderId="16" xfId="4" applyFont="1" applyFill="1" applyBorder="1" applyAlignment="1">
      <alignment horizontal="left" vertical="top" wrapText="1"/>
    </xf>
    <xf numFmtId="0" fontId="19" fillId="5" borderId="0" xfId="4" applyFont="1" applyFill="1" applyBorder="1" applyAlignment="1">
      <alignment horizontal="left" vertical="top" wrapText="1"/>
    </xf>
    <xf numFmtId="0" fontId="21" fillId="0" borderId="9" xfId="4" applyFont="1" applyBorder="1" applyAlignment="1">
      <alignment horizontal="center" wrapText="1"/>
    </xf>
    <xf numFmtId="0" fontId="19" fillId="5" borderId="16" xfId="4" applyFont="1" applyFill="1" applyBorder="1" applyAlignment="1">
      <alignment horizontal="center" vertical="top" wrapText="1"/>
    </xf>
    <xf numFmtId="0" fontId="19" fillId="5" borderId="0" xfId="4" applyFont="1" applyFill="1" applyBorder="1" applyAlignment="1">
      <alignment horizontal="center" vertical="top" wrapText="1"/>
    </xf>
    <xf numFmtId="0" fontId="21" fillId="0" borderId="9" xfId="4" applyFont="1" applyBorder="1" applyAlignment="1">
      <alignment vertical="top" textRotation="90" wrapText="1"/>
    </xf>
    <xf numFmtId="0" fontId="21" fillId="0" borderId="9" xfId="4" applyFont="1" applyBorder="1" applyAlignment="1">
      <alignment horizontal="justify" vertical="top" textRotation="90" wrapText="1"/>
    </xf>
    <xf numFmtId="0" fontId="21" fillId="0" borderId="20" xfId="4" applyFont="1" applyBorder="1" applyAlignment="1">
      <alignment horizontal="left" wrapText="1"/>
    </xf>
    <xf numFmtId="0" fontId="21" fillId="0" borderId="9" xfId="4" applyFont="1" applyBorder="1" applyAlignment="1">
      <alignment horizontal="left" vertical="top" wrapText="1"/>
    </xf>
    <xf numFmtId="0" fontId="18" fillId="0" borderId="9" xfId="4" applyBorder="1" applyAlignment="1">
      <alignment horizontal="center"/>
    </xf>
    <xf numFmtId="0" fontId="18" fillId="0" borderId="9" xfId="4" applyFont="1" applyBorder="1" applyAlignment="1">
      <alignment horizontal="left" vertical="center" wrapText="1"/>
    </xf>
    <xf numFmtId="0" fontId="21" fillId="0" borderId="9" xfId="4" applyFont="1" applyBorder="1" applyAlignment="1">
      <alignment horizontal="left" vertical="center" wrapText="1"/>
    </xf>
    <xf numFmtId="0" fontId="18" fillId="0" borderId="9" xfId="4" applyNumberFormat="1" applyBorder="1" applyAlignment="1">
      <alignment horizontal="center"/>
    </xf>
    <xf numFmtId="43" fontId="27" fillId="0" borderId="9" xfId="4" applyNumberFormat="1" applyFont="1" applyBorder="1" applyAlignment="1">
      <alignment horizontal="center"/>
    </xf>
    <xf numFmtId="0" fontId="27" fillId="0" borderId="9" xfId="4" applyFont="1" applyBorder="1" applyAlignment="1">
      <alignment horizontal="center"/>
    </xf>
    <xf numFmtId="0" fontId="21" fillId="0" borderId="9" xfId="4" applyFont="1" applyBorder="1" applyAlignment="1">
      <alignment horizontal="center" vertical="top" wrapText="1"/>
    </xf>
    <xf numFmtId="43" fontId="0" fillId="0" borderId="9" xfId="5" applyFont="1" applyBorder="1" applyAlignment="1">
      <alignment horizontal="center"/>
    </xf>
    <xf numFmtId="43" fontId="18" fillId="0" borderId="9" xfId="4" applyNumberFormat="1" applyBorder="1" applyAlignment="1">
      <alignment horizontal="center"/>
    </xf>
    <xf numFmtId="43" fontId="26" fillId="0" borderId="9" xfId="5" applyNumberFormat="1" applyFont="1" applyBorder="1" applyAlignment="1">
      <alignment horizontal="center"/>
    </xf>
    <xf numFmtId="0" fontId="22" fillId="0" borderId="9" xfId="4" applyFont="1" applyBorder="1" applyAlignment="1">
      <alignment horizontal="center" vertical="center" wrapText="1"/>
    </xf>
    <xf numFmtId="0" fontId="21" fillId="0" borderId="0" xfId="4" applyFont="1" applyBorder="1" applyAlignment="1">
      <alignment horizontal="left" wrapText="1"/>
    </xf>
    <xf numFmtId="0" fontId="21" fillId="0" borderId="9" xfId="4" applyFont="1" applyBorder="1" applyAlignment="1">
      <alignment horizontal="center"/>
    </xf>
    <xf numFmtId="0" fontId="21" fillId="0" borderId="9" xfId="4" applyFont="1" applyBorder="1"/>
    <xf numFmtId="0" fontId="22" fillId="0" borderId="18" xfId="4" applyFont="1" applyBorder="1" applyAlignment="1">
      <alignment horizontal="center" vertical="center" wrapText="1"/>
    </xf>
    <xf numFmtId="0" fontId="22" fillId="0" borderId="21" xfId="4" applyFont="1" applyBorder="1" applyAlignment="1">
      <alignment horizontal="center" vertical="center" wrapText="1"/>
    </xf>
    <xf numFmtId="0" fontId="22" fillId="0" borderId="19" xfId="4" applyFont="1" applyBorder="1" applyAlignment="1">
      <alignment horizontal="center" vertical="center" wrapText="1"/>
    </xf>
    <xf numFmtId="0" fontId="28" fillId="0" borderId="20" xfId="6" applyFont="1" applyBorder="1" applyAlignment="1" applyProtection="1">
      <alignment horizontal="left" wrapText="1"/>
    </xf>
    <xf numFmtId="0" fontId="28" fillId="0" borderId="0" xfId="6" applyFont="1" applyAlignment="1" applyProtection="1">
      <alignment horizontal="left" wrapText="1"/>
    </xf>
    <xf numFmtId="0" fontId="21" fillId="0" borderId="9" xfId="4" applyFont="1" applyBorder="1" applyAlignment="1">
      <alignment horizontal="center" vertical="top" textRotation="90" wrapText="1"/>
    </xf>
    <xf numFmtId="0" fontId="25" fillId="0" borderId="18" xfId="6" applyBorder="1" applyAlignment="1" applyProtection="1">
      <alignment horizontal="left" vertical="center" wrapText="1"/>
    </xf>
    <xf numFmtId="0" fontId="25" fillId="0" borderId="21" xfId="6" applyBorder="1" applyAlignment="1" applyProtection="1">
      <alignment horizontal="left" vertical="center" wrapText="1"/>
    </xf>
    <xf numFmtId="0" fontId="25" fillId="0" borderId="19" xfId="6" applyBorder="1" applyAlignment="1" applyProtection="1">
      <alignment horizontal="left" vertical="center" wrapText="1"/>
    </xf>
    <xf numFmtId="0" fontId="25" fillId="0" borderId="9" xfId="6" applyBorder="1" applyAlignment="1" applyProtection="1">
      <alignment horizontal="left" vertical="center" wrapText="1"/>
    </xf>
    <xf numFmtId="0" fontId="21" fillId="0" borderId="0" xfId="4" applyFont="1" applyAlignment="1">
      <alignment horizontal="center"/>
    </xf>
    <xf numFmtId="0" fontId="21" fillId="0" borderId="22" xfId="4" applyFont="1" applyBorder="1" applyAlignment="1">
      <alignment horizontal="center" vertical="center" wrapText="1"/>
    </xf>
    <xf numFmtId="0" fontId="21" fillId="0" borderId="20" xfId="4" applyFont="1" applyBorder="1" applyAlignment="1">
      <alignment horizontal="center" vertical="center" wrapText="1"/>
    </xf>
    <xf numFmtId="0" fontId="21" fillId="0" borderId="23" xfId="4" applyFont="1" applyBorder="1" applyAlignment="1">
      <alignment horizontal="center" vertical="center" wrapText="1"/>
    </xf>
    <xf numFmtId="0" fontId="21" fillId="0" borderId="24" xfId="4" applyFont="1" applyBorder="1" applyAlignment="1">
      <alignment horizontal="center" vertical="center" wrapText="1"/>
    </xf>
    <xf numFmtId="0" fontId="21" fillId="0" borderId="25"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9" xfId="4" applyFont="1" applyBorder="1" applyAlignment="1">
      <alignment vertical="top" wrapText="1"/>
    </xf>
    <xf numFmtId="0" fontId="18" fillId="0" borderId="9" xfId="4" applyBorder="1"/>
    <xf numFmtId="0" fontId="25" fillId="0" borderId="9" xfId="6" applyBorder="1" applyAlignment="1" applyProtection="1">
      <alignment horizontal="left" vertical="top" wrapText="1"/>
    </xf>
    <xf numFmtId="0" fontId="21" fillId="0" borderId="9" xfId="4" applyFont="1" applyBorder="1" applyAlignment="1">
      <alignment horizontal="left" wrapText="1"/>
    </xf>
    <xf numFmtId="43" fontId="21" fillId="0" borderId="9" xfId="1" applyFont="1" applyBorder="1" applyAlignment="1">
      <alignment horizontal="center" vertical="top" wrapText="1"/>
    </xf>
    <xf numFmtId="0" fontId="22" fillId="0" borderId="9" xfId="4" applyFont="1" applyBorder="1" applyAlignment="1">
      <alignment horizontal="left" vertical="top" wrapText="1"/>
    </xf>
    <xf numFmtId="0" fontId="22" fillId="0" borderId="9" xfId="4" applyFont="1" applyBorder="1" applyAlignment="1">
      <alignment horizontal="left" vertical="center" wrapText="1"/>
    </xf>
    <xf numFmtId="164" fontId="21" fillId="0" borderId="9" xfId="4" applyNumberFormat="1" applyFont="1" applyBorder="1" applyAlignment="1">
      <alignment horizontal="center" vertical="top" wrapText="1"/>
    </xf>
    <xf numFmtId="0" fontId="30" fillId="0" borderId="9" xfId="4" applyFont="1" applyBorder="1" applyAlignment="1">
      <alignment horizontal="center" wrapText="1"/>
    </xf>
    <xf numFmtId="0" fontId="29" fillId="8" borderId="16" xfId="4" applyFont="1" applyFill="1" applyBorder="1" applyAlignment="1">
      <alignment horizontal="center" vertical="top" wrapText="1"/>
    </xf>
    <xf numFmtId="0" fontId="29" fillId="8" borderId="0" xfId="4" applyFont="1" applyFill="1" applyBorder="1" applyAlignment="1">
      <alignment horizontal="center" vertical="top" wrapText="1"/>
    </xf>
    <xf numFmtId="0" fontId="25" fillId="0" borderId="0" xfId="6" applyAlignment="1" applyProtection="1">
      <alignment horizontal="left" wrapText="1"/>
    </xf>
    <xf numFmtId="0" fontId="31" fillId="0" borderId="9" xfId="4" applyFont="1" applyBorder="1" applyAlignment="1">
      <alignment horizontal="center" vertical="top" wrapText="1"/>
    </xf>
    <xf numFmtId="0" fontId="22" fillId="0" borderId="9" xfId="4" applyFont="1" applyBorder="1" applyAlignment="1">
      <alignment horizontal="center" wrapText="1"/>
    </xf>
    <xf numFmtId="0" fontId="25" fillId="0" borderId="0" xfId="6" applyAlignment="1" applyProtection="1">
      <alignment horizontal="left"/>
    </xf>
    <xf numFmtId="164" fontId="22" fillId="0" borderId="9" xfId="4" applyNumberFormat="1" applyFont="1" applyBorder="1" applyAlignment="1">
      <alignment horizontal="center" vertical="top" wrapText="1"/>
    </xf>
    <xf numFmtId="43" fontId="22" fillId="0" borderId="9" xfId="1" applyFont="1" applyBorder="1" applyAlignment="1">
      <alignment horizontal="center" vertical="top" wrapText="1"/>
    </xf>
  </cellXfs>
  <cellStyles count="7">
    <cellStyle name="Comma" xfId="1" builtinId="3"/>
    <cellStyle name="Comma 3" xfId="3"/>
    <cellStyle name="Comma 4" xfId="5"/>
    <cellStyle name="Hyperlink" xfId="6" builtinId="8"/>
    <cellStyle name="Normal" xfId="0" builtinId="0"/>
    <cellStyle name="Normal 3" xfId="2"/>
    <cellStyle name="Normal 4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ILANGUUD-SHINE-2021-2024\Juulchin%20gobi-2022--2024\&#1089;&#1072;&#1085;&#1093;&#1199;&#1199;&#1075;&#1080;&#1081;&#1085;%20&#1090;&#1072;&#1081;&#1083;&#1072;&#1085;%20-2023-Juulchin%20go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нүүр"/>
      <sheetName val="нүүр№"/>
      <sheetName val="гүйлгээ"/>
      <sheetName val="журнал"/>
      <sheetName val="CT-1"/>
      <sheetName val="CT-2"/>
      <sheetName val="CT-3"/>
      <sheetName val="CT-4"/>
      <sheetName val="AANOAT-1"/>
      <sheetName val="HAOAT"/>
      <sheetName val="1"/>
      <sheetName val="2"/>
      <sheetName val="3"/>
      <sheetName val="4"/>
      <sheetName val="5"/>
      <sheetName val="6"/>
      <sheetName val="7"/>
      <sheetName val="8"/>
      <sheetName val="9"/>
      <sheetName val="10"/>
      <sheetName val="11"/>
      <sheetName val="12"/>
      <sheetName val="ЭХ"/>
      <sheetName val="Kass"/>
      <sheetName val="Зээл"/>
      <sheetName val="Tsalin"/>
      <sheetName val="hariltsah"/>
      <sheetName val="Borluulalt"/>
      <sheetName val="Sheet1"/>
    </sheetNames>
    <sheetDataSet>
      <sheetData sheetId="0"/>
      <sheetData sheetId="1">
        <row r="1">
          <cell r="R1" t="str">
            <v>" Жуулчин говь " ХК</v>
          </cell>
        </row>
        <row r="41">
          <cell r="AT41" t="str">
            <v/>
          </cell>
        </row>
      </sheetData>
      <sheetData sheetId="2">
        <row r="8">
          <cell r="C8">
            <v>81540</v>
          </cell>
          <cell r="G8">
            <v>13761</v>
          </cell>
        </row>
        <row r="9">
          <cell r="C9">
            <v>343233</v>
          </cell>
          <cell r="G9">
            <v>40709</v>
          </cell>
        </row>
        <row r="10">
          <cell r="C10">
            <v>636600</v>
          </cell>
          <cell r="G10">
            <v>636600</v>
          </cell>
        </row>
        <row r="11">
          <cell r="E11">
            <v>0</v>
          </cell>
          <cell r="G11">
            <v>0</v>
          </cell>
        </row>
        <row r="12">
          <cell r="C12">
            <v>250259100</v>
          </cell>
          <cell r="E12">
            <v>0</v>
          </cell>
          <cell r="G12">
            <v>250259100</v>
          </cell>
        </row>
        <row r="13">
          <cell r="D13">
            <v>25025910</v>
          </cell>
          <cell r="H13">
            <v>50051822</v>
          </cell>
        </row>
        <row r="14">
          <cell r="C14">
            <v>38811900</v>
          </cell>
          <cell r="G14">
            <v>38811900</v>
          </cell>
        </row>
        <row r="16">
          <cell r="D16">
            <v>19861348</v>
          </cell>
          <cell r="E16">
            <v>1601000</v>
          </cell>
          <cell r="F16">
            <v>5611000</v>
          </cell>
          <cell r="H16">
            <v>23871348</v>
          </cell>
        </row>
        <row r="17">
          <cell r="E17">
            <v>0</v>
          </cell>
          <cell r="G17">
            <v>0</v>
          </cell>
          <cell r="H17">
            <v>0</v>
          </cell>
        </row>
        <row r="18">
          <cell r="D18">
            <v>8638800</v>
          </cell>
          <cell r="H18">
            <v>8638800</v>
          </cell>
        </row>
        <row r="19">
          <cell r="D19">
            <v>280899</v>
          </cell>
          <cell r="G19">
            <v>89325</v>
          </cell>
          <cell r="H19">
            <v>0</v>
          </cell>
        </row>
        <row r="20">
          <cell r="D20">
            <v>378000</v>
          </cell>
          <cell r="E20">
            <v>378000</v>
          </cell>
          <cell r="H20">
            <v>0</v>
          </cell>
        </row>
        <row r="21">
          <cell r="E21">
            <v>0</v>
          </cell>
          <cell r="G21">
            <v>0</v>
          </cell>
          <cell r="H21">
            <v>0</v>
          </cell>
        </row>
        <row r="22">
          <cell r="D22">
            <v>20000</v>
          </cell>
          <cell r="F22">
            <v>0</v>
          </cell>
          <cell r="H22">
            <v>0</v>
          </cell>
        </row>
        <row r="23">
          <cell r="D23">
            <v>22567200</v>
          </cell>
          <cell r="H23">
            <v>22567200</v>
          </cell>
        </row>
        <row r="24">
          <cell r="D24">
            <v>320551600</v>
          </cell>
          <cell r="H24">
            <v>320551600</v>
          </cell>
        </row>
        <row r="25">
          <cell r="D25">
            <v>94169000</v>
          </cell>
          <cell r="H25">
            <v>94169000</v>
          </cell>
        </row>
        <row r="26">
          <cell r="C26">
            <v>201360384</v>
          </cell>
          <cell r="G26">
            <v>229998375</v>
          </cell>
        </row>
        <row r="27">
          <cell r="F27">
            <v>9935439</v>
          </cell>
        </row>
        <row r="30">
          <cell r="H30">
            <v>0</v>
          </cell>
        </row>
        <row r="31">
          <cell r="E31">
            <v>0</v>
          </cell>
          <cell r="F31">
            <v>0</v>
          </cell>
        </row>
        <row r="32">
          <cell r="F32">
            <v>0</v>
          </cell>
        </row>
        <row r="33">
          <cell r="F33">
            <v>0</v>
          </cell>
        </row>
        <row r="34">
          <cell r="E34">
            <v>4034367</v>
          </cell>
          <cell r="F34">
            <v>4034367</v>
          </cell>
        </row>
        <row r="35">
          <cell r="F35">
            <v>0</v>
          </cell>
        </row>
        <row r="36">
          <cell r="F36">
            <v>3653151</v>
          </cell>
        </row>
        <row r="37">
          <cell r="E37">
            <v>2100000</v>
          </cell>
          <cell r="F37">
            <v>2100000</v>
          </cell>
        </row>
        <row r="38">
          <cell r="F38">
            <v>25025912</v>
          </cell>
        </row>
        <row r="39">
          <cell r="F39">
            <v>0</v>
          </cell>
        </row>
        <row r="40">
          <cell r="E40">
            <v>460000</v>
          </cell>
          <cell r="F40">
            <v>460000</v>
          </cell>
        </row>
        <row r="41">
          <cell r="E41">
            <v>3300000</v>
          </cell>
          <cell r="F41">
            <v>3300000</v>
          </cell>
        </row>
        <row r="42">
          <cell r="E42">
            <v>0</v>
          </cell>
          <cell r="F42">
            <v>0</v>
          </cell>
        </row>
      </sheetData>
      <sheetData sheetId="3">
        <row r="11">
          <cell r="E11">
            <v>9915439</v>
          </cell>
        </row>
        <row r="12">
          <cell r="E12">
            <v>0</v>
          </cell>
        </row>
        <row r="19">
          <cell r="E19">
            <v>0</v>
          </cell>
        </row>
        <row r="27">
          <cell r="E27">
            <v>370224</v>
          </cell>
        </row>
        <row r="32">
          <cell r="E32">
            <v>0</v>
          </cell>
        </row>
      </sheetData>
      <sheetData sheetId="4">
        <row r="3">
          <cell r="A3" t="str">
            <v>" Жуулчин говь " ХК</v>
          </cell>
        </row>
      </sheetData>
      <sheetData sheetId="5">
        <row r="7">
          <cell r="F7">
            <v>9935439</v>
          </cell>
        </row>
        <row r="25">
          <cell r="E25">
            <v>0</v>
          </cell>
          <cell r="F25">
            <v>0</v>
          </cell>
        </row>
        <row r="26">
          <cell r="F26">
            <v>-28637991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I77"/>
  <sheetViews>
    <sheetView topLeftCell="A43" workbookViewId="0">
      <selection activeCell="T68" sqref="T68"/>
    </sheetView>
  </sheetViews>
  <sheetFormatPr defaultRowHeight="15"/>
  <cols>
    <col min="9" max="9" width="13.85546875" customWidth="1"/>
  </cols>
  <sheetData>
    <row r="1" spans="1:9">
      <c r="A1" s="1"/>
      <c r="B1" s="1"/>
      <c r="C1" s="1"/>
      <c r="D1" s="1"/>
      <c r="E1" s="1"/>
      <c r="F1" s="1"/>
      <c r="G1" s="2"/>
      <c r="H1" s="159" t="s">
        <v>0</v>
      </c>
      <c r="I1" s="159"/>
    </row>
    <row r="2" spans="1:9">
      <c r="A2" s="160" t="s">
        <v>1</v>
      </c>
      <c r="B2" s="160"/>
      <c r="C2" s="160"/>
      <c r="D2" s="160"/>
      <c r="E2" s="160"/>
      <c r="F2" s="160"/>
      <c r="G2" s="160"/>
      <c r="H2" s="160"/>
      <c r="I2" s="160"/>
    </row>
    <row r="3" spans="1:9">
      <c r="A3" s="161" t="str">
        <f>+[1]нүүр№!R1</f>
        <v>" Жуулчин говь " ХК</v>
      </c>
      <c r="B3" s="161"/>
      <c r="C3" s="161"/>
      <c r="D3" s="161"/>
      <c r="E3" s="1"/>
      <c r="F3" s="1"/>
      <c r="G3" s="2"/>
      <c r="H3" s="3"/>
      <c r="I3" s="4"/>
    </row>
    <row r="4" spans="1:9">
      <c r="A4" s="162" t="s">
        <v>2</v>
      </c>
      <c r="B4" s="162"/>
      <c r="C4" s="162"/>
      <c r="D4" s="162"/>
      <c r="E4" s="1"/>
      <c r="F4" s="1"/>
      <c r="G4" s="2"/>
      <c r="H4" s="2"/>
      <c r="I4" s="2"/>
    </row>
    <row r="5" spans="1:9">
      <c r="A5" s="162"/>
      <c r="B5" s="162"/>
      <c r="C5" s="162"/>
      <c r="D5" s="162"/>
      <c r="E5" s="1"/>
      <c r="F5" s="1"/>
      <c r="G5" s="2"/>
      <c r="H5" s="2"/>
      <c r="I5" s="5" t="s">
        <v>3</v>
      </c>
    </row>
    <row r="6" spans="1:9" ht="21">
      <c r="A6" s="163" t="s">
        <v>4</v>
      </c>
      <c r="B6" s="163"/>
      <c r="C6" s="163"/>
      <c r="D6" s="164" t="s">
        <v>5</v>
      </c>
      <c r="E6" s="164"/>
      <c r="F6" s="164"/>
      <c r="G6" s="165" t="s">
        <v>6</v>
      </c>
      <c r="H6" s="165"/>
      <c r="I6" s="6" t="s">
        <v>7</v>
      </c>
    </row>
    <row r="7" spans="1:9">
      <c r="A7" s="146">
        <v>1</v>
      </c>
      <c r="B7" s="146"/>
      <c r="C7" s="146"/>
      <c r="D7" s="147" t="s">
        <v>8</v>
      </c>
      <c r="E7" s="147"/>
      <c r="F7" s="147"/>
      <c r="G7" s="155"/>
      <c r="H7" s="155"/>
      <c r="I7" s="7"/>
    </row>
    <row r="8" spans="1:9">
      <c r="A8" s="146">
        <v>1.1000000000000001</v>
      </c>
      <c r="B8" s="146"/>
      <c r="C8" s="146"/>
      <c r="D8" s="147" t="s">
        <v>9</v>
      </c>
      <c r="E8" s="147"/>
      <c r="F8" s="147"/>
      <c r="G8" s="155" t="s">
        <v>10</v>
      </c>
      <c r="H8" s="155"/>
      <c r="I8" s="7"/>
    </row>
    <row r="9" spans="1:9">
      <c r="A9" s="151" t="s">
        <v>11</v>
      </c>
      <c r="B9" s="151"/>
      <c r="C9" s="151"/>
      <c r="D9" s="152" t="s">
        <v>12</v>
      </c>
      <c r="E9" s="152"/>
      <c r="F9" s="152"/>
      <c r="G9" s="153">
        <f>+[1]гүйлгээ!C8+[1]гүйлгээ!C9</f>
        <v>424773</v>
      </c>
      <c r="H9" s="153"/>
      <c r="I9" s="8">
        <f>+[1]гүйлгээ!G8+[1]гүйлгээ!G9</f>
        <v>54470</v>
      </c>
    </row>
    <row r="10" spans="1:9">
      <c r="A10" s="151" t="s">
        <v>13</v>
      </c>
      <c r="B10" s="151"/>
      <c r="C10" s="151"/>
      <c r="D10" s="152" t="s">
        <v>14</v>
      </c>
      <c r="E10" s="152"/>
      <c r="F10" s="152"/>
      <c r="G10" s="153">
        <f>[1]гүйлгээ!C10+[1]гүйлгээ!C19</f>
        <v>636600</v>
      </c>
      <c r="H10" s="153"/>
      <c r="I10" s="8">
        <f>+[1]гүйлгээ!G10</f>
        <v>636600</v>
      </c>
    </row>
    <row r="11" spans="1:9">
      <c r="A11" s="151" t="s">
        <v>15</v>
      </c>
      <c r="B11" s="151"/>
      <c r="C11" s="151"/>
      <c r="D11" s="152" t="s">
        <v>16</v>
      </c>
      <c r="E11" s="152"/>
      <c r="F11" s="152"/>
      <c r="G11" s="153">
        <f>+[1]гүйлгээ!C21</f>
        <v>0</v>
      </c>
      <c r="H11" s="153"/>
      <c r="I11" s="9">
        <f>+[1]гүйлгээ!G17+[1]гүйлгээ!G19+[1]гүйлгээ!G21</f>
        <v>89325</v>
      </c>
    </row>
    <row r="12" spans="1:9">
      <c r="A12" s="151" t="s">
        <v>17</v>
      </c>
      <c r="B12" s="151"/>
      <c r="C12" s="151"/>
      <c r="D12" s="152" t="s">
        <v>18</v>
      </c>
      <c r="E12" s="152"/>
      <c r="F12" s="152"/>
      <c r="G12" s="153"/>
      <c r="H12" s="153"/>
      <c r="I12" s="8" t="s">
        <v>10</v>
      </c>
    </row>
    <row r="13" spans="1:9">
      <c r="A13" s="151" t="s">
        <v>19</v>
      </c>
      <c r="B13" s="151"/>
      <c r="C13" s="151"/>
      <c r="D13" s="152" t="s">
        <v>20</v>
      </c>
      <c r="E13" s="152"/>
      <c r="F13" s="152"/>
      <c r="G13" s="153"/>
      <c r="H13" s="153"/>
      <c r="I13" s="8" t="s">
        <v>10</v>
      </c>
    </row>
    <row r="14" spans="1:9">
      <c r="A14" s="151" t="s">
        <v>21</v>
      </c>
      <c r="B14" s="151"/>
      <c r="C14" s="151"/>
      <c r="D14" s="152" t="s">
        <v>22</v>
      </c>
      <c r="E14" s="152"/>
      <c r="F14" s="152"/>
      <c r="G14" s="153">
        <f>+[1]гүйлгээ!C11</f>
        <v>0</v>
      </c>
      <c r="H14" s="153"/>
      <c r="I14" s="8">
        <f>+[1]гүйлгээ!G11</f>
        <v>0</v>
      </c>
    </row>
    <row r="15" spans="1:9">
      <c r="A15" s="151" t="s">
        <v>23</v>
      </c>
      <c r="B15" s="151"/>
      <c r="C15" s="151"/>
      <c r="D15" s="152" t="s">
        <v>24</v>
      </c>
      <c r="E15" s="152"/>
      <c r="F15" s="152"/>
      <c r="G15" s="153"/>
      <c r="H15" s="153"/>
      <c r="I15" s="8" t="s">
        <v>10</v>
      </c>
    </row>
    <row r="16" spans="1:9">
      <c r="A16" s="151" t="s">
        <v>25</v>
      </c>
      <c r="B16" s="151"/>
      <c r="C16" s="151"/>
      <c r="D16" s="152" t="s">
        <v>26</v>
      </c>
      <c r="E16" s="152"/>
      <c r="F16" s="152"/>
      <c r="G16" s="153">
        <f>[1]гүйлгээ!C14</f>
        <v>38811900</v>
      </c>
      <c r="H16" s="153"/>
      <c r="I16" s="8">
        <f>[1]гүйлгээ!G14</f>
        <v>38811900</v>
      </c>
    </row>
    <row r="17" spans="1:9">
      <c r="A17" s="151" t="s">
        <v>27</v>
      </c>
      <c r="B17" s="151"/>
      <c r="C17" s="151"/>
      <c r="D17" s="152" t="s">
        <v>28</v>
      </c>
      <c r="E17" s="152"/>
      <c r="F17" s="152"/>
      <c r="G17" s="153"/>
      <c r="H17" s="153"/>
      <c r="I17" s="8" t="s">
        <v>10</v>
      </c>
    </row>
    <row r="18" spans="1:9">
      <c r="A18" s="151" t="s">
        <v>29</v>
      </c>
      <c r="B18" s="151"/>
      <c r="C18" s="151"/>
      <c r="D18" s="152" t="s">
        <v>10</v>
      </c>
      <c r="E18" s="152"/>
      <c r="F18" s="152"/>
      <c r="G18" s="153" t="s">
        <v>10</v>
      </c>
      <c r="H18" s="153"/>
      <c r="I18" s="8" t="s">
        <v>10</v>
      </c>
    </row>
    <row r="19" spans="1:9">
      <c r="A19" s="146" t="s">
        <v>30</v>
      </c>
      <c r="B19" s="146"/>
      <c r="C19" s="146"/>
      <c r="D19" s="147" t="s">
        <v>31</v>
      </c>
      <c r="E19" s="147"/>
      <c r="F19" s="147"/>
      <c r="G19" s="148">
        <f t="shared" ref="G19" si="0">SUM(G9:G18)</f>
        <v>39873273</v>
      </c>
      <c r="H19" s="149"/>
      <c r="I19" s="7">
        <f>SUM(I9:I18)</f>
        <v>39592295</v>
      </c>
    </row>
    <row r="20" spans="1:9">
      <c r="A20" s="146">
        <v>1.2</v>
      </c>
      <c r="B20" s="146"/>
      <c r="C20" s="146"/>
      <c r="D20" s="147" t="s">
        <v>32</v>
      </c>
      <c r="E20" s="147"/>
      <c r="F20" s="147"/>
      <c r="G20" s="155" t="s">
        <v>10</v>
      </c>
      <c r="H20" s="155"/>
      <c r="I20" s="10"/>
    </row>
    <row r="21" spans="1:9">
      <c r="A21" s="151" t="s">
        <v>33</v>
      </c>
      <c r="B21" s="151"/>
      <c r="C21" s="151"/>
      <c r="D21" s="152" t="s">
        <v>34</v>
      </c>
      <c r="E21" s="152"/>
      <c r="F21" s="152"/>
      <c r="G21" s="153">
        <f>[1]гүйлгээ!C12-[1]гүйлгээ!D13</f>
        <v>225233190</v>
      </c>
      <c r="H21" s="153"/>
      <c r="I21" s="8">
        <f>+[1]гүйлгээ!G12-[1]гүйлгээ!H13</f>
        <v>200207278</v>
      </c>
    </row>
    <row r="22" spans="1:9">
      <c r="A22" s="151" t="s">
        <v>35</v>
      </c>
      <c r="B22" s="151"/>
      <c r="C22" s="151"/>
      <c r="D22" s="152" t="s">
        <v>36</v>
      </c>
      <c r="E22" s="152"/>
      <c r="F22" s="152"/>
      <c r="G22" s="153">
        <v>0</v>
      </c>
      <c r="H22" s="153"/>
      <c r="I22" s="8">
        <v>0</v>
      </c>
    </row>
    <row r="23" spans="1:9">
      <c r="A23" s="151" t="s">
        <v>37</v>
      </c>
      <c r="B23" s="151"/>
      <c r="C23" s="151"/>
      <c r="D23" s="152" t="s">
        <v>38</v>
      </c>
      <c r="E23" s="152"/>
      <c r="F23" s="152"/>
      <c r="G23" s="153" t="s">
        <v>10</v>
      </c>
      <c r="H23" s="153"/>
      <c r="I23" s="8" t="s">
        <v>10</v>
      </c>
    </row>
    <row r="24" spans="1:9">
      <c r="A24" s="151" t="s">
        <v>39</v>
      </c>
      <c r="B24" s="151"/>
      <c r="C24" s="151"/>
      <c r="D24" s="152" t="s">
        <v>40</v>
      </c>
      <c r="E24" s="152"/>
      <c r="F24" s="152"/>
      <c r="G24" s="153" t="s">
        <v>10</v>
      </c>
      <c r="H24" s="153"/>
      <c r="I24" s="8" t="s">
        <v>10</v>
      </c>
    </row>
    <row r="25" spans="1:9">
      <c r="A25" s="151" t="s">
        <v>41</v>
      </c>
      <c r="B25" s="151"/>
      <c r="C25" s="151"/>
      <c r="D25" s="152" t="s">
        <v>42</v>
      </c>
      <c r="E25" s="152"/>
      <c r="F25" s="152"/>
      <c r="G25" s="153" t="s">
        <v>10</v>
      </c>
      <c r="H25" s="153"/>
      <c r="I25" s="8" t="s">
        <v>10</v>
      </c>
    </row>
    <row r="26" spans="1:9">
      <c r="A26" s="151" t="s">
        <v>43</v>
      </c>
      <c r="B26" s="151"/>
      <c r="C26" s="151"/>
      <c r="D26" s="152" t="s">
        <v>44</v>
      </c>
      <c r="E26" s="152"/>
      <c r="F26" s="152"/>
      <c r="G26" s="153" t="s">
        <v>10</v>
      </c>
      <c r="H26" s="153"/>
      <c r="I26" s="8" t="s">
        <v>10</v>
      </c>
    </row>
    <row r="27" spans="1:9">
      <c r="A27" s="151" t="s">
        <v>45</v>
      </c>
      <c r="B27" s="151"/>
      <c r="C27" s="151"/>
      <c r="D27" s="152" t="s">
        <v>46</v>
      </c>
      <c r="E27" s="152"/>
      <c r="F27" s="152"/>
      <c r="G27" s="153" t="s">
        <v>10</v>
      </c>
      <c r="H27" s="153"/>
      <c r="I27" s="8" t="s">
        <v>10</v>
      </c>
    </row>
    <row r="28" spans="1:9">
      <c r="A28" s="151" t="s">
        <v>47</v>
      </c>
      <c r="B28" s="151"/>
      <c r="C28" s="151"/>
      <c r="D28" s="152" t="s">
        <v>48</v>
      </c>
      <c r="E28" s="152"/>
      <c r="F28" s="152"/>
      <c r="G28" s="153" t="s">
        <v>10</v>
      </c>
      <c r="H28" s="153"/>
      <c r="I28" s="8" t="s">
        <v>10</v>
      </c>
    </row>
    <row r="29" spans="1:9">
      <c r="A29" s="151" t="s">
        <v>49</v>
      </c>
      <c r="B29" s="151"/>
      <c r="C29" s="151"/>
      <c r="D29" s="152" t="s">
        <v>10</v>
      </c>
      <c r="E29" s="152"/>
      <c r="F29" s="152"/>
      <c r="G29" s="153" t="s">
        <v>10</v>
      </c>
      <c r="H29" s="153"/>
      <c r="I29" s="8" t="s">
        <v>10</v>
      </c>
    </row>
    <row r="30" spans="1:9">
      <c r="A30" s="146" t="s">
        <v>50</v>
      </c>
      <c r="B30" s="146"/>
      <c r="C30" s="146"/>
      <c r="D30" s="147" t="s">
        <v>51</v>
      </c>
      <c r="E30" s="147"/>
      <c r="F30" s="147"/>
      <c r="G30" s="148">
        <f t="shared" ref="G30" si="1">SUM(G20:G29)</f>
        <v>225233190</v>
      </c>
      <c r="H30" s="149"/>
      <c r="I30" s="7">
        <f>SUM(I20:I29)</f>
        <v>200207278</v>
      </c>
    </row>
    <row r="31" spans="1:9">
      <c r="A31" s="146">
        <v>1.3</v>
      </c>
      <c r="B31" s="146"/>
      <c r="C31" s="146"/>
      <c r="D31" s="147" t="s">
        <v>52</v>
      </c>
      <c r="E31" s="147"/>
      <c r="F31" s="147"/>
      <c r="G31" s="157">
        <f t="shared" ref="G31" si="2">G30+G19</f>
        <v>265106463</v>
      </c>
      <c r="H31" s="158"/>
      <c r="I31" s="8">
        <f>I30+I19</f>
        <v>239799573</v>
      </c>
    </row>
    <row r="32" spans="1:9">
      <c r="A32" s="146">
        <v>2</v>
      </c>
      <c r="B32" s="146"/>
      <c r="C32" s="146"/>
      <c r="D32" s="147" t="s">
        <v>53</v>
      </c>
      <c r="E32" s="147"/>
      <c r="F32" s="147"/>
      <c r="G32" s="155" t="s">
        <v>10</v>
      </c>
      <c r="H32" s="155"/>
      <c r="I32" s="7" t="s">
        <v>10</v>
      </c>
    </row>
    <row r="33" spans="1:9">
      <c r="A33" s="146">
        <v>2.1</v>
      </c>
      <c r="B33" s="146"/>
      <c r="C33" s="146"/>
      <c r="D33" s="147" t="s">
        <v>54</v>
      </c>
      <c r="E33" s="147"/>
      <c r="F33" s="147"/>
      <c r="G33" s="155" t="s">
        <v>10</v>
      </c>
      <c r="H33" s="155"/>
      <c r="I33" s="7" t="s">
        <v>10</v>
      </c>
    </row>
    <row r="34" spans="1:9">
      <c r="A34" s="146" t="s">
        <v>55</v>
      </c>
      <c r="B34" s="146"/>
      <c r="C34" s="146"/>
      <c r="D34" s="147" t="s">
        <v>56</v>
      </c>
      <c r="E34" s="147"/>
      <c r="F34" s="147"/>
      <c r="G34" s="155" t="s">
        <v>10</v>
      </c>
      <c r="H34" s="155"/>
      <c r="I34" s="7" t="s">
        <v>10</v>
      </c>
    </row>
    <row r="35" spans="1:9">
      <c r="A35" s="151" t="s">
        <v>57</v>
      </c>
      <c r="B35" s="151"/>
      <c r="C35" s="151"/>
      <c r="D35" s="152" t="s">
        <v>58</v>
      </c>
      <c r="E35" s="152"/>
      <c r="F35" s="152"/>
      <c r="G35" s="153">
        <f>[1]гүйлгээ!D16+[1]гүйлгээ!D24</f>
        <v>340412948</v>
      </c>
      <c r="H35" s="153"/>
      <c r="I35" s="8">
        <f>+[1]гүйлгээ!H16+[1]гүйлгээ!H24</f>
        <v>344422948</v>
      </c>
    </row>
    <row r="36" spans="1:9">
      <c r="A36" s="151" t="s">
        <v>59</v>
      </c>
      <c r="B36" s="151"/>
      <c r="C36" s="151"/>
      <c r="D36" s="152" t="s">
        <v>60</v>
      </c>
      <c r="E36" s="152"/>
      <c r="F36" s="152"/>
      <c r="G36" s="153">
        <f>[1]гүйлгээ!D18</f>
        <v>8638800</v>
      </c>
      <c r="H36" s="153"/>
      <c r="I36" s="8">
        <f>+[1]гүйлгээ!H18</f>
        <v>8638800</v>
      </c>
    </row>
    <row r="37" spans="1:9">
      <c r="A37" s="151" t="s">
        <v>61</v>
      </c>
      <c r="B37" s="151"/>
      <c r="C37" s="151"/>
      <c r="D37" s="152" t="s">
        <v>62</v>
      </c>
      <c r="E37" s="152"/>
      <c r="F37" s="152"/>
      <c r="G37" s="153">
        <f>+[1]гүйлгээ!D17+[1]гүйлгээ!D21+[1]гүйлгээ!D19</f>
        <v>280899</v>
      </c>
      <c r="H37" s="153"/>
      <c r="I37" s="8">
        <f>+[1]гүйлгээ!H21+[1]гүйлгээ!H19+[1]гүйлгээ!H17</f>
        <v>0</v>
      </c>
    </row>
    <row r="38" spans="1:9">
      <c r="A38" s="151" t="s">
        <v>63</v>
      </c>
      <c r="B38" s="151"/>
      <c r="C38" s="151"/>
      <c r="D38" s="152" t="s">
        <v>64</v>
      </c>
      <c r="E38" s="152"/>
      <c r="F38" s="152"/>
      <c r="G38" s="153">
        <f>[1]гүйлгээ!D20</f>
        <v>378000</v>
      </c>
      <c r="H38" s="153"/>
      <c r="I38" s="8">
        <f>+[1]гүйлгээ!H20</f>
        <v>0</v>
      </c>
    </row>
    <row r="39" spans="1:9">
      <c r="A39" s="151" t="s">
        <v>65</v>
      </c>
      <c r="B39" s="151"/>
      <c r="C39" s="151"/>
      <c r="D39" s="152" t="s">
        <v>66</v>
      </c>
      <c r="E39" s="152"/>
      <c r="F39" s="152"/>
      <c r="G39" s="153"/>
      <c r="H39" s="153"/>
      <c r="I39" s="8" t="s">
        <v>10</v>
      </c>
    </row>
    <row r="40" spans="1:9">
      <c r="A40" s="151" t="s">
        <v>67</v>
      </c>
      <c r="B40" s="151"/>
      <c r="C40" s="151"/>
      <c r="D40" s="152" t="s">
        <v>68</v>
      </c>
      <c r="E40" s="152"/>
      <c r="F40" s="152"/>
      <c r="G40" s="153"/>
      <c r="H40" s="153"/>
      <c r="I40" s="8" t="s">
        <v>10</v>
      </c>
    </row>
    <row r="41" spans="1:9">
      <c r="A41" s="151" t="s">
        <v>69</v>
      </c>
      <c r="B41" s="151"/>
      <c r="C41" s="151"/>
      <c r="D41" s="152" t="s">
        <v>70</v>
      </c>
      <c r="E41" s="152"/>
      <c r="F41" s="152"/>
      <c r="G41" s="153" t="s">
        <v>10</v>
      </c>
      <c r="H41" s="153"/>
      <c r="I41" s="8" t="s">
        <v>10</v>
      </c>
    </row>
    <row r="42" spans="1:9">
      <c r="A42" s="151" t="s">
        <v>71</v>
      </c>
      <c r="B42" s="151"/>
      <c r="C42" s="151"/>
      <c r="D42" s="152" t="s">
        <v>72</v>
      </c>
      <c r="E42" s="152"/>
      <c r="F42" s="152"/>
      <c r="G42" s="153">
        <f>[1]гүйлгээ!D22</f>
        <v>20000</v>
      </c>
      <c r="H42" s="153"/>
      <c r="I42" s="8">
        <f>+[1]гүйлгээ!H22</f>
        <v>0</v>
      </c>
    </row>
    <row r="43" spans="1:9">
      <c r="A43" s="151" t="s">
        <v>73</v>
      </c>
      <c r="B43" s="151"/>
      <c r="C43" s="151"/>
      <c r="D43" s="152" t="s">
        <v>74</v>
      </c>
      <c r="E43" s="152"/>
      <c r="F43" s="152"/>
      <c r="G43" s="153" t="s">
        <v>10</v>
      </c>
      <c r="H43" s="153"/>
      <c r="I43" s="8">
        <f>+[1]гүйлгээ!H30</f>
        <v>0</v>
      </c>
    </row>
    <row r="44" spans="1:9">
      <c r="A44" s="151" t="s">
        <v>75</v>
      </c>
      <c r="B44" s="151"/>
      <c r="C44" s="151"/>
      <c r="D44" s="152" t="s">
        <v>76</v>
      </c>
      <c r="E44" s="152"/>
      <c r="F44" s="152"/>
      <c r="G44" s="153">
        <v>0</v>
      </c>
      <c r="H44" s="153"/>
      <c r="I44" s="8">
        <v>0</v>
      </c>
    </row>
    <row r="45" spans="1:9">
      <c r="A45" s="151" t="s">
        <v>77</v>
      </c>
      <c r="B45" s="151"/>
      <c r="C45" s="151"/>
      <c r="D45" s="152" t="s">
        <v>78</v>
      </c>
      <c r="E45" s="152"/>
      <c r="F45" s="152"/>
      <c r="G45" s="153" t="s">
        <v>10</v>
      </c>
      <c r="H45" s="153"/>
      <c r="I45" s="8" t="s">
        <v>10</v>
      </c>
    </row>
    <row r="46" spans="1:9">
      <c r="A46" s="146" t="s">
        <v>79</v>
      </c>
      <c r="B46" s="146"/>
      <c r="C46" s="146"/>
      <c r="D46" s="147" t="s">
        <v>80</v>
      </c>
      <c r="E46" s="147"/>
      <c r="F46" s="147"/>
      <c r="G46" s="148">
        <f>SUM(G35:G45)</f>
        <v>349730647</v>
      </c>
      <c r="H46" s="149"/>
      <c r="I46" s="7">
        <f>SUM(I35:I45)</f>
        <v>353061748</v>
      </c>
    </row>
    <row r="47" spans="1:9">
      <c r="A47" s="146" t="s">
        <v>81</v>
      </c>
      <c r="B47" s="146"/>
      <c r="C47" s="146"/>
      <c r="D47" s="147" t="s">
        <v>82</v>
      </c>
      <c r="E47" s="147"/>
      <c r="F47" s="147"/>
      <c r="G47" s="155" t="s">
        <v>10</v>
      </c>
      <c r="H47" s="155"/>
      <c r="I47" s="7" t="s">
        <v>10</v>
      </c>
    </row>
    <row r="48" spans="1:9">
      <c r="A48" s="151" t="s">
        <v>83</v>
      </c>
      <c r="B48" s="151"/>
      <c r="C48" s="151"/>
      <c r="D48" s="152" t="s">
        <v>84</v>
      </c>
      <c r="E48" s="152"/>
      <c r="F48" s="152"/>
      <c r="G48" s="153">
        <v>0</v>
      </c>
      <c r="H48" s="153"/>
      <c r="I48" s="8">
        <v>0</v>
      </c>
    </row>
    <row r="49" spans="1:9">
      <c r="A49" s="151" t="s">
        <v>85</v>
      </c>
      <c r="B49" s="151"/>
      <c r="C49" s="151"/>
      <c r="D49" s="152" t="s">
        <v>74</v>
      </c>
      <c r="E49" s="152"/>
      <c r="F49" s="152"/>
      <c r="G49" s="153" t="s">
        <v>10</v>
      </c>
      <c r="H49" s="153"/>
      <c r="I49" s="8" t="s">
        <v>10</v>
      </c>
    </row>
    <row r="50" spans="1:9">
      <c r="A50" s="151" t="s">
        <v>86</v>
      </c>
      <c r="B50" s="151"/>
      <c r="C50" s="151"/>
      <c r="D50" s="152" t="s">
        <v>87</v>
      </c>
      <c r="E50" s="152"/>
      <c r="F50" s="152"/>
      <c r="G50" s="153" t="s">
        <v>10</v>
      </c>
      <c r="H50" s="153"/>
      <c r="I50" s="8" t="s">
        <v>10</v>
      </c>
    </row>
    <row r="51" spans="1:9">
      <c r="A51" s="151" t="s">
        <v>88</v>
      </c>
      <c r="B51" s="151"/>
      <c r="C51" s="151"/>
      <c r="D51" s="152" t="s">
        <v>89</v>
      </c>
      <c r="E51" s="152"/>
      <c r="F51" s="152"/>
      <c r="G51" s="153" t="s">
        <v>10</v>
      </c>
      <c r="H51" s="153"/>
      <c r="I51" s="8" t="s">
        <v>10</v>
      </c>
    </row>
    <row r="52" spans="1:9">
      <c r="A52" s="151" t="s">
        <v>90</v>
      </c>
      <c r="B52" s="151"/>
      <c r="C52" s="151"/>
      <c r="D52" s="152" t="s">
        <v>10</v>
      </c>
      <c r="E52" s="152"/>
      <c r="F52" s="152"/>
      <c r="G52" s="153" t="s">
        <v>10</v>
      </c>
      <c r="H52" s="153"/>
      <c r="I52" s="8" t="s">
        <v>10</v>
      </c>
    </row>
    <row r="53" spans="1:9">
      <c r="A53" s="146" t="s">
        <v>91</v>
      </c>
      <c r="B53" s="146"/>
      <c r="C53" s="146"/>
      <c r="D53" s="147" t="s">
        <v>92</v>
      </c>
      <c r="E53" s="147"/>
      <c r="F53" s="147"/>
      <c r="G53" s="148">
        <f>SUM(G48:G52)</f>
        <v>0</v>
      </c>
      <c r="H53" s="149"/>
      <c r="I53" s="11">
        <f>SUM(I48:I52)</f>
        <v>0</v>
      </c>
    </row>
    <row r="54" spans="1:9">
      <c r="A54" s="146">
        <v>2.2000000000000002</v>
      </c>
      <c r="B54" s="146"/>
      <c r="C54" s="146"/>
      <c r="D54" s="147" t="s">
        <v>93</v>
      </c>
      <c r="E54" s="147"/>
      <c r="F54" s="147"/>
      <c r="G54" s="148">
        <f>G46+G53</f>
        <v>349730647</v>
      </c>
      <c r="H54" s="156"/>
      <c r="I54" s="12">
        <f>I46+I53</f>
        <v>353061748</v>
      </c>
    </row>
    <row r="55" spans="1:9">
      <c r="A55" s="146">
        <v>2.2999999999999998</v>
      </c>
      <c r="B55" s="146"/>
      <c r="C55" s="146"/>
      <c r="D55" s="147" t="s">
        <v>94</v>
      </c>
      <c r="E55" s="147"/>
      <c r="F55" s="147"/>
      <c r="G55" s="155" t="s">
        <v>10</v>
      </c>
      <c r="H55" s="155"/>
      <c r="I55" s="7" t="s">
        <v>10</v>
      </c>
    </row>
    <row r="56" spans="1:9">
      <c r="A56" s="151" t="s">
        <v>95</v>
      </c>
      <c r="B56" s="151"/>
      <c r="C56" s="151"/>
      <c r="D56" s="152" t="s">
        <v>96</v>
      </c>
      <c r="E56" s="152"/>
      <c r="F56" s="152"/>
      <c r="G56" s="153" t="s">
        <v>10</v>
      </c>
      <c r="H56" s="153"/>
      <c r="I56" s="8" t="s">
        <v>10</v>
      </c>
    </row>
    <row r="57" spans="1:9">
      <c r="A57" s="151" t="s">
        <v>97</v>
      </c>
      <c r="B57" s="151"/>
      <c r="C57" s="151"/>
      <c r="D57" s="152" t="s">
        <v>98</v>
      </c>
      <c r="E57" s="152"/>
      <c r="F57" s="152"/>
      <c r="G57" s="153">
        <f>+[1]гүйлгээ!D25</f>
        <v>94169000</v>
      </c>
      <c r="H57" s="153"/>
      <c r="I57" s="8">
        <f>+[1]гүйлгээ!H25</f>
        <v>94169000</v>
      </c>
    </row>
    <row r="58" spans="1:9">
      <c r="A58" s="151" t="s">
        <v>99</v>
      </c>
      <c r="B58" s="151"/>
      <c r="C58" s="151"/>
      <c r="D58" s="152" t="s">
        <v>100</v>
      </c>
      <c r="E58" s="152"/>
      <c r="F58" s="152"/>
      <c r="G58" s="153" t="s">
        <v>10</v>
      </c>
      <c r="H58" s="153"/>
      <c r="I58" s="8" t="s">
        <v>10</v>
      </c>
    </row>
    <row r="59" spans="1:9">
      <c r="A59" s="151" t="s">
        <v>101</v>
      </c>
      <c r="B59" s="151"/>
      <c r="C59" s="151"/>
      <c r="D59" s="152" t="s">
        <v>102</v>
      </c>
      <c r="E59" s="152"/>
      <c r="F59" s="152"/>
      <c r="G59" s="153" t="s">
        <v>10</v>
      </c>
      <c r="H59" s="153"/>
      <c r="I59" s="8" t="s">
        <v>10</v>
      </c>
    </row>
    <row r="60" spans="1:9">
      <c r="A60" s="151" t="s">
        <v>103</v>
      </c>
      <c r="B60" s="151"/>
      <c r="C60" s="151"/>
      <c r="D60" s="152" t="s">
        <v>104</v>
      </c>
      <c r="E60" s="152"/>
      <c r="F60" s="152"/>
      <c r="G60" s="153" t="s">
        <v>10</v>
      </c>
      <c r="H60" s="153"/>
      <c r="I60" s="8" t="s">
        <v>10</v>
      </c>
    </row>
    <row r="61" spans="1:9">
      <c r="A61" s="154" t="s">
        <v>105</v>
      </c>
      <c r="B61" s="154"/>
      <c r="C61" s="154"/>
      <c r="D61" s="152" t="s">
        <v>106</v>
      </c>
      <c r="E61" s="152"/>
      <c r="F61" s="152"/>
      <c r="G61" s="153">
        <f>[1]гүйлгээ!D23</f>
        <v>22567200</v>
      </c>
      <c r="H61" s="153"/>
      <c r="I61" s="8">
        <f>+[1]гүйлгээ!H23</f>
        <v>22567200</v>
      </c>
    </row>
    <row r="62" spans="1:9">
      <c r="A62" s="151" t="s">
        <v>107</v>
      </c>
      <c r="B62" s="151"/>
      <c r="C62" s="151"/>
      <c r="D62" s="152" t="s">
        <v>108</v>
      </c>
      <c r="E62" s="152"/>
      <c r="F62" s="152"/>
      <c r="G62" s="153" t="s">
        <v>10</v>
      </c>
      <c r="H62" s="153"/>
      <c r="I62" s="8" t="s">
        <v>10</v>
      </c>
    </row>
    <row r="63" spans="1:9">
      <c r="A63" s="151" t="s">
        <v>109</v>
      </c>
      <c r="B63" s="151"/>
      <c r="C63" s="151"/>
      <c r="D63" s="152" t="s">
        <v>110</v>
      </c>
      <c r="E63" s="152"/>
      <c r="F63" s="152"/>
      <c r="G63" s="153" t="s">
        <v>10</v>
      </c>
      <c r="H63" s="153"/>
      <c r="I63" s="8" t="s">
        <v>10</v>
      </c>
    </row>
    <row r="64" spans="1:9">
      <c r="A64" s="151" t="s">
        <v>111</v>
      </c>
      <c r="B64" s="151"/>
      <c r="C64" s="151"/>
      <c r="D64" s="152" t="s">
        <v>112</v>
      </c>
      <c r="E64" s="152"/>
      <c r="F64" s="152"/>
      <c r="G64" s="153">
        <f>-[1]гүйлгээ!C26</f>
        <v>-201360384</v>
      </c>
      <c r="H64" s="153"/>
      <c r="I64" s="8">
        <f>-[1]гүйлгээ!G26</f>
        <v>-229998375</v>
      </c>
    </row>
    <row r="65" spans="1:9">
      <c r="A65" s="151" t="s">
        <v>113</v>
      </c>
      <c r="B65" s="151"/>
      <c r="C65" s="151"/>
      <c r="D65" s="152" t="s">
        <v>10</v>
      </c>
      <c r="E65" s="152"/>
      <c r="F65" s="152"/>
      <c r="G65" s="153" t="s">
        <v>10</v>
      </c>
      <c r="H65" s="153"/>
      <c r="I65" s="8"/>
    </row>
    <row r="66" spans="1:9">
      <c r="A66" s="146" t="s">
        <v>114</v>
      </c>
      <c r="B66" s="146"/>
      <c r="C66" s="146"/>
      <c r="D66" s="147" t="s">
        <v>115</v>
      </c>
      <c r="E66" s="147"/>
      <c r="F66" s="147"/>
      <c r="G66" s="148">
        <f>SUM(G56:G65)</f>
        <v>-84624184</v>
      </c>
      <c r="H66" s="149"/>
      <c r="I66" s="7">
        <f>SUM(I56:I65)</f>
        <v>-113262175</v>
      </c>
    </row>
    <row r="67" spans="1:9">
      <c r="A67" s="146">
        <v>2.4</v>
      </c>
      <c r="B67" s="146"/>
      <c r="C67" s="146"/>
      <c r="D67" s="147" t="s">
        <v>116</v>
      </c>
      <c r="E67" s="147"/>
      <c r="F67" s="147"/>
      <c r="G67" s="148">
        <f>G54+G66</f>
        <v>265106463</v>
      </c>
      <c r="H67" s="149"/>
      <c r="I67" s="7">
        <f>I54+I66</f>
        <v>239799573</v>
      </c>
    </row>
    <row r="68" spans="1:9">
      <c r="A68" s="1"/>
      <c r="B68" s="1"/>
      <c r="C68" s="1"/>
      <c r="D68" s="1"/>
      <c r="E68" s="1"/>
      <c r="F68" s="1"/>
      <c r="G68" s="150">
        <f>G67-G31</f>
        <v>0</v>
      </c>
      <c r="H68" s="150"/>
      <c r="I68" s="13">
        <f>I67-I31</f>
        <v>0</v>
      </c>
    </row>
    <row r="69" spans="1:9">
      <c r="A69" s="1"/>
      <c r="B69" s="1"/>
      <c r="C69" s="1"/>
      <c r="D69" s="1"/>
      <c r="E69" s="1"/>
      <c r="F69" s="1"/>
      <c r="G69" s="14"/>
      <c r="H69" s="14"/>
      <c r="I69" s="15"/>
    </row>
    <row r="70" spans="1:9">
      <c r="A70" s="1"/>
      <c r="B70" s="1"/>
      <c r="C70" s="1"/>
      <c r="D70" s="1"/>
      <c r="E70" s="1"/>
      <c r="F70" s="1"/>
      <c r="G70" s="14"/>
      <c r="H70" s="14"/>
      <c r="I70" s="15"/>
    </row>
    <row r="71" spans="1:9">
      <c r="A71" s="1"/>
      <c r="B71" s="1"/>
      <c r="C71" s="1"/>
      <c r="D71" s="1"/>
      <c r="E71" s="1"/>
      <c r="F71" s="1"/>
      <c r="G71" s="14"/>
      <c r="H71" s="14"/>
      <c r="I71" s="15"/>
    </row>
    <row r="72" spans="1:9">
      <c r="A72" s="1"/>
      <c r="B72" s="1"/>
      <c r="C72" s="1"/>
      <c r="D72" s="1"/>
      <c r="E72" s="1"/>
      <c r="F72" s="1"/>
      <c r="G72" s="14"/>
      <c r="H72" s="14"/>
      <c r="I72" s="15"/>
    </row>
    <row r="73" spans="1:9">
      <c r="A73" s="1"/>
      <c r="B73" s="143" t="s">
        <v>117</v>
      </c>
      <c r="C73" s="143"/>
      <c r="D73" s="143"/>
      <c r="E73" s="143"/>
      <c r="F73" s="142" t="s">
        <v>118</v>
      </c>
      <c r="G73" s="142"/>
      <c r="H73" s="144" t="str">
        <f>+[1]нүүр№!AT41</f>
        <v/>
      </c>
      <c r="I73" s="144"/>
    </row>
    <row r="74" spans="1:9">
      <c r="A74" s="1"/>
      <c r="B74" s="142" t="s">
        <v>119</v>
      </c>
      <c r="C74" s="142"/>
      <c r="D74" s="142"/>
      <c r="E74" s="142"/>
      <c r="F74" s="142"/>
      <c r="G74" s="142"/>
      <c r="H74" s="142"/>
      <c r="I74" s="142"/>
    </row>
    <row r="75" spans="1:9">
      <c r="A75" s="1"/>
      <c r="B75" s="143" t="s">
        <v>120</v>
      </c>
      <c r="C75" s="143"/>
      <c r="D75" s="143"/>
      <c r="E75" s="143"/>
      <c r="F75" s="142" t="s">
        <v>118</v>
      </c>
      <c r="G75" s="142"/>
      <c r="H75" s="144"/>
      <c r="I75" s="144"/>
    </row>
    <row r="76" spans="1:9">
      <c r="A76" s="1"/>
      <c r="B76" s="1"/>
      <c r="C76" s="1"/>
      <c r="D76" s="1"/>
      <c r="E76" s="1"/>
      <c r="F76" s="1"/>
      <c r="G76" s="2"/>
      <c r="H76" s="2"/>
      <c r="I76" s="2"/>
    </row>
    <row r="77" spans="1:9">
      <c r="A77" s="1"/>
      <c r="B77" s="16"/>
      <c r="C77" s="145"/>
      <c r="D77" s="145"/>
      <c r="E77" s="145"/>
      <c r="F77" s="145"/>
      <c r="G77" s="145"/>
      <c r="H77" s="145"/>
      <c r="I77" s="145"/>
    </row>
  </sheetData>
  <mergeCells count="199">
    <mergeCell ref="H1:I1"/>
    <mergeCell ref="A2:I2"/>
    <mergeCell ref="A3:D3"/>
    <mergeCell ref="A4:D5"/>
    <mergeCell ref="A6:C6"/>
    <mergeCell ref="D6:F6"/>
    <mergeCell ref="G6:H6"/>
    <mergeCell ref="A9:C9"/>
    <mergeCell ref="D9:F9"/>
    <mergeCell ref="G9:H9"/>
    <mergeCell ref="A10:C10"/>
    <mergeCell ref="D10:F10"/>
    <mergeCell ref="G10:H10"/>
    <mergeCell ref="A7:C7"/>
    <mergeCell ref="D7:F7"/>
    <mergeCell ref="G7:H7"/>
    <mergeCell ref="A8:C8"/>
    <mergeCell ref="D8:F8"/>
    <mergeCell ref="G8:H8"/>
    <mergeCell ref="A13:C13"/>
    <mergeCell ref="D13:F13"/>
    <mergeCell ref="G13:H13"/>
    <mergeCell ref="A14:C14"/>
    <mergeCell ref="D14:F14"/>
    <mergeCell ref="G14:H14"/>
    <mergeCell ref="A11:C11"/>
    <mergeCell ref="D11:F11"/>
    <mergeCell ref="G11:H11"/>
    <mergeCell ref="A12:C12"/>
    <mergeCell ref="D12:F12"/>
    <mergeCell ref="G12:H12"/>
    <mergeCell ref="A17:C17"/>
    <mergeCell ref="D17:F17"/>
    <mergeCell ref="G17:H17"/>
    <mergeCell ref="A18:C18"/>
    <mergeCell ref="D18:F18"/>
    <mergeCell ref="G18:H18"/>
    <mergeCell ref="A15:C15"/>
    <mergeCell ref="D15:F15"/>
    <mergeCell ref="G15:H15"/>
    <mergeCell ref="A16:C16"/>
    <mergeCell ref="D16:F16"/>
    <mergeCell ref="G16:H16"/>
    <mergeCell ref="A21:C21"/>
    <mergeCell ref="D21:F21"/>
    <mergeCell ref="G21:H21"/>
    <mergeCell ref="A22:C22"/>
    <mergeCell ref="D22:F22"/>
    <mergeCell ref="G22:H22"/>
    <mergeCell ref="A19:C19"/>
    <mergeCell ref="D19:F19"/>
    <mergeCell ref="G19:H19"/>
    <mergeCell ref="A20:C20"/>
    <mergeCell ref="D20:F20"/>
    <mergeCell ref="G20:H20"/>
    <mergeCell ref="A25:C25"/>
    <mergeCell ref="D25:F25"/>
    <mergeCell ref="G25:H25"/>
    <mergeCell ref="A26:C26"/>
    <mergeCell ref="D26:F26"/>
    <mergeCell ref="G26:H26"/>
    <mergeCell ref="A23:C23"/>
    <mergeCell ref="D23:F23"/>
    <mergeCell ref="G23:H23"/>
    <mergeCell ref="A24:C24"/>
    <mergeCell ref="D24:F24"/>
    <mergeCell ref="G24:H24"/>
    <mergeCell ref="A29:C29"/>
    <mergeCell ref="D29:F29"/>
    <mergeCell ref="G29:H29"/>
    <mergeCell ref="A30:C30"/>
    <mergeCell ref="D30:F30"/>
    <mergeCell ref="G30:H30"/>
    <mergeCell ref="A27:C27"/>
    <mergeCell ref="D27:F27"/>
    <mergeCell ref="G27:H27"/>
    <mergeCell ref="A28:C28"/>
    <mergeCell ref="D28:F28"/>
    <mergeCell ref="G28:H28"/>
    <mergeCell ref="A33:C33"/>
    <mergeCell ref="D33:F33"/>
    <mergeCell ref="G33:H33"/>
    <mergeCell ref="A34:C34"/>
    <mergeCell ref="D34:F34"/>
    <mergeCell ref="G34:H34"/>
    <mergeCell ref="A31:C31"/>
    <mergeCell ref="D31:F31"/>
    <mergeCell ref="G31:H31"/>
    <mergeCell ref="A32:C32"/>
    <mergeCell ref="D32:F32"/>
    <mergeCell ref="G32:H32"/>
    <mergeCell ref="A37:C37"/>
    <mergeCell ref="D37:F37"/>
    <mergeCell ref="G37:H37"/>
    <mergeCell ref="A38:C38"/>
    <mergeCell ref="D38:F38"/>
    <mergeCell ref="G38:H38"/>
    <mergeCell ref="A35:C35"/>
    <mergeCell ref="D35:F35"/>
    <mergeCell ref="G35:H35"/>
    <mergeCell ref="A36:C36"/>
    <mergeCell ref="D36:F36"/>
    <mergeCell ref="G36:H36"/>
    <mergeCell ref="A41:C41"/>
    <mergeCell ref="D41:F41"/>
    <mergeCell ref="G41:H41"/>
    <mergeCell ref="A42:C42"/>
    <mergeCell ref="D42:F42"/>
    <mergeCell ref="G42:H42"/>
    <mergeCell ref="A39:C39"/>
    <mergeCell ref="D39:F39"/>
    <mergeCell ref="G39:H39"/>
    <mergeCell ref="A40:C40"/>
    <mergeCell ref="D40:F40"/>
    <mergeCell ref="G40:H40"/>
    <mergeCell ref="A45:C45"/>
    <mergeCell ref="D45:F45"/>
    <mergeCell ref="G45:H45"/>
    <mergeCell ref="A46:C46"/>
    <mergeCell ref="D46:F46"/>
    <mergeCell ref="G46:H46"/>
    <mergeCell ref="A43:C43"/>
    <mergeCell ref="D43:F43"/>
    <mergeCell ref="G43:H43"/>
    <mergeCell ref="A44:C44"/>
    <mergeCell ref="D44:F44"/>
    <mergeCell ref="G44:H44"/>
    <mergeCell ref="A49:C49"/>
    <mergeCell ref="D49:F49"/>
    <mergeCell ref="G49:H49"/>
    <mergeCell ref="A50:C50"/>
    <mergeCell ref="D50:F50"/>
    <mergeCell ref="G50:H50"/>
    <mergeCell ref="A47:C47"/>
    <mergeCell ref="D47:F47"/>
    <mergeCell ref="G47:H47"/>
    <mergeCell ref="A48:C48"/>
    <mergeCell ref="D48:F48"/>
    <mergeCell ref="G48:H48"/>
    <mergeCell ref="A53:C53"/>
    <mergeCell ref="D53:F53"/>
    <mergeCell ref="G53:H53"/>
    <mergeCell ref="A54:C54"/>
    <mergeCell ref="D54:F54"/>
    <mergeCell ref="G54:H54"/>
    <mergeCell ref="A51:C51"/>
    <mergeCell ref="D51:F51"/>
    <mergeCell ref="G51:H51"/>
    <mergeCell ref="A52:C52"/>
    <mergeCell ref="D52:F52"/>
    <mergeCell ref="G52:H52"/>
    <mergeCell ref="A57:C57"/>
    <mergeCell ref="D57:F57"/>
    <mergeCell ref="G57:H57"/>
    <mergeCell ref="A58:C58"/>
    <mergeCell ref="D58:F58"/>
    <mergeCell ref="G58:H58"/>
    <mergeCell ref="A55:C55"/>
    <mergeCell ref="D55:F55"/>
    <mergeCell ref="G55:H55"/>
    <mergeCell ref="A56:C56"/>
    <mergeCell ref="D56:F56"/>
    <mergeCell ref="G56:H56"/>
    <mergeCell ref="A61:C61"/>
    <mergeCell ref="D61:F61"/>
    <mergeCell ref="G61:H61"/>
    <mergeCell ref="A62:C62"/>
    <mergeCell ref="D62:F62"/>
    <mergeCell ref="G62:H62"/>
    <mergeCell ref="A59:C59"/>
    <mergeCell ref="D59:F59"/>
    <mergeCell ref="G59:H59"/>
    <mergeCell ref="A60:C60"/>
    <mergeCell ref="D60:F60"/>
    <mergeCell ref="G60:H60"/>
    <mergeCell ref="A65:C65"/>
    <mergeCell ref="D65:F65"/>
    <mergeCell ref="G65:H65"/>
    <mergeCell ref="A66:C66"/>
    <mergeCell ref="D66:F66"/>
    <mergeCell ref="G66:H66"/>
    <mergeCell ref="A63:C63"/>
    <mergeCell ref="D63:F63"/>
    <mergeCell ref="G63:H63"/>
    <mergeCell ref="A64:C64"/>
    <mergeCell ref="D64:F64"/>
    <mergeCell ref="G64:H64"/>
    <mergeCell ref="B74:I74"/>
    <mergeCell ref="B75:E75"/>
    <mergeCell ref="F75:G75"/>
    <mergeCell ref="H75:I75"/>
    <mergeCell ref="C77:I77"/>
    <mergeCell ref="A67:C67"/>
    <mergeCell ref="D67:F67"/>
    <mergeCell ref="G67:H67"/>
    <mergeCell ref="G68:H68"/>
    <mergeCell ref="B73:E73"/>
    <mergeCell ref="F73:G73"/>
    <mergeCell ref="H73:I7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50"/>
  <sheetViews>
    <sheetView tabSelected="1" workbookViewId="0">
      <selection activeCell="M40" sqref="M40"/>
    </sheetView>
  </sheetViews>
  <sheetFormatPr defaultRowHeight="15"/>
  <cols>
    <col min="8" max="8" width="16.7109375" customWidth="1"/>
    <col min="10" max="10" width="13.7109375" customWidth="1"/>
  </cols>
  <sheetData>
    <row r="1" spans="1:10">
      <c r="A1" s="205" t="s">
        <v>370</v>
      </c>
      <c r="B1" s="206"/>
      <c r="C1" s="206"/>
      <c r="D1" s="206"/>
      <c r="E1" s="206"/>
      <c r="F1" s="206"/>
      <c r="G1" s="206"/>
      <c r="H1" s="206"/>
      <c r="I1" s="206"/>
      <c r="J1" s="123"/>
    </row>
    <row r="2" spans="1:10">
      <c r="A2" s="72"/>
      <c r="B2" s="67"/>
      <c r="C2" s="67"/>
      <c r="D2" s="67"/>
      <c r="E2" s="67"/>
      <c r="F2" s="67"/>
      <c r="G2" s="67"/>
      <c r="H2" s="124"/>
      <c r="I2" s="67"/>
      <c r="J2" s="124"/>
    </row>
    <row r="3" spans="1:10">
      <c r="A3" s="80" t="s">
        <v>371</v>
      </c>
      <c r="B3" s="67"/>
      <c r="C3" s="67"/>
      <c r="D3" s="67"/>
      <c r="E3" s="67"/>
      <c r="F3" s="67"/>
      <c r="G3" s="67"/>
      <c r="H3" s="124"/>
      <c r="I3" s="67"/>
      <c r="J3" s="124"/>
    </row>
    <row r="4" spans="1:10">
      <c r="A4" s="204" t="s">
        <v>156</v>
      </c>
      <c r="B4" s="204" t="s">
        <v>372</v>
      </c>
      <c r="C4" s="204"/>
      <c r="D4" s="204"/>
      <c r="E4" s="204"/>
      <c r="F4" s="204"/>
      <c r="G4" s="217" t="s">
        <v>342</v>
      </c>
      <c r="H4" s="217"/>
      <c r="I4" s="204" t="s">
        <v>343</v>
      </c>
      <c r="J4" s="204"/>
    </row>
    <row r="5" spans="1:10">
      <c r="A5" s="204"/>
      <c r="B5" s="204"/>
      <c r="C5" s="204"/>
      <c r="D5" s="204"/>
      <c r="E5" s="204"/>
      <c r="F5" s="204"/>
      <c r="G5" s="70" t="s">
        <v>373</v>
      </c>
      <c r="H5" s="125" t="s">
        <v>374</v>
      </c>
      <c r="I5" s="70" t="s">
        <v>373</v>
      </c>
      <c r="J5" s="125" t="s">
        <v>374</v>
      </c>
    </row>
    <row r="6" spans="1:10">
      <c r="A6" s="126">
        <v>1</v>
      </c>
      <c r="B6" s="245" t="s">
        <v>375</v>
      </c>
      <c r="C6" s="245"/>
      <c r="D6" s="245"/>
      <c r="E6" s="245"/>
      <c r="F6" s="245"/>
      <c r="G6" s="127"/>
      <c r="H6" s="128"/>
      <c r="I6" s="127"/>
      <c r="J6" s="128"/>
    </row>
    <row r="7" spans="1:10">
      <c r="A7" s="126">
        <v>2</v>
      </c>
      <c r="B7" s="245" t="s">
        <v>376</v>
      </c>
      <c r="C7" s="245"/>
      <c r="D7" s="245"/>
      <c r="E7" s="245"/>
      <c r="F7" s="245"/>
      <c r="G7" s="127"/>
      <c r="H7" s="129"/>
      <c r="I7" s="127"/>
      <c r="J7" s="129"/>
    </row>
    <row r="8" spans="1:10">
      <c r="A8" s="126">
        <v>3</v>
      </c>
      <c r="B8" s="245" t="s">
        <v>377</v>
      </c>
      <c r="C8" s="245"/>
      <c r="D8" s="245"/>
      <c r="E8" s="245"/>
      <c r="F8" s="245"/>
      <c r="G8" s="127"/>
      <c r="H8" s="128">
        <v>17208971</v>
      </c>
      <c r="I8" s="127"/>
      <c r="J8" s="128">
        <f>+[1]гүйлгээ!F41+[1]гүйлгээ!F42+[1]гүйлгээ!F40</f>
        <v>3760000</v>
      </c>
    </row>
    <row r="9" spans="1:10">
      <c r="A9" s="126">
        <v>4</v>
      </c>
      <c r="B9" s="245" t="s">
        <v>378</v>
      </c>
      <c r="C9" s="245"/>
      <c r="D9" s="245"/>
      <c r="E9" s="245"/>
      <c r="F9" s="245"/>
      <c r="G9" s="127"/>
      <c r="H9" s="128"/>
      <c r="I9" s="127"/>
      <c r="J9" s="128"/>
    </row>
    <row r="10" spans="1:10">
      <c r="A10" s="126">
        <v>5</v>
      </c>
      <c r="B10" s="245" t="s">
        <v>379</v>
      </c>
      <c r="C10" s="245"/>
      <c r="D10" s="245"/>
      <c r="E10" s="245"/>
      <c r="F10" s="245"/>
      <c r="G10" s="127"/>
      <c r="H10" s="128">
        <v>1124227</v>
      </c>
      <c r="I10" s="127"/>
      <c r="J10" s="128">
        <v>1603151</v>
      </c>
    </row>
    <row r="11" spans="1:10">
      <c r="A11" s="126">
        <v>6</v>
      </c>
      <c r="B11" s="245" t="s">
        <v>380</v>
      </c>
      <c r="C11" s="245"/>
      <c r="D11" s="245"/>
      <c r="E11" s="245"/>
      <c r="F11" s="245"/>
      <c r="G11" s="127"/>
      <c r="H11" s="128"/>
      <c r="I11" s="127"/>
      <c r="J11" s="128"/>
    </row>
    <row r="12" spans="1:10">
      <c r="A12" s="69">
        <v>7</v>
      </c>
      <c r="B12" s="245" t="s">
        <v>381</v>
      </c>
      <c r="C12" s="245"/>
      <c r="D12" s="245"/>
      <c r="E12" s="245"/>
      <c r="F12" s="245"/>
      <c r="G12" s="70"/>
      <c r="H12" s="129"/>
      <c r="I12" s="70"/>
      <c r="J12" s="129">
        <v>2050000</v>
      </c>
    </row>
    <row r="13" spans="1:10">
      <c r="A13" s="69">
        <v>8</v>
      </c>
      <c r="B13" s="245" t="s">
        <v>382</v>
      </c>
      <c r="C13" s="245"/>
      <c r="D13" s="245"/>
      <c r="E13" s="245"/>
      <c r="F13" s="245"/>
      <c r="G13" s="70"/>
      <c r="H13" s="129"/>
      <c r="I13" s="70"/>
      <c r="J13" s="129"/>
    </row>
    <row r="14" spans="1:10">
      <c r="A14" s="69">
        <v>9</v>
      </c>
      <c r="B14" s="245" t="s">
        <v>383</v>
      </c>
      <c r="C14" s="245"/>
      <c r="D14" s="245"/>
      <c r="E14" s="245"/>
      <c r="F14" s="245"/>
      <c r="G14" s="70"/>
      <c r="H14" s="129"/>
      <c r="I14" s="70"/>
      <c r="J14" s="129"/>
    </row>
    <row r="15" spans="1:10">
      <c r="A15" s="69">
        <v>10</v>
      </c>
      <c r="B15" s="245" t="s">
        <v>384</v>
      </c>
      <c r="C15" s="245"/>
      <c r="D15" s="245"/>
      <c r="E15" s="245"/>
      <c r="F15" s="245"/>
      <c r="G15" s="70"/>
      <c r="H15" s="129"/>
      <c r="I15" s="70"/>
      <c r="J15" s="129"/>
    </row>
    <row r="16" spans="1:10">
      <c r="A16" s="69">
        <v>11</v>
      </c>
      <c r="B16" s="245" t="s">
        <v>385</v>
      </c>
      <c r="C16" s="245"/>
      <c r="D16" s="245"/>
      <c r="E16" s="245"/>
      <c r="F16" s="245"/>
      <c r="G16" s="70"/>
      <c r="H16" s="129">
        <v>2652612</v>
      </c>
      <c r="I16" s="70"/>
      <c r="J16" s="129">
        <f>+[1]гүйлгээ!F34</f>
        <v>4034367</v>
      </c>
    </row>
    <row r="17" spans="1:10">
      <c r="A17" s="69">
        <v>12</v>
      </c>
      <c r="B17" s="245" t="s">
        <v>386</v>
      </c>
      <c r="C17" s="245"/>
      <c r="D17" s="245"/>
      <c r="E17" s="245"/>
      <c r="F17" s="245"/>
      <c r="G17" s="70"/>
      <c r="H17" s="129">
        <v>0</v>
      </c>
      <c r="I17" s="70"/>
      <c r="J17" s="129">
        <v>0</v>
      </c>
    </row>
    <row r="18" spans="1:10">
      <c r="A18" s="69">
        <v>13</v>
      </c>
      <c r="B18" s="245" t="s">
        <v>387</v>
      </c>
      <c r="C18" s="245"/>
      <c r="D18" s="245"/>
      <c r="E18" s="245"/>
      <c r="F18" s="245"/>
      <c r="G18" s="70"/>
      <c r="H18" s="129">
        <v>25025910</v>
      </c>
      <c r="I18" s="70"/>
      <c r="J18" s="129">
        <f>+[1]гүйлгээ!F38</f>
        <v>25025912</v>
      </c>
    </row>
    <row r="19" spans="1:10">
      <c r="A19" s="69">
        <v>14</v>
      </c>
      <c r="B19" s="245" t="s">
        <v>388</v>
      </c>
      <c r="C19" s="245"/>
      <c r="D19" s="245"/>
      <c r="E19" s="245"/>
      <c r="F19" s="245"/>
      <c r="G19" s="70"/>
      <c r="H19" s="129"/>
      <c r="I19" s="70"/>
      <c r="J19" s="129">
        <v>0</v>
      </c>
    </row>
    <row r="20" spans="1:10">
      <c r="A20" s="69">
        <v>15</v>
      </c>
      <c r="B20" s="210" t="s">
        <v>389</v>
      </c>
      <c r="C20" s="210"/>
      <c r="D20" s="210"/>
      <c r="E20" s="210"/>
      <c r="F20" s="210"/>
      <c r="G20" s="70"/>
      <c r="H20" s="129"/>
      <c r="I20" s="70"/>
      <c r="J20" s="129">
        <f>+[1]гүйлгээ!F37</f>
        <v>2100000</v>
      </c>
    </row>
    <row r="21" spans="1:10">
      <c r="A21" s="71">
        <v>16</v>
      </c>
      <c r="B21" s="210" t="s">
        <v>390</v>
      </c>
      <c r="C21" s="210"/>
      <c r="D21" s="210"/>
      <c r="E21" s="210"/>
      <c r="F21" s="210"/>
      <c r="G21" s="70"/>
      <c r="H21" s="129">
        <v>4703510</v>
      </c>
      <c r="I21" s="70"/>
      <c r="J21" s="129">
        <v>0</v>
      </c>
    </row>
    <row r="22" spans="1:10">
      <c r="A22" s="71">
        <v>17</v>
      </c>
      <c r="B22" s="210" t="s">
        <v>391</v>
      </c>
      <c r="C22" s="210"/>
      <c r="D22" s="210"/>
      <c r="E22" s="210"/>
      <c r="F22" s="210"/>
      <c r="G22" s="70"/>
      <c r="H22" s="129"/>
      <c r="I22" s="70"/>
      <c r="J22" s="129"/>
    </row>
    <row r="23" spans="1:10">
      <c r="A23" s="71">
        <v>18</v>
      </c>
      <c r="B23" s="210" t="s">
        <v>392</v>
      </c>
      <c r="C23" s="210"/>
      <c r="D23" s="210"/>
      <c r="E23" s="210"/>
      <c r="F23" s="210"/>
      <c r="G23" s="70"/>
      <c r="H23" s="129">
        <v>507044</v>
      </c>
      <c r="I23" s="70"/>
      <c r="J23" s="129">
        <f>+[1]гүйлгээ!F39</f>
        <v>0</v>
      </c>
    </row>
    <row r="24" spans="1:10">
      <c r="A24" s="71">
        <v>19</v>
      </c>
      <c r="B24" s="210" t="s">
        <v>393</v>
      </c>
      <c r="C24" s="210"/>
      <c r="D24" s="210"/>
      <c r="E24" s="210"/>
      <c r="F24" s="210"/>
      <c r="G24" s="70"/>
      <c r="H24" s="129"/>
      <c r="I24" s="70"/>
      <c r="J24" s="129"/>
    </row>
    <row r="25" spans="1:10">
      <c r="A25" s="71">
        <v>20</v>
      </c>
      <c r="B25" s="210" t="s">
        <v>394</v>
      </c>
      <c r="C25" s="210"/>
      <c r="D25" s="210"/>
      <c r="E25" s="210"/>
      <c r="F25" s="210"/>
      <c r="G25" s="71"/>
      <c r="H25" s="130"/>
      <c r="I25" s="71"/>
      <c r="J25" s="130"/>
    </row>
    <row r="26" spans="1:10">
      <c r="A26" s="71">
        <v>21</v>
      </c>
      <c r="B26" s="210"/>
      <c r="C26" s="210"/>
      <c r="D26" s="210"/>
      <c r="E26" s="210"/>
      <c r="F26" s="210"/>
      <c r="G26" s="71"/>
      <c r="H26" s="130"/>
      <c r="I26" s="71"/>
      <c r="J26" s="130"/>
    </row>
    <row r="27" spans="1:10">
      <c r="A27" s="71">
        <v>22</v>
      </c>
      <c r="B27" s="210" t="s">
        <v>135</v>
      </c>
      <c r="C27" s="210"/>
      <c r="D27" s="210"/>
      <c r="E27" s="210"/>
      <c r="F27" s="210"/>
      <c r="G27" s="71"/>
      <c r="H27" s="130">
        <v>5006955</v>
      </c>
      <c r="I27" s="71"/>
      <c r="J27" s="130">
        <f>+[1]гүйлгээ!F33</f>
        <v>0</v>
      </c>
    </row>
    <row r="28" spans="1:10">
      <c r="A28" s="71">
        <v>23</v>
      </c>
      <c r="B28" s="210" t="s">
        <v>158</v>
      </c>
      <c r="C28" s="210"/>
      <c r="D28" s="210"/>
      <c r="E28" s="210"/>
      <c r="F28" s="210"/>
      <c r="G28" s="71"/>
      <c r="H28" s="131">
        <f t="shared" ref="H28:J28" si="0">SUM(H6:H27)</f>
        <v>56229229</v>
      </c>
      <c r="I28" s="131">
        <f t="shared" si="0"/>
        <v>0</v>
      </c>
      <c r="J28" s="131">
        <f t="shared" si="0"/>
        <v>38573430</v>
      </c>
    </row>
    <row r="29" spans="1:10">
      <c r="A29" s="80"/>
      <c r="B29" s="67"/>
      <c r="C29" s="67"/>
      <c r="D29" s="67"/>
      <c r="E29" s="67"/>
      <c r="F29" s="67"/>
      <c r="G29" s="67"/>
      <c r="H29" s="124"/>
      <c r="I29" s="67"/>
      <c r="J29" s="124"/>
    </row>
    <row r="30" spans="1:10">
      <c r="A30" s="80" t="s">
        <v>395</v>
      </c>
      <c r="B30" s="67"/>
      <c r="C30" s="67"/>
      <c r="D30" s="67"/>
      <c r="E30" s="67"/>
      <c r="F30" s="67"/>
      <c r="G30" s="67"/>
      <c r="H30" s="124"/>
      <c r="I30" s="67"/>
      <c r="J30" s="124"/>
    </row>
    <row r="31" spans="1:10">
      <c r="A31" s="80"/>
      <c r="B31" s="67"/>
      <c r="C31" s="67"/>
      <c r="D31" s="67"/>
      <c r="E31" s="67"/>
      <c r="F31" s="67"/>
      <c r="G31" s="67"/>
      <c r="H31" s="124"/>
      <c r="I31" s="67"/>
      <c r="J31" s="124"/>
    </row>
    <row r="32" spans="1:10">
      <c r="A32" s="69" t="s">
        <v>156</v>
      </c>
      <c r="B32" s="204" t="s">
        <v>372</v>
      </c>
      <c r="C32" s="204"/>
      <c r="D32" s="204"/>
      <c r="E32" s="204"/>
      <c r="F32" s="204"/>
      <c r="G32" s="204" t="s">
        <v>396</v>
      </c>
      <c r="H32" s="204"/>
      <c r="I32" s="204" t="s">
        <v>343</v>
      </c>
      <c r="J32" s="204"/>
    </row>
    <row r="33" spans="1:10">
      <c r="A33" s="69">
        <v>1</v>
      </c>
      <c r="B33" s="245" t="s">
        <v>397</v>
      </c>
      <c r="C33" s="245"/>
      <c r="D33" s="245"/>
      <c r="E33" s="245"/>
      <c r="F33" s="245"/>
      <c r="G33" s="217"/>
      <c r="H33" s="217"/>
      <c r="I33" s="204"/>
      <c r="J33" s="204"/>
    </row>
    <row r="34" spans="1:10">
      <c r="A34" s="69">
        <v>2</v>
      </c>
      <c r="B34" s="245" t="s">
        <v>398</v>
      </c>
      <c r="C34" s="245"/>
      <c r="D34" s="245"/>
      <c r="E34" s="245"/>
      <c r="F34" s="245"/>
      <c r="G34" s="217"/>
      <c r="H34" s="217"/>
      <c r="I34" s="204"/>
      <c r="J34" s="204"/>
    </row>
    <row r="35" spans="1:10">
      <c r="A35" s="69">
        <v>3</v>
      </c>
      <c r="B35" s="245" t="s">
        <v>399</v>
      </c>
      <c r="C35" s="245"/>
      <c r="D35" s="245"/>
      <c r="E35" s="245"/>
      <c r="F35" s="245"/>
      <c r="G35" s="217"/>
      <c r="H35" s="217"/>
      <c r="I35" s="204"/>
      <c r="J35" s="204"/>
    </row>
    <row r="36" spans="1:10">
      <c r="A36" s="69">
        <v>4</v>
      </c>
      <c r="B36" s="245"/>
      <c r="C36" s="245"/>
      <c r="D36" s="245"/>
      <c r="E36" s="245"/>
      <c r="F36" s="245"/>
      <c r="G36" s="217"/>
      <c r="H36" s="217"/>
      <c r="I36" s="204"/>
      <c r="J36" s="204"/>
    </row>
    <row r="37" spans="1:10">
      <c r="A37" s="98">
        <v>5</v>
      </c>
      <c r="B37" s="217" t="s">
        <v>158</v>
      </c>
      <c r="C37" s="217"/>
      <c r="D37" s="217"/>
      <c r="E37" s="217"/>
      <c r="F37" s="217"/>
      <c r="G37" s="217"/>
      <c r="H37" s="217"/>
      <c r="I37" s="204"/>
      <c r="J37" s="204"/>
    </row>
    <row r="38" spans="1:10">
      <c r="A38" s="80"/>
      <c r="B38" s="67"/>
      <c r="C38" s="67"/>
      <c r="D38" s="67"/>
      <c r="E38" s="67"/>
      <c r="F38" s="67"/>
      <c r="G38" s="67"/>
      <c r="H38" s="124"/>
      <c r="I38" s="67"/>
      <c r="J38" s="124"/>
    </row>
    <row r="39" spans="1:10">
      <c r="A39" s="132" t="s">
        <v>400</v>
      </c>
      <c r="B39" s="132"/>
      <c r="C39" s="67"/>
      <c r="D39" s="67"/>
      <c r="E39" s="67"/>
      <c r="F39" s="67"/>
      <c r="G39" s="67"/>
      <c r="H39" s="124"/>
      <c r="I39" s="67"/>
      <c r="J39" s="124"/>
    </row>
    <row r="40" spans="1:10">
      <c r="A40" s="72"/>
      <c r="B40" s="67"/>
      <c r="C40" s="67"/>
      <c r="D40" s="67"/>
      <c r="E40" s="67"/>
      <c r="F40" s="67"/>
      <c r="G40" s="67"/>
      <c r="H40" s="124"/>
      <c r="I40" s="67"/>
      <c r="J40" s="124"/>
    </row>
    <row r="41" spans="1:10">
      <c r="A41" s="204" t="s">
        <v>286</v>
      </c>
      <c r="B41" s="204"/>
      <c r="C41" s="204"/>
      <c r="D41" s="204"/>
      <c r="E41" s="250" t="s">
        <v>401</v>
      </c>
      <c r="F41" s="250"/>
      <c r="G41" s="217" t="s">
        <v>402</v>
      </c>
      <c r="H41" s="217"/>
      <c r="I41" s="217"/>
      <c r="J41" s="217"/>
    </row>
    <row r="42" spans="1:10">
      <c r="A42" s="204"/>
      <c r="B42" s="204"/>
      <c r="C42" s="204"/>
      <c r="D42" s="204"/>
      <c r="E42" s="250"/>
      <c r="F42" s="250"/>
      <c r="G42" s="204" t="s">
        <v>342</v>
      </c>
      <c r="H42" s="204"/>
      <c r="I42" s="204" t="s">
        <v>343</v>
      </c>
      <c r="J42" s="204"/>
    </row>
    <row r="43" spans="1:10">
      <c r="A43" s="245" t="s">
        <v>403</v>
      </c>
      <c r="B43" s="245"/>
      <c r="C43" s="245"/>
      <c r="D43" s="245"/>
      <c r="E43" s="211">
        <v>1</v>
      </c>
      <c r="F43" s="211"/>
      <c r="G43" s="217">
        <v>0</v>
      </c>
      <c r="H43" s="217"/>
      <c r="I43" s="217">
        <v>0</v>
      </c>
      <c r="J43" s="217"/>
    </row>
    <row r="44" spans="1:10">
      <c r="A44" s="245"/>
      <c r="B44" s="245"/>
      <c r="C44" s="245"/>
      <c r="D44" s="245"/>
      <c r="E44" s="211"/>
      <c r="F44" s="211"/>
      <c r="G44" s="217"/>
      <c r="H44" s="217"/>
      <c r="I44" s="217"/>
      <c r="J44" s="217"/>
    </row>
    <row r="45" spans="1:10">
      <c r="A45" s="245" t="s">
        <v>404</v>
      </c>
      <c r="B45" s="245"/>
      <c r="C45" s="245"/>
      <c r="D45" s="245"/>
      <c r="E45" s="211"/>
      <c r="F45" s="211"/>
      <c r="G45" s="217"/>
      <c r="H45" s="217"/>
      <c r="I45" s="217"/>
      <c r="J45" s="217"/>
    </row>
    <row r="46" spans="1:10">
      <c r="A46" s="245"/>
      <c r="B46" s="245"/>
      <c r="C46" s="245"/>
      <c r="D46" s="245"/>
      <c r="E46" s="211"/>
      <c r="F46" s="211"/>
      <c r="G46" s="217"/>
      <c r="H46" s="217"/>
      <c r="I46" s="217"/>
      <c r="J46" s="217"/>
    </row>
    <row r="47" spans="1:10">
      <c r="A47" s="210" t="s">
        <v>405</v>
      </c>
      <c r="B47" s="210"/>
      <c r="C47" s="210"/>
      <c r="D47" s="210"/>
      <c r="E47" s="211"/>
      <c r="F47" s="211"/>
      <c r="G47" s="217"/>
      <c r="H47" s="217"/>
      <c r="I47" s="217"/>
      <c r="J47" s="217"/>
    </row>
    <row r="48" spans="1:10">
      <c r="A48" s="210"/>
      <c r="B48" s="210"/>
      <c r="C48" s="210"/>
      <c r="D48" s="210"/>
      <c r="E48" s="211"/>
      <c r="F48" s="211"/>
      <c r="G48" s="217"/>
      <c r="H48" s="217"/>
      <c r="I48" s="217"/>
      <c r="J48" s="217"/>
    </row>
    <row r="49" spans="1:10">
      <c r="A49" s="217" t="s">
        <v>158</v>
      </c>
      <c r="B49" s="217"/>
      <c r="C49" s="217"/>
      <c r="D49" s="217"/>
      <c r="E49" s="211"/>
      <c r="F49" s="211"/>
      <c r="G49" s="217"/>
      <c r="H49" s="217"/>
      <c r="I49" s="217">
        <v>0</v>
      </c>
      <c r="J49" s="217"/>
    </row>
    <row r="50" spans="1:10">
      <c r="A50" s="80"/>
      <c r="B50" s="67"/>
      <c r="C50" s="67"/>
      <c r="D50" s="67"/>
      <c r="E50" s="67"/>
      <c r="F50" s="67"/>
      <c r="G50" s="67"/>
      <c r="H50" s="124"/>
      <c r="I50" s="67"/>
      <c r="J50" s="124"/>
    </row>
  </sheetData>
  <mergeCells count="79">
    <mergeCell ref="B12:F12"/>
    <mergeCell ref="A1:I1"/>
    <mergeCell ref="A4:A5"/>
    <mergeCell ref="B4:F5"/>
    <mergeCell ref="G4:H4"/>
    <mergeCell ref="I4:J4"/>
    <mergeCell ref="B6:F6"/>
    <mergeCell ref="B7:F7"/>
    <mergeCell ref="B8:F8"/>
    <mergeCell ref="B9:F9"/>
    <mergeCell ref="B10:F10"/>
    <mergeCell ref="B11:F11"/>
    <mergeCell ref="B24:F24"/>
    <mergeCell ref="B13:F13"/>
    <mergeCell ref="B14:F14"/>
    <mergeCell ref="B15:F15"/>
    <mergeCell ref="B16:F16"/>
    <mergeCell ref="B17:F17"/>
    <mergeCell ref="B18:F18"/>
    <mergeCell ref="B19:F19"/>
    <mergeCell ref="B20:F20"/>
    <mergeCell ref="B21:F21"/>
    <mergeCell ref="B22:F22"/>
    <mergeCell ref="B23:F23"/>
    <mergeCell ref="B25:F25"/>
    <mergeCell ref="B26:F26"/>
    <mergeCell ref="B27:F27"/>
    <mergeCell ref="B28:F28"/>
    <mergeCell ref="B32:F32"/>
    <mergeCell ref="I32:J32"/>
    <mergeCell ref="B33:F33"/>
    <mergeCell ref="G33:H33"/>
    <mergeCell ref="I33:J33"/>
    <mergeCell ref="B34:F34"/>
    <mergeCell ref="G34:H34"/>
    <mergeCell ref="I34:J34"/>
    <mergeCell ref="G32:H32"/>
    <mergeCell ref="B35:F35"/>
    <mergeCell ref="G35:H35"/>
    <mergeCell ref="I35:J35"/>
    <mergeCell ref="B36:F36"/>
    <mergeCell ref="G36:H36"/>
    <mergeCell ref="I36:J36"/>
    <mergeCell ref="B37:F37"/>
    <mergeCell ref="G37:H37"/>
    <mergeCell ref="I37:J37"/>
    <mergeCell ref="A41:D42"/>
    <mergeCell ref="E41:F42"/>
    <mergeCell ref="G41:J41"/>
    <mergeCell ref="G42:H42"/>
    <mergeCell ref="I42:J42"/>
    <mergeCell ref="A43:D43"/>
    <mergeCell ref="E43:F43"/>
    <mergeCell ref="G43:H43"/>
    <mergeCell ref="I43:J43"/>
    <mergeCell ref="A44:D44"/>
    <mergeCell ref="E44:F44"/>
    <mergeCell ref="G44:H44"/>
    <mergeCell ref="I44:J44"/>
    <mergeCell ref="A45:D45"/>
    <mergeCell ref="E45:F45"/>
    <mergeCell ref="G45:H45"/>
    <mergeCell ref="I45:J45"/>
    <mergeCell ref="A46:D46"/>
    <mergeCell ref="E46:F46"/>
    <mergeCell ref="G46:H46"/>
    <mergeCell ref="I46:J46"/>
    <mergeCell ref="A49:D49"/>
    <mergeCell ref="E49:F49"/>
    <mergeCell ref="G49:H49"/>
    <mergeCell ref="I49:J49"/>
    <mergeCell ref="A47:D47"/>
    <mergeCell ref="E47:F47"/>
    <mergeCell ref="G47:H47"/>
    <mergeCell ref="I47:J47"/>
    <mergeCell ref="A48:D48"/>
    <mergeCell ref="E48:F48"/>
    <mergeCell ref="G48:H48"/>
    <mergeCell ref="I48:J4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55"/>
  <sheetViews>
    <sheetView topLeftCell="A16" workbookViewId="0">
      <selection activeCell="M46" sqref="M46"/>
    </sheetView>
  </sheetViews>
  <sheetFormatPr defaultRowHeight="15"/>
  <sheetData>
    <row r="1" spans="1:10">
      <c r="A1" s="205" t="s">
        <v>406</v>
      </c>
      <c r="B1" s="206"/>
      <c r="C1" s="206"/>
      <c r="D1" s="206"/>
      <c r="E1" s="206"/>
      <c r="F1" s="206"/>
      <c r="G1" s="206"/>
      <c r="H1" s="206"/>
      <c r="I1" s="206"/>
      <c r="J1" s="67"/>
    </row>
    <row r="2" spans="1:10">
      <c r="A2" s="118"/>
      <c r="B2" s="119"/>
      <c r="C2" s="119"/>
      <c r="D2" s="119"/>
      <c r="E2" s="119"/>
      <c r="F2" s="119"/>
      <c r="G2" s="119"/>
      <c r="H2" s="119"/>
      <c r="I2" s="119"/>
      <c r="J2" s="67"/>
    </row>
    <row r="3" spans="1:10">
      <c r="A3" s="71" t="s">
        <v>156</v>
      </c>
      <c r="B3" s="204" t="s">
        <v>5</v>
      </c>
      <c r="C3" s="204"/>
      <c r="D3" s="204"/>
      <c r="E3" s="204"/>
      <c r="F3" s="204"/>
      <c r="G3" s="204" t="s">
        <v>342</v>
      </c>
      <c r="H3" s="204"/>
      <c r="I3" s="204" t="s">
        <v>343</v>
      </c>
      <c r="J3" s="204"/>
    </row>
    <row r="4" spans="1:10">
      <c r="A4" s="98">
        <v>1</v>
      </c>
      <c r="B4" s="210" t="s">
        <v>407</v>
      </c>
      <c r="C4" s="210"/>
      <c r="D4" s="210"/>
      <c r="E4" s="210"/>
      <c r="F4" s="210"/>
      <c r="G4" s="258">
        <f>+'[1]CT-2'!E25</f>
        <v>0</v>
      </c>
      <c r="H4" s="258"/>
      <c r="I4" s="258">
        <f>+'[1]CT-2'!F25</f>
        <v>0</v>
      </c>
      <c r="J4" s="258"/>
    </row>
    <row r="5" spans="1:10">
      <c r="A5" s="71">
        <v>2</v>
      </c>
      <c r="B5" s="210" t="s">
        <v>408</v>
      </c>
      <c r="C5" s="210"/>
      <c r="D5" s="210"/>
      <c r="E5" s="210"/>
      <c r="F5" s="210"/>
      <c r="G5" s="193"/>
      <c r="H5" s="193"/>
      <c r="I5" s="193"/>
      <c r="J5" s="193"/>
    </row>
    <row r="6" spans="1:10">
      <c r="A6" s="71">
        <v>3</v>
      </c>
      <c r="B6" s="210" t="s">
        <v>409</v>
      </c>
      <c r="C6" s="210"/>
      <c r="D6" s="210"/>
      <c r="E6" s="210"/>
      <c r="F6" s="210"/>
      <c r="G6" s="257">
        <f>+G4</f>
        <v>0</v>
      </c>
      <c r="H6" s="193"/>
      <c r="I6" s="257">
        <f>+I4</f>
        <v>0</v>
      </c>
      <c r="J6" s="193"/>
    </row>
    <row r="7" spans="1:10">
      <c r="A7" s="106"/>
      <c r="B7" s="111"/>
      <c r="C7" s="111"/>
      <c r="D7" s="111"/>
      <c r="E7" s="111"/>
      <c r="F7" s="111"/>
      <c r="G7" s="133"/>
      <c r="H7" s="133"/>
      <c r="I7" s="133"/>
      <c r="J7" s="133"/>
    </row>
    <row r="8" spans="1:10">
      <c r="A8" s="80" t="s">
        <v>410</v>
      </c>
      <c r="B8" s="67"/>
      <c r="C8" s="67"/>
      <c r="D8" s="67"/>
      <c r="E8" s="67"/>
      <c r="F8" s="67"/>
      <c r="G8" s="67"/>
      <c r="H8" s="67"/>
      <c r="I8" s="67"/>
      <c r="J8" s="67"/>
    </row>
    <row r="9" spans="1:10">
      <c r="A9" s="74"/>
      <c r="B9" s="74"/>
      <c r="C9" s="74"/>
      <c r="D9" s="74"/>
      <c r="E9" s="74"/>
      <c r="F9" s="74"/>
      <c r="G9" s="74"/>
      <c r="H9" s="74"/>
      <c r="I9" s="74"/>
      <c r="J9" s="74"/>
    </row>
    <row r="10" spans="1:10">
      <c r="A10" s="74"/>
      <c r="B10" s="74"/>
      <c r="C10" s="74"/>
      <c r="D10" s="74"/>
      <c r="E10" s="74"/>
      <c r="F10" s="74"/>
      <c r="G10" s="74"/>
      <c r="H10" s="74"/>
      <c r="I10" s="74"/>
      <c r="J10" s="74"/>
    </row>
    <row r="11" spans="1:10">
      <c r="A11" s="74"/>
      <c r="B11" s="74"/>
      <c r="C11" s="74"/>
      <c r="D11" s="74"/>
      <c r="E11" s="74"/>
      <c r="F11" s="74"/>
      <c r="G11" s="74"/>
      <c r="H11" s="74"/>
      <c r="I11" s="74"/>
      <c r="J11" s="74"/>
    </row>
    <row r="12" spans="1:10">
      <c r="A12" s="74"/>
      <c r="B12" s="74"/>
      <c r="C12" s="74"/>
      <c r="D12" s="74"/>
      <c r="E12" s="74"/>
      <c r="F12" s="74"/>
      <c r="G12" s="74"/>
      <c r="H12" s="74"/>
      <c r="I12" s="74"/>
      <c r="J12" s="74"/>
    </row>
    <row r="13" spans="1:10">
      <c r="A13" s="74"/>
      <c r="B13" s="74"/>
      <c r="C13" s="74"/>
      <c r="D13" s="74"/>
      <c r="E13" s="74"/>
      <c r="F13" s="74"/>
      <c r="G13" s="74"/>
      <c r="H13" s="74"/>
      <c r="I13" s="74"/>
      <c r="J13" s="74"/>
    </row>
    <row r="14" spans="1:10">
      <c r="A14" s="117"/>
      <c r="B14" s="117"/>
      <c r="C14" s="67"/>
      <c r="D14" s="67"/>
      <c r="E14" s="67"/>
      <c r="F14" s="67"/>
      <c r="G14" s="67"/>
      <c r="H14" s="67"/>
      <c r="I14" s="67"/>
      <c r="J14" s="67"/>
    </row>
    <row r="15" spans="1:10">
      <c r="A15" s="205" t="s">
        <v>411</v>
      </c>
      <c r="B15" s="206"/>
      <c r="C15" s="206"/>
      <c r="D15" s="206"/>
      <c r="E15" s="206"/>
      <c r="F15" s="206"/>
      <c r="G15" s="206"/>
      <c r="H15" s="206"/>
      <c r="I15" s="206"/>
      <c r="J15" s="206"/>
    </row>
    <row r="16" spans="1:10">
      <c r="A16" s="134"/>
      <c r="B16" s="67"/>
      <c r="C16" s="67"/>
      <c r="D16" s="67"/>
      <c r="E16" s="67"/>
      <c r="F16" s="67"/>
      <c r="G16" s="67"/>
      <c r="H16" s="67"/>
      <c r="I16" s="67"/>
      <c r="J16" s="67"/>
    </row>
    <row r="17" spans="1:10">
      <c r="A17" s="256" t="s">
        <v>412</v>
      </c>
      <c r="B17" s="256"/>
      <c r="C17" s="256"/>
      <c r="D17" s="256"/>
      <c r="E17" s="256"/>
      <c r="F17" s="256"/>
      <c r="G17" s="256"/>
      <c r="H17" s="256"/>
      <c r="I17" s="256"/>
      <c r="J17" s="256"/>
    </row>
    <row r="18" spans="1:10">
      <c r="A18" s="72"/>
      <c r="B18" s="67"/>
      <c r="C18" s="67"/>
      <c r="D18" s="67"/>
      <c r="E18" s="67"/>
      <c r="F18" s="67"/>
      <c r="G18" s="67"/>
      <c r="H18" s="67"/>
      <c r="I18" s="67"/>
      <c r="J18" s="67"/>
    </row>
    <row r="19" spans="1:10">
      <c r="A19" s="193" t="s">
        <v>5</v>
      </c>
      <c r="B19" s="193"/>
      <c r="C19" s="193" t="s">
        <v>413</v>
      </c>
      <c r="D19" s="193"/>
      <c r="E19" s="193" t="s">
        <v>414</v>
      </c>
      <c r="F19" s="193"/>
      <c r="G19" s="193" t="s">
        <v>415</v>
      </c>
      <c r="H19" s="193"/>
      <c r="I19" s="193" t="s">
        <v>416</v>
      </c>
      <c r="J19" s="193"/>
    </row>
    <row r="20" spans="1:10">
      <c r="A20" s="217" t="s">
        <v>417</v>
      </c>
      <c r="B20" s="217"/>
      <c r="C20" s="217"/>
      <c r="D20" s="217"/>
      <c r="E20" s="217"/>
      <c r="F20" s="217"/>
      <c r="G20" s="217"/>
      <c r="H20" s="217"/>
      <c r="I20" s="217"/>
      <c r="J20" s="217"/>
    </row>
    <row r="21" spans="1:10">
      <c r="A21" s="217" t="s">
        <v>418</v>
      </c>
      <c r="B21" s="217"/>
      <c r="C21" s="217"/>
      <c r="D21" s="217"/>
      <c r="E21" s="217"/>
      <c r="F21" s="217"/>
      <c r="G21" s="217"/>
      <c r="H21" s="217"/>
      <c r="I21" s="217"/>
      <c r="J21" s="217"/>
    </row>
    <row r="22" spans="1:10">
      <c r="A22" s="217" t="s">
        <v>419</v>
      </c>
      <c r="B22" s="217"/>
      <c r="C22" s="217"/>
      <c r="D22" s="217"/>
      <c r="E22" s="217"/>
      <c r="F22" s="217"/>
      <c r="G22" s="217"/>
      <c r="H22" s="217"/>
      <c r="I22" s="217"/>
      <c r="J22" s="217"/>
    </row>
    <row r="23" spans="1:10">
      <c r="A23" s="72"/>
      <c r="B23" s="67"/>
      <c r="C23" s="67"/>
      <c r="D23" s="67"/>
      <c r="E23" s="67"/>
      <c r="F23" s="67"/>
      <c r="G23" s="67"/>
      <c r="H23" s="67"/>
      <c r="I23" s="67"/>
      <c r="J23" s="67"/>
    </row>
    <row r="24" spans="1:10">
      <c r="A24" s="132" t="s">
        <v>420</v>
      </c>
      <c r="B24" s="132"/>
      <c r="C24" s="132"/>
      <c r="D24" s="132"/>
      <c r="E24" s="132"/>
      <c r="F24" s="132"/>
      <c r="G24" s="132"/>
      <c r="H24" s="132"/>
      <c r="I24" s="132"/>
      <c r="J24" s="132"/>
    </row>
    <row r="25" spans="1:10">
      <c r="A25" s="253" t="s">
        <v>421</v>
      </c>
      <c r="B25" s="253"/>
      <c r="C25" s="253"/>
      <c r="D25" s="253"/>
      <c r="E25" s="253"/>
      <c r="F25" s="253"/>
      <c r="G25" s="253"/>
      <c r="H25" s="253"/>
      <c r="I25" s="253"/>
      <c r="J25" s="253"/>
    </row>
    <row r="26" spans="1:10">
      <c r="A26" s="135"/>
      <c r="B26" s="135"/>
      <c r="C26" s="135"/>
      <c r="D26" s="135"/>
      <c r="E26" s="135"/>
      <c r="F26" s="135"/>
      <c r="G26" s="135"/>
      <c r="H26" s="135"/>
      <c r="I26" s="135"/>
      <c r="J26" s="135"/>
    </row>
    <row r="27" spans="1:10">
      <c r="A27" s="94" t="s">
        <v>156</v>
      </c>
      <c r="B27" s="255" t="s">
        <v>422</v>
      </c>
      <c r="C27" s="255"/>
      <c r="D27" s="255"/>
      <c r="E27" s="255"/>
      <c r="F27" s="255"/>
      <c r="G27" s="255" t="s">
        <v>342</v>
      </c>
      <c r="H27" s="255"/>
      <c r="I27" s="255" t="s">
        <v>343</v>
      </c>
      <c r="J27" s="255"/>
    </row>
    <row r="28" spans="1:10">
      <c r="A28" s="77">
        <v>1</v>
      </c>
      <c r="B28" s="213" t="s">
        <v>423</v>
      </c>
      <c r="C28" s="213"/>
      <c r="D28" s="213"/>
      <c r="E28" s="213"/>
      <c r="F28" s="213"/>
      <c r="G28" s="217"/>
      <c r="H28" s="217"/>
      <c r="I28" s="217"/>
      <c r="J28" s="217"/>
    </row>
    <row r="29" spans="1:10">
      <c r="A29" s="77">
        <v>2</v>
      </c>
      <c r="B29" s="213" t="s">
        <v>424</v>
      </c>
      <c r="C29" s="213"/>
      <c r="D29" s="213"/>
      <c r="E29" s="213"/>
      <c r="F29" s="213"/>
      <c r="G29" s="217"/>
      <c r="H29" s="217"/>
      <c r="I29" s="217"/>
      <c r="J29" s="217"/>
    </row>
    <row r="30" spans="1:10">
      <c r="A30" s="77">
        <v>3</v>
      </c>
      <c r="B30" s="213" t="s">
        <v>425</v>
      </c>
      <c r="C30" s="213"/>
      <c r="D30" s="213"/>
      <c r="E30" s="213"/>
      <c r="F30" s="213"/>
      <c r="G30" s="217"/>
      <c r="H30" s="217"/>
      <c r="I30" s="217"/>
      <c r="J30" s="217"/>
    </row>
    <row r="31" spans="1:10">
      <c r="A31" s="77">
        <v>6</v>
      </c>
      <c r="B31" s="213" t="s">
        <v>158</v>
      </c>
      <c r="C31" s="213"/>
      <c r="D31" s="213"/>
      <c r="E31" s="213"/>
      <c r="F31" s="213"/>
      <c r="G31" s="217"/>
      <c r="H31" s="217"/>
      <c r="I31" s="217"/>
      <c r="J31" s="217"/>
    </row>
    <row r="32" spans="1:10">
      <c r="A32" s="72"/>
      <c r="B32" s="67"/>
      <c r="C32" s="67"/>
      <c r="D32" s="67"/>
      <c r="E32" s="67"/>
      <c r="F32" s="67"/>
      <c r="G32" s="67"/>
      <c r="H32" s="67"/>
      <c r="I32" s="67"/>
      <c r="J32" s="67"/>
    </row>
    <row r="33" spans="1:10">
      <c r="A33" s="136" t="s">
        <v>426</v>
      </c>
      <c r="B33" s="136"/>
      <c r="C33" s="136"/>
      <c r="D33" s="67"/>
      <c r="E33" s="67"/>
      <c r="F33" s="67"/>
      <c r="G33" s="67"/>
      <c r="H33" s="67"/>
      <c r="I33" s="67"/>
      <c r="J33" s="67"/>
    </row>
    <row r="34" spans="1:10">
      <c r="A34" s="87" t="s">
        <v>156</v>
      </c>
      <c r="B34" s="193" t="s">
        <v>427</v>
      </c>
      <c r="C34" s="193"/>
      <c r="D34" s="193" t="s">
        <v>428</v>
      </c>
      <c r="E34" s="193"/>
      <c r="F34" s="193" t="s">
        <v>429</v>
      </c>
      <c r="G34" s="193"/>
      <c r="H34" s="193" t="s">
        <v>416</v>
      </c>
      <c r="I34" s="193"/>
      <c r="J34" s="193"/>
    </row>
    <row r="35" spans="1:10">
      <c r="A35" s="71">
        <v>1</v>
      </c>
      <c r="B35" s="254"/>
      <c r="C35" s="254"/>
      <c r="D35" s="211"/>
      <c r="E35" s="211"/>
      <c r="F35" s="217"/>
      <c r="G35" s="217"/>
      <c r="H35" s="211"/>
      <c r="I35" s="211"/>
      <c r="J35" s="211"/>
    </row>
    <row r="36" spans="1:10">
      <c r="A36" s="71">
        <v>2</v>
      </c>
      <c r="B36" s="217"/>
      <c r="C36" s="217"/>
      <c r="D36" s="211"/>
      <c r="E36" s="211"/>
      <c r="F36" s="217"/>
      <c r="G36" s="217"/>
      <c r="H36" s="211"/>
      <c r="I36" s="211"/>
      <c r="J36" s="211"/>
    </row>
    <row r="37" spans="1:10">
      <c r="A37" s="80"/>
      <c r="B37" s="67"/>
      <c r="C37" s="67"/>
      <c r="D37" s="67"/>
      <c r="E37" s="67"/>
      <c r="F37" s="67"/>
      <c r="G37" s="67"/>
      <c r="H37" s="67"/>
      <c r="I37" s="67"/>
      <c r="J37" s="67"/>
    </row>
    <row r="38" spans="1:10">
      <c r="A38" s="251" t="s">
        <v>430</v>
      </c>
      <c r="B38" s="252"/>
      <c r="C38" s="252"/>
      <c r="D38" s="252"/>
      <c r="E38" s="252"/>
      <c r="F38" s="252"/>
      <c r="G38" s="252"/>
      <c r="H38" s="252"/>
      <c r="I38" s="252"/>
      <c r="J38" s="252"/>
    </row>
    <row r="39" spans="1:10">
      <c r="A39" s="194" t="s">
        <v>431</v>
      </c>
      <c r="B39" s="194"/>
      <c r="C39" s="194"/>
      <c r="D39" s="194"/>
      <c r="E39" s="194"/>
      <c r="F39" s="194"/>
      <c r="G39" s="194"/>
      <c r="H39" s="194"/>
      <c r="I39" s="194"/>
      <c r="J39" s="194"/>
    </row>
    <row r="40" spans="1:10">
      <c r="A40" s="74"/>
      <c r="B40" s="74"/>
      <c r="C40" s="74"/>
      <c r="D40" s="82"/>
      <c r="E40" s="82"/>
      <c r="F40" s="82"/>
      <c r="G40" s="82"/>
      <c r="H40" s="82"/>
      <c r="I40" s="82"/>
      <c r="J40" s="82"/>
    </row>
    <row r="41" spans="1:10">
      <c r="A41" s="137"/>
      <c r="B41" s="138"/>
      <c r="C41" s="138"/>
      <c r="D41" s="139"/>
      <c r="E41" s="139"/>
      <c r="F41" s="139"/>
      <c r="G41" s="139"/>
      <c r="H41" s="139"/>
      <c r="I41" s="139"/>
      <c r="J41" s="140"/>
    </row>
    <row r="42" spans="1:10">
      <c r="A42" s="137"/>
      <c r="B42" s="138"/>
      <c r="C42" s="138"/>
      <c r="D42" s="139"/>
      <c r="E42" s="139"/>
      <c r="F42" s="139"/>
      <c r="G42" s="139"/>
      <c r="H42" s="139"/>
      <c r="I42" s="139"/>
      <c r="J42" s="140"/>
    </row>
    <row r="43" spans="1:10">
      <c r="A43" s="141"/>
      <c r="B43" s="67"/>
      <c r="C43" s="67"/>
      <c r="D43" s="67"/>
      <c r="E43" s="67"/>
      <c r="F43" s="67"/>
      <c r="G43" s="67"/>
      <c r="H43" s="67"/>
      <c r="I43" s="67"/>
      <c r="J43" s="67"/>
    </row>
    <row r="44" spans="1:10">
      <c r="A44" s="251" t="s">
        <v>432</v>
      </c>
      <c r="B44" s="252"/>
      <c r="C44" s="252"/>
      <c r="D44" s="252"/>
      <c r="E44" s="252"/>
      <c r="F44" s="252"/>
      <c r="G44" s="252"/>
      <c r="H44" s="252"/>
      <c r="I44" s="252"/>
      <c r="J44" s="252"/>
    </row>
    <row r="45" spans="1:10">
      <c r="A45" s="80"/>
      <c r="B45" s="67"/>
      <c r="C45" s="67"/>
      <c r="D45" s="67"/>
      <c r="E45" s="67"/>
      <c r="F45" s="67"/>
      <c r="G45" s="67"/>
      <c r="H45" s="67"/>
      <c r="I45" s="67"/>
      <c r="J45" s="67"/>
    </row>
    <row r="46" spans="1:10">
      <c r="A46" s="194" t="s">
        <v>433</v>
      </c>
      <c r="B46" s="194"/>
      <c r="C46" s="194"/>
      <c r="D46" s="194"/>
      <c r="E46" s="194"/>
      <c r="F46" s="194"/>
      <c r="G46" s="194"/>
      <c r="H46" s="194"/>
      <c r="I46" s="194"/>
      <c r="J46" s="194"/>
    </row>
    <row r="47" spans="1:10">
      <c r="A47" s="80"/>
      <c r="B47" s="67"/>
      <c r="C47" s="67"/>
      <c r="D47" s="67"/>
      <c r="E47" s="67"/>
      <c r="F47" s="67"/>
      <c r="G47" s="67"/>
      <c r="H47" s="67"/>
      <c r="I47" s="67"/>
      <c r="J47" s="67"/>
    </row>
    <row r="48" spans="1:10">
      <c r="A48" s="138"/>
      <c r="B48" s="138"/>
      <c r="C48" s="138"/>
      <c r="D48" s="138"/>
      <c r="E48" s="138"/>
      <c r="F48" s="138"/>
      <c r="G48" s="138"/>
      <c r="H48" s="138"/>
      <c r="I48" s="138"/>
      <c r="J48" s="138"/>
    </row>
    <row r="49" spans="1:10">
      <c r="A49" s="74"/>
      <c r="B49" s="74"/>
      <c r="C49" s="74"/>
      <c r="D49" s="74"/>
      <c r="E49" s="74"/>
      <c r="F49" s="74"/>
      <c r="G49" s="74"/>
      <c r="H49" s="74"/>
      <c r="I49" s="74"/>
      <c r="J49" s="74"/>
    </row>
    <row r="50" spans="1:10">
      <c r="A50" s="74"/>
      <c r="B50" s="74"/>
      <c r="C50" s="74"/>
      <c r="D50" s="74"/>
      <c r="E50" s="74"/>
      <c r="F50" s="74"/>
      <c r="G50" s="74"/>
      <c r="H50" s="74"/>
      <c r="I50" s="74"/>
      <c r="J50" s="74"/>
    </row>
    <row r="51" spans="1:10">
      <c r="A51" s="102" t="s">
        <v>434</v>
      </c>
      <c r="B51" s="67"/>
      <c r="C51" s="67"/>
      <c r="D51" s="67"/>
      <c r="E51" s="67"/>
      <c r="F51" s="67"/>
      <c r="G51" s="67"/>
      <c r="H51" s="67"/>
      <c r="I51" s="67"/>
      <c r="J51" s="67"/>
    </row>
    <row r="52" spans="1:10">
      <c r="A52" s="253" t="s">
        <v>435</v>
      </c>
      <c r="B52" s="253"/>
      <c r="C52" s="253"/>
      <c r="D52" s="253"/>
      <c r="E52" s="253"/>
      <c r="F52" s="253"/>
      <c r="G52" s="253"/>
      <c r="H52" s="253"/>
      <c r="I52" s="253"/>
      <c r="J52" s="253"/>
    </row>
    <row r="53" spans="1:10">
      <c r="A53" s="67"/>
      <c r="B53" s="67"/>
      <c r="C53" s="67"/>
      <c r="D53" s="67"/>
      <c r="E53" s="67"/>
      <c r="F53" s="67"/>
      <c r="G53" s="67"/>
      <c r="H53" s="67"/>
      <c r="I53" s="67"/>
      <c r="J53" s="67"/>
    </row>
    <row r="54" spans="1:10">
      <c r="A54" s="67"/>
      <c r="B54" s="67"/>
      <c r="C54" s="67"/>
      <c r="D54" s="67"/>
      <c r="E54" s="67"/>
      <c r="F54" s="67"/>
      <c r="G54" s="67"/>
      <c r="H54" s="67"/>
      <c r="I54" s="67"/>
      <c r="J54" s="67"/>
    </row>
    <row r="55" spans="1:10">
      <c r="A55" s="67"/>
      <c r="B55" s="67"/>
      <c r="C55" s="67"/>
      <c r="D55" s="67"/>
      <c r="E55" s="67"/>
      <c r="F55" s="67"/>
      <c r="G55" s="67"/>
      <c r="H55" s="67"/>
      <c r="I55" s="67"/>
      <c r="J55" s="67"/>
    </row>
  </sheetData>
  <mergeCells count="68">
    <mergeCell ref="A1:I1"/>
    <mergeCell ref="B3:F3"/>
    <mergeCell ref="G3:H3"/>
    <mergeCell ref="I3:J3"/>
    <mergeCell ref="B4:F4"/>
    <mergeCell ref="G4:H4"/>
    <mergeCell ref="I4:J4"/>
    <mergeCell ref="B5:F5"/>
    <mergeCell ref="G5:H5"/>
    <mergeCell ref="I5:J5"/>
    <mergeCell ref="B6:F6"/>
    <mergeCell ref="G6:H6"/>
    <mergeCell ref="I6:J6"/>
    <mergeCell ref="A15:J15"/>
    <mergeCell ref="A17:J17"/>
    <mergeCell ref="A19:B19"/>
    <mergeCell ref="C19:D19"/>
    <mergeCell ref="E19:F19"/>
    <mergeCell ref="G19:H19"/>
    <mergeCell ref="I19:J19"/>
    <mergeCell ref="A25:J25"/>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B27:F27"/>
    <mergeCell ref="G27:H27"/>
    <mergeCell ref="I27:J27"/>
    <mergeCell ref="B28:F28"/>
    <mergeCell ref="G28:H28"/>
    <mergeCell ref="I28:J28"/>
    <mergeCell ref="B29:F29"/>
    <mergeCell ref="G29:H29"/>
    <mergeCell ref="I29:J29"/>
    <mergeCell ref="B30:F30"/>
    <mergeCell ref="G30:H30"/>
    <mergeCell ref="I30:J30"/>
    <mergeCell ref="B31:F31"/>
    <mergeCell ref="G31:H31"/>
    <mergeCell ref="I31:J31"/>
    <mergeCell ref="B34:C34"/>
    <mergeCell ref="D34:E34"/>
    <mergeCell ref="F34:G34"/>
    <mergeCell ref="H34:J34"/>
    <mergeCell ref="B35:C35"/>
    <mergeCell ref="D35:E35"/>
    <mergeCell ref="F35:G35"/>
    <mergeCell ref="H35:J35"/>
    <mergeCell ref="B36:C36"/>
    <mergeCell ref="D36:E36"/>
    <mergeCell ref="F36:G36"/>
    <mergeCell ref="H36:J36"/>
    <mergeCell ref="A38:J38"/>
    <mergeCell ref="A39:J39"/>
    <mergeCell ref="A44:J44"/>
    <mergeCell ref="A46:J46"/>
    <mergeCell ref="A52:J52"/>
  </mergeCells>
  <hyperlinks>
    <hyperlink ref="A17" location="_ftn1" display="22.1 Толгой компани, хамгийн дээд хяналт тавигч компани, хувь хүний талаарх мэдээлэл[1]"/>
    <hyperlink ref="A25" location="_ftn2" display="Тэргүүлэх удирдлага гэдэгт ......................................................... бүрэлдэхүүнийг хамруулав.[2]"/>
    <hyperlink ref="A51" location="_ftnref1" display="[1] НББОУС 24 Холбоотой талуудын тодруулга-д заасны дагуу тодруулна."/>
    <hyperlink ref="A52" location="_ftnref2" display="[2] Тэргүүлэх удирдлагад ямар бүрэлдэхүүнийг хамруулснаа тодруулна. Тухайлбал, захирлуудын зөвлөл,  удирдах зөвлөлийн гишүүд гэх мэт."/>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38"/>
  <sheetViews>
    <sheetView workbookViewId="0">
      <selection activeCell="K29" sqref="K29"/>
    </sheetView>
  </sheetViews>
  <sheetFormatPr defaultRowHeight="15"/>
  <cols>
    <col min="4" max="4" width="12" customWidth="1"/>
    <col min="5" max="6" width="21.28515625" customWidth="1"/>
  </cols>
  <sheetData>
    <row r="1" spans="1:6">
      <c r="A1" s="160" t="s">
        <v>121</v>
      </c>
      <c r="B1" s="160"/>
      <c r="C1" s="160"/>
      <c r="D1" s="160"/>
      <c r="E1" s="160"/>
      <c r="F1" s="160"/>
    </row>
    <row r="2" spans="1:6">
      <c r="A2" s="17"/>
      <c r="B2" s="1"/>
      <c r="C2" s="1"/>
      <c r="D2" s="1"/>
      <c r="E2" s="18"/>
      <c r="F2" s="19"/>
    </row>
    <row r="3" spans="1:6">
      <c r="A3" s="160" t="str">
        <f>+'[1]CT-1'!A3:D3</f>
        <v>" Жуулчин говь " ХК</v>
      </c>
      <c r="B3" s="160"/>
      <c r="C3" s="20"/>
      <c r="D3" s="20"/>
      <c r="E3" s="21"/>
      <c r="F3" s="19" t="s">
        <v>119</v>
      </c>
    </row>
    <row r="4" spans="1:6">
      <c r="A4" s="169" t="s">
        <v>2</v>
      </c>
      <c r="B4" s="169"/>
      <c r="C4" s="20"/>
      <c r="D4" s="20"/>
      <c r="E4" s="21"/>
      <c r="F4" s="19"/>
    </row>
    <row r="5" spans="1:6">
      <c r="A5" s="22"/>
      <c r="B5" s="22"/>
      <c r="C5" s="20"/>
      <c r="D5" s="20"/>
      <c r="E5" s="21"/>
      <c r="F5" s="19"/>
    </row>
    <row r="6" spans="1:6" ht="28.5">
      <c r="A6" s="23" t="s">
        <v>4</v>
      </c>
      <c r="B6" s="170" t="s">
        <v>122</v>
      </c>
      <c r="C6" s="170"/>
      <c r="D6" s="170"/>
      <c r="E6" s="24" t="s">
        <v>123</v>
      </c>
      <c r="F6" s="24" t="s">
        <v>7</v>
      </c>
    </row>
    <row r="7" spans="1:6">
      <c r="A7" s="25">
        <v>1</v>
      </c>
      <c r="B7" s="166" t="s">
        <v>124</v>
      </c>
      <c r="C7" s="166"/>
      <c r="D7" s="166"/>
      <c r="E7" s="26">
        <v>11683945</v>
      </c>
      <c r="F7" s="26">
        <f>+[1]гүйлгээ!F27</f>
        <v>9935439</v>
      </c>
    </row>
    <row r="8" spans="1:6">
      <c r="A8" s="27">
        <v>2</v>
      </c>
      <c r="B8" s="168" t="s">
        <v>125</v>
      </c>
      <c r="C8" s="168"/>
      <c r="D8" s="168"/>
      <c r="E8" s="28">
        <f>+[1]гүйлгээ!E31</f>
        <v>0</v>
      </c>
      <c r="F8" s="28">
        <f>+[1]гүйлгээ!F31</f>
        <v>0</v>
      </c>
    </row>
    <row r="9" spans="1:6">
      <c r="A9" s="25">
        <v>3</v>
      </c>
      <c r="B9" s="166" t="s">
        <v>126</v>
      </c>
      <c r="C9" s="166"/>
      <c r="D9" s="166"/>
      <c r="E9" s="26">
        <f>E7-E8</f>
        <v>11683945</v>
      </c>
      <c r="F9" s="26">
        <f>F7-F8</f>
        <v>9935439</v>
      </c>
    </row>
    <row r="10" spans="1:6">
      <c r="A10" s="27">
        <v>4</v>
      </c>
      <c r="B10" s="168" t="s">
        <v>127</v>
      </c>
      <c r="C10" s="168"/>
      <c r="D10" s="168"/>
      <c r="E10" s="29"/>
      <c r="F10" s="28"/>
    </row>
    <row r="11" spans="1:6">
      <c r="A11" s="27">
        <v>5</v>
      </c>
      <c r="B11" s="168" t="s">
        <v>128</v>
      </c>
      <c r="C11" s="168"/>
      <c r="D11" s="168"/>
      <c r="E11" s="29"/>
      <c r="F11" s="28"/>
    </row>
    <row r="12" spans="1:6">
      <c r="A12" s="27">
        <v>6</v>
      </c>
      <c r="B12" s="168" t="s">
        <v>129</v>
      </c>
      <c r="C12" s="168"/>
      <c r="D12" s="168"/>
      <c r="E12" s="29"/>
      <c r="F12" s="28"/>
    </row>
    <row r="13" spans="1:6">
      <c r="A13" s="27">
        <v>7</v>
      </c>
      <c r="B13" s="168" t="s">
        <v>130</v>
      </c>
      <c r="C13" s="168"/>
      <c r="D13" s="168"/>
      <c r="E13" s="29"/>
      <c r="F13" s="28"/>
    </row>
    <row r="14" spans="1:6">
      <c r="A14" s="27">
        <v>8</v>
      </c>
      <c r="B14" s="168" t="s">
        <v>131</v>
      </c>
      <c r="C14" s="168"/>
      <c r="D14" s="168"/>
      <c r="E14" s="29"/>
      <c r="F14" s="28"/>
    </row>
    <row r="15" spans="1:6">
      <c r="A15" s="27">
        <v>9</v>
      </c>
      <c r="B15" s="168" t="s">
        <v>132</v>
      </c>
      <c r="C15" s="168"/>
      <c r="D15" s="168"/>
      <c r="E15" s="29">
        <v>0</v>
      </c>
      <c r="F15" s="28"/>
    </row>
    <row r="16" spans="1:6">
      <c r="A16" s="27">
        <v>10</v>
      </c>
      <c r="B16" s="168" t="s">
        <v>133</v>
      </c>
      <c r="C16" s="168"/>
      <c r="D16" s="168"/>
      <c r="E16" s="29">
        <v>56229229</v>
      </c>
      <c r="F16" s="28">
        <f>SUM([1]гүйлгээ!F32:F42)</f>
        <v>38573430</v>
      </c>
    </row>
    <row r="17" spans="1:6">
      <c r="A17" s="27">
        <v>11</v>
      </c>
      <c r="B17" s="168" t="s">
        <v>134</v>
      </c>
      <c r="C17" s="168"/>
      <c r="D17" s="168"/>
      <c r="E17" s="29"/>
      <c r="F17" s="28"/>
    </row>
    <row r="18" spans="1:6">
      <c r="A18" s="27">
        <v>12</v>
      </c>
      <c r="B18" s="168" t="s">
        <v>135</v>
      </c>
      <c r="C18" s="168"/>
      <c r="D18" s="168"/>
      <c r="E18" s="29"/>
      <c r="F18" s="28"/>
    </row>
    <row r="19" spans="1:6">
      <c r="A19" s="27">
        <v>13</v>
      </c>
      <c r="B19" s="168" t="s">
        <v>136</v>
      </c>
      <c r="C19" s="168"/>
      <c r="D19" s="168"/>
      <c r="E19" s="29"/>
      <c r="F19" s="28"/>
    </row>
    <row r="20" spans="1:6">
      <c r="A20" s="27">
        <v>14</v>
      </c>
      <c r="B20" s="168" t="s">
        <v>137</v>
      </c>
      <c r="C20" s="168"/>
      <c r="D20" s="168"/>
      <c r="E20" s="29"/>
      <c r="F20" s="28"/>
    </row>
    <row r="21" spans="1:6">
      <c r="A21" s="27">
        <v>15</v>
      </c>
      <c r="B21" s="168" t="s">
        <v>138</v>
      </c>
      <c r="C21" s="168"/>
      <c r="D21" s="168"/>
      <c r="E21" s="29"/>
      <c r="F21" s="28"/>
    </row>
    <row r="22" spans="1:6">
      <c r="A22" s="27">
        <v>16</v>
      </c>
      <c r="B22" s="168" t="s">
        <v>139</v>
      </c>
      <c r="C22" s="168"/>
      <c r="D22" s="168"/>
      <c r="E22" s="29"/>
      <c r="F22" s="28"/>
    </row>
    <row r="23" spans="1:6">
      <c r="A23" s="27">
        <v>17</v>
      </c>
      <c r="B23" s="168" t="s">
        <v>140</v>
      </c>
      <c r="C23" s="168"/>
      <c r="D23" s="168"/>
      <c r="E23" s="29"/>
      <c r="F23" s="28"/>
    </row>
    <row r="24" spans="1:6">
      <c r="A24" s="25">
        <v>18</v>
      </c>
      <c r="B24" s="166" t="s">
        <v>141</v>
      </c>
      <c r="C24" s="166"/>
      <c r="D24" s="166"/>
      <c r="E24" s="26">
        <f>E9-E16-E15</f>
        <v>-44545284</v>
      </c>
      <c r="F24" s="26">
        <f>F9-F16</f>
        <v>-28637991</v>
      </c>
    </row>
    <row r="25" spans="1:6">
      <c r="A25" s="27">
        <v>19</v>
      </c>
      <c r="B25" s="168" t="s">
        <v>142</v>
      </c>
      <c r="C25" s="168"/>
      <c r="D25" s="168"/>
      <c r="E25" s="28">
        <v>0</v>
      </c>
      <c r="F25" s="28">
        <v>0</v>
      </c>
    </row>
    <row r="26" spans="1:6">
      <c r="A26" s="25">
        <v>20</v>
      </c>
      <c r="B26" s="166" t="s">
        <v>143</v>
      </c>
      <c r="C26" s="166"/>
      <c r="D26" s="166"/>
      <c r="E26" s="26">
        <f>E24-E25</f>
        <v>-44545284</v>
      </c>
      <c r="F26" s="26">
        <f>F24-F25</f>
        <v>-28637991</v>
      </c>
    </row>
    <row r="27" spans="1:6">
      <c r="A27" s="25">
        <v>21</v>
      </c>
      <c r="B27" s="166" t="s">
        <v>144</v>
      </c>
      <c r="C27" s="166"/>
      <c r="D27" s="166"/>
      <c r="E27" s="30"/>
      <c r="F27" s="28"/>
    </row>
    <row r="28" spans="1:6">
      <c r="A28" s="25">
        <v>22</v>
      </c>
      <c r="B28" s="166" t="s">
        <v>145</v>
      </c>
      <c r="C28" s="166"/>
      <c r="D28" s="166"/>
      <c r="E28" s="26">
        <f>+E26</f>
        <v>-44545284</v>
      </c>
      <c r="F28" s="26">
        <f>+F26</f>
        <v>-28637991</v>
      </c>
    </row>
    <row r="29" spans="1:6">
      <c r="A29" s="25">
        <v>23</v>
      </c>
      <c r="B29" s="166" t="s">
        <v>146</v>
      </c>
      <c r="C29" s="166"/>
      <c r="D29" s="166"/>
      <c r="E29" s="30"/>
      <c r="F29" s="28"/>
    </row>
    <row r="30" spans="1:6">
      <c r="A30" s="27" t="s">
        <v>10</v>
      </c>
      <c r="B30" s="168" t="s">
        <v>147</v>
      </c>
      <c r="C30" s="168"/>
      <c r="D30" s="168"/>
      <c r="E30" s="29"/>
      <c r="F30" s="28"/>
    </row>
    <row r="31" spans="1:6">
      <c r="A31" s="27" t="s">
        <v>10</v>
      </c>
      <c r="B31" s="168" t="s">
        <v>148</v>
      </c>
      <c r="C31" s="168"/>
      <c r="D31" s="168"/>
      <c r="E31" s="29"/>
      <c r="F31" s="28"/>
    </row>
    <row r="32" spans="1:6">
      <c r="A32" s="27" t="s">
        <v>10</v>
      </c>
      <c r="B32" s="168" t="s">
        <v>149</v>
      </c>
      <c r="C32" s="168"/>
      <c r="D32" s="168"/>
      <c r="E32" s="29"/>
      <c r="F32" s="28"/>
    </row>
    <row r="33" spans="1:6">
      <c r="A33" s="25">
        <v>24</v>
      </c>
      <c r="B33" s="166" t="s">
        <v>150</v>
      </c>
      <c r="C33" s="166"/>
      <c r="D33" s="166"/>
      <c r="E33" s="30"/>
      <c r="F33" s="28"/>
    </row>
    <row r="34" spans="1:6">
      <c r="A34" s="25">
        <v>25</v>
      </c>
      <c r="B34" s="166" t="s">
        <v>151</v>
      </c>
      <c r="C34" s="166"/>
      <c r="D34" s="166"/>
      <c r="E34" s="30"/>
      <c r="F34" s="28"/>
    </row>
    <row r="35" spans="1:6">
      <c r="A35" s="31"/>
      <c r="B35" s="20"/>
      <c r="C35" s="20"/>
      <c r="D35" s="20"/>
      <c r="E35" s="21"/>
      <c r="F35" s="19"/>
    </row>
    <row r="36" spans="1:6" ht="28.5">
      <c r="A36" s="17"/>
      <c r="B36" s="32" t="s">
        <v>117</v>
      </c>
      <c r="C36" s="167" t="s">
        <v>118</v>
      </c>
      <c r="D36" s="167"/>
      <c r="E36" s="33"/>
      <c r="F36" s="19"/>
    </row>
    <row r="37" spans="1:6">
      <c r="A37" s="17"/>
      <c r="B37" s="32" t="s">
        <v>119</v>
      </c>
      <c r="C37" s="32"/>
      <c r="D37" s="32"/>
      <c r="E37" s="33"/>
      <c r="F37" s="33"/>
    </row>
    <row r="38" spans="1:6" ht="57">
      <c r="A38" s="17"/>
      <c r="B38" s="32" t="s">
        <v>120</v>
      </c>
      <c r="C38" s="167" t="s">
        <v>118</v>
      </c>
      <c r="D38" s="167"/>
      <c r="E38" s="34"/>
      <c r="F38" s="33"/>
    </row>
  </sheetData>
  <mergeCells count="34">
    <mergeCell ref="B14:D14"/>
    <mergeCell ref="A1:F1"/>
    <mergeCell ref="A3:B3"/>
    <mergeCell ref="A4:B4"/>
    <mergeCell ref="B6:D6"/>
    <mergeCell ref="B7:D7"/>
    <mergeCell ref="B8:D8"/>
    <mergeCell ref="B9:D9"/>
    <mergeCell ref="B10:D10"/>
    <mergeCell ref="B11:D11"/>
    <mergeCell ref="B12:D12"/>
    <mergeCell ref="B13:D13"/>
    <mergeCell ref="B26:D26"/>
    <mergeCell ref="B15:D15"/>
    <mergeCell ref="B16:D16"/>
    <mergeCell ref="B17:D17"/>
    <mergeCell ref="B18:D18"/>
    <mergeCell ref="B19:D19"/>
    <mergeCell ref="B20:D20"/>
    <mergeCell ref="B21:D21"/>
    <mergeCell ref="B22:D22"/>
    <mergeCell ref="B23:D23"/>
    <mergeCell ref="B24:D24"/>
    <mergeCell ref="B25:D25"/>
    <mergeCell ref="B33:D33"/>
    <mergeCell ref="B34:D34"/>
    <mergeCell ref="C36:D36"/>
    <mergeCell ref="C38:D38"/>
    <mergeCell ref="B27:D27"/>
    <mergeCell ref="B28:D28"/>
    <mergeCell ref="B29:D29"/>
    <mergeCell ref="B30:D30"/>
    <mergeCell ref="B31:D31"/>
    <mergeCell ref="B32:D3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V19"/>
  <sheetViews>
    <sheetView workbookViewId="0">
      <selection activeCell="Y11" sqref="Y11"/>
    </sheetView>
  </sheetViews>
  <sheetFormatPr defaultRowHeight="15"/>
  <cols>
    <col min="5" max="5" width="11.7109375" customWidth="1"/>
    <col min="9" max="9" width="11.140625" customWidth="1"/>
    <col min="16" max="16" width="3" customWidth="1"/>
    <col min="17" max="17" width="0.5703125" customWidth="1"/>
    <col min="20" max="20" width="8.42578125" customWidth="1"/>
    <col min="21" max="21" width="9" hidden="1" customWidth="1"/>
    <col min="22" max="22" width="9.140625" hidden="1" customWidth="1"/>
  </cols>
  <sheetData>
    <row r="1" spans="1:22">
      <c r="A1" s="35"/>
      <c r="B1" s="35"/>
      <c r="C1" s="35"/>
      <c r="D1" s="35"/>
      <c r="E1" s="35"/>
      <c r="F1" s="35"/>
      <c r="G1" s="35"/>
      <c r="H1" s="35"/>
      <c r="I1" s="35"/>
      <c r="J1" s="35"/>
      <c r="K1" s="35"/>
      <c r="L1" s="35"/>
      <c r="M1" s="177" t="s">
        <v>0</v>
      </c>
      <c r="N1" s="177"/>
      <c r="O1" s="177"/>
      <c r="P1" s="177"/>
      <c r="Q1" s="177"/>
      <c r="R1" s="177"/>
      <c r="S1" s="177"/>
      <c r="T1" s="177"/>
      <c r="U1" s="177"/>
      <c r="V1" s="177"/>
    </row>
    <row r="2" spans="1:22">
      <c r="A2" s="160" t="s">
        <v>152</v>
      </c>
      <c r="B2" s="160"/>
      <c r="C2" s="160"/>
      <c r="D2" s="160"/>
      <c r="E2" s="160"/>
      <c r="F2" s="160"/>
      <c r="G2" s="160"/>
      <c r="H2" s="160"/>
      <c r="I2" s="160"/>
      <c r="J2" s="160"/>
      <c r="K2" s="160"/>
      <c r="L2" s="160"/>
      <c r="M2" s="160"/>
      <c r="N2" s="160"/>
      <c r="O2" s="160"/>
      <c r="P2" s="160"/>
      <c r="Q2" s="160"/>
      <c r="R2" s="160"/>
      <c r="S2" s="160"/>
      <c r="T2" s="160"/>
      <c r="U2" s="160"/>
      <c r="V2" s="160"/>
    </row>
    <row r="3" spans="1:22">
      <c r="A3" s="161" t="str">
        <f>+'[1]CT-1'!A3:D3</f>
        <v>" Жуулчин говь " ХК</v>
      </c>
      <c r="B3" s="161"/>
      <c r="C3" s="161"/>
      <c r="D3" s="35"/>
      <c r="E3" s="35"/>
      <c r="F3" s="35"/>
      <c r="G3" s="35"/>
      <c r="H3" s="35"/>
      <c r="I3" s="35"/>
      <c r="J3" s="35" t="s">
        <v>119</v>
      </c>
      <c r="K3" s="35"/>
      <c r="L3" s="35"/>
      <c r="M3" s="35"/>
      <c r="N3" s="36">
        <v>2023</v>
      </c>
      <c r="O3" s="178" t="s">
        <v>153</v>
      </c>
      <c r="P3" s="178"/>
      <c r="Q3" s="178">
        <v>12</v>
      </c>
      <c r="R3" s="178"/>
      <c r="S3" s="36" t="s">
        <v>154</v>
      </c>
      <c r="T3" s="36">
        <v>31</v>
      </c>
      <c r="U3" s="178" t="s">
        <v>155</v>
      </c>
      <c r="V3" s="178"/>
    </row>
    <row r="4" spans="1:22">
      <c r="A4" s="162" t="s">
        <v>2</v>
      </c>
      <c r="B4" s="162"/>
      <c r="C4" s="162"/>
      <c r="D4" s="35"/>
      <c r="E4" s="35"/>
      <c r="F4" s="35"/>
      <c r="G4" s="35"/>
      <c r="H4" s="35"/>
      <c r="I4" s="35"/>
      <c r="J4" s="35"/>
      <c r="K4" s="35"/>
      <c r="L4" s="35"/>
      <c r="M4" s="35"/>
      <c r="N4" s="35"/>
      <c r="O4" s="35"/>
      <c r="P4" s="35"/>
      <c r="Q4" s="35"/>
      <c r="R4" s="35"/>
      <c r="S4" s="35"/>
      <c r="T4" s="35"/>
      <c r="U4" s="35"/>
      <c r="V4" s="35"/>
    </row>
    <row r="5" spans="1:22">
      <c r="A5" s="162"/>
      <c r="B5" s="162"/>
      <c r="C5" s="162"/>
      <c r="D5" s="35"/>
      <c r="E5" s="35"/>
      <c r="F5" s="35"/>
      <c r="G5" s="35"/>
      <c r="H5" s="35"/>
      <c r="I5" s="35"/>
      <c r="J5" s="35"/>
      <c r="K5" s="35"/>
      <c r="L5" s="35"/>
      <c r="M5" s="35"/>
      <c r="N5" s="35"/>
      <c r="O5" s="35"/>
      <c r="P5" s="177" t="s">
        <v>3</v>
      </c>
      <c r="Q5" s="177"/>
      <c r="R5" s="177"/>
      <c r="S5" s="177"/>
      <c r="T5" s="177"/>
      <c r="U5" s="177"/>
      <c r="V5" s="177"/>
    </row>
    <row r="6" spans="1:22" ht="42">
      <c r="A6" s="37" t="s">
        <v>156</v>
      </c>
      <c r="B6" s="164" t="s">
        <v>122</v>
      </c>
      <c r="C6" s="164"/>
      <c r="D6" s="164"/>
      <c r="E6" s="38" t="s">
        <v>157</v>
      </c>
      <c r="F6" s="38" t="s">
        <v>102</v>
      </c>
      <c r="G6" s="164" t="s">
        <v>104</v>
      </c>
      <c r="H6" s="164"/>
      <c r="I6" s="38" t="s">
        <v>106</v>
      </c>
      <c r="J6" s="164" t="s">
        <v>108</v>
      </c>
      <c r="K6" s="164"/>
      <c r="L6" s="38" t="s">
        <v>110</v>
      </c>
      <c r="M6" s="164" t="s">
        <v>112</v>
      </c>
      <c r="N6" s="164"/>
      <c r="O6" s="164"/>
      <c r="P6" s="164"/>
      <c r="Q6" s="164"/>
      <c r="R6" s="164" t="s">
        <v>158</v>
      </c>
      <c r="S6" s="164"/>
      <c r="T6" s="164"/>
      <c r="U6" s="164"/>
      <c r="V6" s="164"/>
    </row>
    <row r="7" spans="1:22">
      <c r="A7" s="39">
        <v>1</v>
      </c>
      <c r="B7" s="147" t="s">
        <v>159</v>
      </c>
      <c r="C7" s="147"/>
      <c r="D7" s="147"/>
      <c r="E7" s="7">
        <f>+[1]гүйлгээ!D25</f>
        <v>94169000</v>
      </c>
      <c r="F7" s="40" t="s">
        <v>10</v>
      </c>
      <c r="G7" s="173" t="s">
        <v>10</v>
      </c>
      <c r="H7" s="173"/>
      <c r="I7" s="40">
        <v>22567200</v>
      </c>
      <c r="J7" s="173" t="s">
        <v>10</v>
      </c>
      <c r="K7" s="173"/>
      <c r="L7" s="40" t="s">
        <v>10</v>
      </c>
      <c r="M7" s="175">
        <f>-[1]гүйлгээ!C26</f>
        <v>-201360384</v>
      </c>
      <c r="N7" s="175"/>
      <c r="O7" s="175"/>
      <c r="P7" s="175"/>
      <c r="Q7" s="175"/>
      <c r="R7" s="176">
        <f>E7+I7+M7</f>
        <v>-84624184</v>
      </c>
      <c r="S7" s="173"/>
      <c r="T7" s="173"/>
      <c r="U7" s="173"/>
      <c r="V7" s="173"/>
    </row>
    <row r="8" spans="1:22">
      <c r="A8" s="41">
        <v>2</v>
      </c>
      <c r="B8" s="152" t="s">
        <v>160</v>
      </c>
      <c r="C8" s="152"/>
      <c r="D8" s="152"/>
      <c r="E8" s="42" t="s">
        <v>10</v>
      </c>
      <c r="F8" s="42" t="s">
        <v>10</v>
      </c>
      <c r="G8" s="171" t="s">
        <v>10</v>
      </c>
      <c r="H8" s="171"/>
      <c r="I8" s="42" t="s">
        <v>10</v>
      </c>
      <c r="J8" s="171" t="s">
        <v>10</v>
      </c>
      <c r="K8" s="171"/>
      <c r="L8" s="42" t="s">
        <v>10</v>
      </c>
      <c r="M8" s="171" t="s">
        <v>10</v>
      </c>
      <c r="N8" s="171"/>
      <c r="O8" s="171"/>
      <c r="P8" s="171"/>
      <c r="Q8" s="171"/>
      <c r="R8" s="171" t="s">
        <v>10</v>
      </c>
      <c r="S8" s="171"/>
      <c r="T8" s="171"/>
      <c r="U8" s="171"/>
      <c r="V8" s="171"/>
    </row>
    <row r="9" spans="1:22">
      <c r="A9" s="39">
        <v>3</v>
      </c>
      <c r="B9" s="147" t="s">
        <v>161</v>
      </c>
      <c r="C9" s="147"/>
      <c r="D9" s="147"/>
      <c r="E9" s="40" t="s">
        <v>10</v>
      </c>
      <c r="F9" s="40" t="s">
        <v>10</v>
      </c>
      <c r="G9" s="173" t="s">
        <v>10</v>
      </c>
      <c r="H9" s="173"/>
      <c r="I9" s="40" t="s">
        <v>10</v>
      </c>
      <c r="J9" s="173" t="s">
        <v>10</v>
      </c>
      <c r="K9" s="173"/>
      <c r="L9" s="40" t="s">
        <v>10</v>
      </c>
      <c r="M9" s="173" t="s">
        <v>10</v>
      </c>
      <c r="N9" s="173"/>
      <c r="O9" s="173"/>
      <c r="P9" s="173"/>
      <c r="Q9" s="173"/>
      <c r="R9" s="173" t="s">
        <v>10</v>
      </c>
      <c r="S9" s="173"/>
      <c r="T9" s="173"/>
      <c r="U9" s="173"/>
      <c r="V9" s="173"/>
    </row>
    <row r="10" spans="1:22">
      <c r="A10" s="41">
        <v>4</v>
      </c>
      <c r="B10" s="152" t="s">
        <v>162</v>
      </c>
      <c r="C10" s="152"/>
      <c r="D10" s="152"/>
      <c r="E10" s="42" t="s">
        <v>10</v>
      </c>
      <c r="F10" s="42" t="s">
        <v>10</v>
      </c>
      <c r="G10" s="171" t="s">
        <v>10</v>
      </c>
      <c r="H10" s="171"/>
      <c r="I10" s="42" t="s">
        <v>10</v>
      </c>
      <c r="J10" s="171" t="s">
        <v>10</v>
      </c>
      <c r="K10" s="171"/>
      <c r="L10" s="42" t="s">
        <v>10</v>
      </c>
      <c r="M10" s="174">
        <f>+'[1]CT-2'!F26</f>
        <v>-28637991</v>
      </c>
      <c r="N10" s="174"/>
      <c r="O10" s="174"/>
      <c r="P10" s="174"/>
      <c r="Q10" s="174"/>
      <c r="R10" s="172">
        <f>+M10</f>
        <v>-28637991</v>
      </c>
      <c r="S10" s="171"/>
      <c r="T10" s="171"/>
      <c r="U10" s="171"/>
      <c r="V10" s="171"/>
    </row>
    <row r="11" spans="1:22">
      <c r="A11" s="41">
        <v>5</v>
      </c>
      <c r="B11" s="152" t="s">
        <v>146</v>
      </c>
      <c r="C11" s="152"/>
      <c r="D11" s="152"/>
      <c r="E11" s="42" t="s">
        <v>10</v>
      </c>
      <c r="F11" s="42" t="s">
        <v>10</v>
      </c>
      <c r="G11" s="171" t="s">
        <v>10</v>
      </c>
      <c r="H11" s="171"/>
      <c r="I11" s="42" t="s">
        <v>10</v>
      </c>
      <c r="J11" s="171" t="s">
        <v>10</v>
      </c>
      <c r="K11" s="171"/>
      <c r="L11" s="42" t="s">
        <v>10</v>
      </c>
      <c r="M11" s="171" t="s">
        <v>10</v>
      </c>
      <c r="N11" s="171"/>
      <c r="O11" s="171"/>
      <c r="P11" s="171"/>
      <c r="Q11" s="171"/>
      <c r="R11" s="171" t="s">
        <v>10</v>
      </c>
      <c r="S11" s="171"/>
      <c r="T11" s="171"/>
      <c r="U11" s="171"/>
      <c r="V11" s="171"/>
    </row>
    <row r="12" spans="1:22">
      <c r="A12" s="41">
        <v>6</v>
      </c>
      <c r="B12" s="152" t="s">
        <v>163</v>
      </c>
      <c r="C12" s="152"/>
      <c r="D12" s="152"/>
      <c r="E12" s="42" t="s">
        <v>10</v>
      </c>
      <c r="F12" s="42" t="s">
        <v>10</v>
      </c>
      <c r="G12" s="171" t="s">
        <v>10</v>
      </c>
      <c r="H12" s="171"/>
      <c r="I12" s="42" t="s">
        <v>10</v>
      </c>
      <c r="J12" s="171" t="s">
        <v>10</v>
      </c>
      <c r="K12" s="171"/>
      <c r="L12" s="42" t="s">
        <v>10</v>
      </c>
      <c r="M12" s="171" t="s">
        <v>10</v>
      </c>
      <c r="N12" s="171"/>
      <c r="O12" s="171"/>
      <c r="P12" s="171"/>
      <c r="Q12" s="171"/>
      <c r="R12" s="171" t="s">
        <v>10</v>
      </c>
      <c r="S12" s="171"/>
      <c r="T12" s="171"/>
      <c r="U12" s="171"/>
      <c r="V12" s="171"/>
    </row>
    <row r="13" spans="1:22">
      <c r="A13" s="41">
        <v>7</v>
      </c>
      <c r="B13" s="152" t="s">
        <v>164</v>
      </c>
      <c r="C13" s="152"/>
      <c r="D13" s="152"/>
      <c r="E13" s="42" t="s">
        <v>10</v>
      </c>
      <c r="F13" s="42" t="s">
        <v>10</v>
      </c>
      <c r="G13" s="171" t="s">
        <v>10</v>
      </c>
      <c r="H13" s="171"/>
      <c r="I13" s="42" t="s">
        <v>10</v>
      </c>
      <c r="J13" s="171" t="s">
        <v>10</v>
      </c>
      <c r="K13" s="171"/>
      <c r="L13" s="42" t="s">
        <v>10</v>
      </c>
      <c r="M13" s="171" t="s">
        <v>10</v>
      </c>
      <c r="N13" s="171"/>
      <c r="O13" s="171"/>
      <c r="P13" s="171"/>
      <c r="Q13" s="171"/>
      <c r="R13" s="171" t="s">
        <v>10</v>
      </c>
      <c r="S13" s="171"/>
      <c r="T13" s="171"/>
      <c r="U13" s="171"/>
      <c r="V13" s="171"/>
    </row>
    <row r="14" spans="1:22">
      <c r="A14" s="41">
        <v>8</v>
      </c>
      <c r="B14" s="152" t="s">
        <v>165</v>
      </c>
      <c r="C14" s="152"/>
      <c r="D14" s="152"/>
      <c r="E14" s="42" t="s">
        <v>10</v>
      </c>
      <c r="F14" s="42" t="s">
        <v>10</v>
      </c>
      <c r="G14" s="171" t="s">
        <v>10</v>
      </c>
      <c r="H14" s="171"/>
      <c r="I14" s="42" t="s">
        <v>10</v>
      </c>
      <c r="J14" s="171" t="s">
        <v>10</v>
      </c>
      <c r="K14" s="171"/>
      <c r="L14" s="42" t="s">
        <v>10</v>
      </c>
      <c r="M14" s="171" t="s">
        <v>10</v>
      </c>
      <c r="N14" s="171"/>
      <c r="O14" s="171"/>
      <c r="P14" s="171"/>
      <c r="Q14" s="171"/>
      <c r="R14" s="171" t="s">
        <v>10</v>
      </c>
      <c r="S14" s="171"/>
      <c r="T14" s="171"/>
      <c r="U14" s="171"/>
      <c r="V14" s="171"/>
    </row>
    <row r="15" spans="1:22">
      <c r="A15" s="41">
        <v>9</v>
      </c>
      <c r="B15" s="152" t="s">
        <v>166</v>
      </c>
      <c r="C15" s="152"/>
      <c r="D15" s="152"/>
      <c r="E15" s="43">
        <f>+E7</f>
        <v>94169000</v>
      </c>
      <c r="F15" s="43" t="str">
        <f>+F7</f>
        <v/>
      </c>
      <c r="G15" s="43" t="str">
        <f>+G7</f>
        <v/>
      </c>
      <c r="H15" s="43"/>
      <c r="I15" s="43">
        <f>+I7</f>
        <v>22567200</v>
      </c>
      <c r="J15" s="171" t="s">
        <v>10</v>
      </c>
      <c r="K15" s="171"/>
      <c r="L15" s="42" t="s">
        <v>10</v>
      </c>
      <c r="M15" s="172">
        <f>M7+M10</f>
        <v>-229998375</v>
      </c>
      <c r="N15" s="171"/>
      <c r="O15" s="171"/>
      <c r="P15" s="171"/>
      <c r="Q15" s="171"/>
      <c r="R15" s="172">
        <f>R7+R10</f>
        <v>-113262175</v>
      </c>
      <c r="S15" s="171"/>
      <c r="T15" s="171"/>
      <c r="U15" s="171"/>
      <c r="V15" s="171"/>
    </row>
    <row r="16" spans="1:22">
      <c r="A16" s="35"/>
      <c r="B16" s="35"/>
      <c r="C16" s="35"/>
      <c r="D16" s="35"/>
      <c r="E16" s="35"/>
      <c r="F16" s="35"/>
      <c r="G16" s="35"/>
      <c r="H16" s="35"/>
      <c r="I16" s="35"/>
      <c r="J16" s="35"/>
      <c r="K16" s="35"/>
      <c r="L16" s="35"/>
      <c r="M16" s="35"/>
      <c r="N16" s="35"/>
      <c r="O16" s="35"/>
      <c r="P16" s="35"/>
      <c r="Q16" s="35"/>
      <c r="R16" s="35"/>
      <c r="S16" s="35"/>
      <c r="T16" s="35"/>
      <c r="U16" s="35"/>
      <c r="V16" s="35"/>
    </row>
    <row r="17" spans="1:22">
      <c r="A17" s="35"/>
      <c r="B17" s="35"/>
      <c r="C17" s="143" t="s">
        <v>117</v>
      </c>
      <c r="D17" s="143"/>
      <c r="E17" s="143"/>
      <c r="F17" s="143"/>
      <c r="G17" s="143"/>
      <c r="H17" s="142" t="s">
        <v>118</v>
      </c>
      <c r="I17" s="142"/>
      <c r="J17" s="44"/>
      <c r="K17" s="44" t="s">
        <v>167</v>
      </c>
      <c r="L17" s="35"/>
      <c r="M17" s="35"/>
      <c r="N17" s="35"/>
      <c r="O17" s="35"/>
      <c r="P17" s="35"/>
      <c r="Q17" s="35"/>
      <c r="R17" s="35"/>
      <c r="S17" s="35"/>
      <c r="T17" s="35"/>
      <c r="U17" s="35"/>
      <c r="V17" s="35"/>
    </row>
    <row r="18" spans="1:22">
      <c r="A18" s="35"/>
      <c r="B18" s="35"/>
      <c r="C18" s="142" t="s">
        <v>119</v>
      </c>
      <c r="D18" s="142"/>
      <c r="E18" s="142"/>
      <c r="F18" s="142"/>
      <c r="G18" s="142"/>
      <c r="H18" s="142"/>
      <c r="I18" s="142"/>
      <c r="J18" s="142"/>
      <c r="K18" s="142"/>
      <c r="L18" s="35"/>
      <c r="M18" s="35"/>
      <c r="N18" s="35"/>
      <c r="O18" s="35"/>
      <c r="P18" s="35"/>
      <c r="Q18" s="35"/>
      <c r="R18" s="35"/>
      <c r="S18" s="35"/>
      <c r="T18" s="35"/>
      <c r="U18" s="35"/>
      <c r="V18" s="35"/>
    </row>
    <row r="19" spans="1:22">
      <c r="A19" s="35"/>
      <c r="B19" s="35"/>
      <c r="C19" s="143" t="s">
        <v>120</v>
      </c>
      <c r="D19" s="143"/>
      <c r="E19" s="143"/>
      <c r="F19" s="143"/>
      <c r="G19" s="143"/>
      <c r="H19" s="142" t="s">
        <v>118</v>
      </c>
      <c r="I19" s="142"/>
      <c r="J19" s="44" t="s">
        <v>167</v>
      </c>
      <c r="K19" s="44" t="s">
        <v>167</v>
      </c>
      <c r="L19" s="35"/>
      <c r="M19" s="35"/>
      <c r="N19" s="35"/>
      <c r="O19" s="35"/>
      <c r="P19" s="35"/>
      <c r="Q19" s="35"/>
      <c r="R19" s="35"/>
      <c r="S19" s="35"/>
      <c r="T19" s="35"/>
      <c r="U19" s="35"/>
      <c r="V19" s="35"/>
    </row>
  </sheetData>
  <mergeCells count="62">
    <mergeCell ref="M1:V1"/>
    <mergeCell ref="A2:V2"/>
    <mergeCell ref="A3:C3"/>
    <mergeCell ref="O3:P3"/>
    <mergeCell ref="Q3:R3"/>
    <mergeCell ref="U3:V3"/>
    <mergeCell ref="A4:C5"/>
    <mergeCell ref="P5:V5"/>
    <mergeCell ref="B6:D6"/>
    <mergeCell ref="G6:H6"/>
    <mergeCell ref="J6:K6"/>
    <mergeCell ref="M6:Q6"/>
    <mergeCell ref="R6:V6"/>
    <mergeCell ref="B8:D8"/>
    <mergeCell ref="G8:H8"/>
    <mergeCell ref="J8:K8"/>
    <mergeCell ref="M8:Q8"/>
    <mergeCell ref="R8:V8"/>
    <mergeCell ref="B7:D7"/>
    <mergeCell ref="G7:H7"/>
    <mergeCell ref="J7:K7"/>
    <mergeCell ref="M7:Q7"/>
    <mergeCell ref="R7:V7"/>
    <mergeCell ref="B10:D10"/>
    <mergeCell ref="G10:H10"/>
    <mergeCell ref="J10:K10"/>
    <mergeCell ref="M10:Q10"/>
    <mergeCell ref="R10:V10"/>
    <mergeCell ref="B9:D9"/>
    <mergeCell ref="G9:H9"/>
    <mergeCell ref="J9:K9"/>
    <mergeCell ref="M9:Q9"/>
    <mergeCell ref="R9:V9"/>
    <mergeCell ref="B12:D12"/>
    <mergeCell ref="G12:H12"/>
    <mergeCell ref="J12:K12"/>
    <mergeCell ref="M12:Q12"/>
    <mergeCell ref="R12:V12"/>
    <mergeCell ref="B11:D11"/>
    <mergeCell ref="G11:H11"/>
    <mergeCell ref="J11:K11"/>
    <mergeCell ref="M11:Q11"/>
    <mergeCell ref="R11:V11"/>
    <mergeCell ref="M15:Q15"/>
    <mergeCell ref="R15:V15"/>
    <mergeCell ref="C17:G17"/>
    <mergeCell ref="H17:I17"/>
    <mergeCell ref="B13:D13"/>
    <mergeCell ref="G13:H13"/>
    <mergeCell ref="J13:K13"/>
    <mergeCell ref="M13:Q13"/>
    <mergeCell ref="R13:V13"/>
    <mergeCell ref="B14:D14"/>
    <mergeCell ref="G14:H14"/>
    <mergeCell ref="J14:K14"/>
    <mergeCell ref="M14:Q14"/>
    <mergeCell ref="R14:V14"/>
    <mergeCell ref="C18:K18"/>
    <mergeCell ref="C19:G19"/>
    <mergeCell ref="H19:I19"/>
    <mergeCell ref="B15:D15"/>
    <mergeCell ref="J15:K1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72"/>
  <sheetViews>
    <sheetView topLeftCell="A26" workbookViewId="0">
      <selection activeCell="H60" sqref="H60"/>
    </sheetView>
  </sheetViews>
  <sheetFormatPr defaultRowHeight="15"/>
  <cols>
    <col min="4" max="4" width="9.140625" customWidth="1"/>
    <col min="5" max="5" width="16" customWidth="1"/>
    <col min="6" max="6" width="17.5703125" customWidth="1"/>
  </cols>
  <sheetData>
    <row r="1" spans="1:6">
      <c r="A1" s="45"/>
      <c r="B1" s="35"/>
      <c r="C1" s="35"/>
      <c r="D1" s="35"/>
      <c r="E1" s="46"/>
      <c r="F1" s="46"/>
    </row>
    <row r="2" spans="1:6">
      <c r="A2" s="160" t="s">
        <v>168</v>
      </c>
      <c r="B2" s="160"/>
      <c r="C2" s="160"/>
      <c r="D2" s="160"/>
      <c r="E2" s="160"/>
      <c r="F2" s="160"/>
    </row>
    <row r="3" spans="1:6">
      <c r="A3" s="161" t="str">
        <f>+'[1]CT-1'!A3:D3</f>
        <v>" Жуулчин говь " ХК</v>
      </c>
      <c r="B3" s="161"/>
      <c r="C3" s="35"/>
      <c r="D3" s="35"/>
      <c r="E3" s="46"/>
      <c r="F3" s="46"/>
    </row>
    <row r="4" spans="1:6">
      <c r="A4" s="162" t="s">
        <v>2</v>
      </c>
      <c r="B4" s="162"/>
      <c r="C4" s="35"/>
      <c r="D4" s="35"/>
      <c r="E4" s="46"/>
      <c r="F4" s="46"/>
    </row>
    <row r="5" spans="1:6">
      <c r="A5" s="162"/>
      <c r="B5" s="162"/>
      <c r="C5" s="35"/>
      <c r="D5" s="35"/>
      <c r="E5" s="46"/>
      <c r="F5" s="46" t="s">
        <v>119</v>
      </c>
    </row>
    <row r="6" spans="1:6">
      <c r="A6" s="45"/>
      <c r="B6" s="35"/>
      <c r="C6" s="35"/>
      <c r="D6" s="35"/>
      <c r="E6" s="46"/>
      <c r="F6" s="46"/>
    </row>
    <row r="7" spans="1:6">
      <c r="A7" s="45"/>
      <c r="B7" s="35"/>
      <c r="C7" s="35"/>
      <c r="D7" s="35"/>
      <c r="E7" s="46"/>
      <c r="F7" s="46" t="s">
        <v>119</v>
      </c>
    </row>
    <row r="8" spans="1:6" ht="21">
      <c r="A8" s="37" t="s">
        <v>4</v>
      </c>
      <c r="B8" s="164" t="s">
        <v>122</v>
      </c>
      <c r="C8" s="164"/>
      <c r="D8" s="164"/>
      <c r="E8" s="47" t="s">
        <v>123</v>
      </c>
      <c r="F8" s="47" t="s">
        <v>7</v>
      </c>
    </row>
    <row r="9" spans="1:6">
      <c r="A9" s="39">
        <v>1</v>
      </c>
      <c r="B9" s="187" t="s">
        <v>169</v>
      </c>
      <c r="C9" s="187"/>
      <c r="D9" s="187"/>
      <c r="E9" s="48" t="s">
        <v>10</v>
      </c>
      <c r="F9" s="48" t="s">
        <v>10</v>
      </c>
    </row>
    <row r="10" spans="1:6">
      <c r="A10" s="49">
        <v>1.1000000000000001</v>
      </c>
      <c r="B10" s="192" t="s">
        <v>170</v>
      </c>
      <c r="C10" s="192"/>
      <c r="D10" s="192"/>
      <c r="E10" s="50">
        <f>+E11</f>
        <v>12852339</v>
      </c>
      <c r="F10" s="50">
        <f>+F11</f>
        <v>9915439</v>
      </c>
    </row>
    <row r="11" spans="1:6">
      <c r="A11" s="51" t="s">
        <v>10</v>
      </c>
      <c r="B11" s="180" t="s">
        <v>171</v>
      </c>
      <c r="C11" s="180"/>
      <c r="D11" s="180"/>
      <c r="E11" s="52">
        <v>12852339</v>
      </c>
      <c r="F11" s="53">
        <f>+[1]журнал!E11+[1]журнал!E29+[1]журнал!E12</f>
        <v>9915439</v>
      </c>
    </row>
    <row r="12" spans="1:6">
      <c r="A12" s="51" t="s">
        <v>10</v>
      </c>
      <c r="B12" s="180" t="s">
        <v>172</v>
      </c>
      <c r="C12" s="180"/>
      <c r="D12" s="180"/>
      <c r="E12" s="52"/>
      <c r="F12" s="53" t="s">
        <v>10</v>
      </c>
    </row>
    <row r="13" spans="1:6">
      <c r="A13" s="51" t="s">
        <v>10</v>
      </c>
      <c r="B13" s="180" t="s">
        <v>173</v>
      </c>
      <c r="C13" s="180"/>
      <c r="D13" s="180"/>
      <c r="E13" s="52"/>
      <c r="F13" s="53" t="s">
        <v>10</v>
      </c>
    </row>
    <row r="14" spans="1:6">
      <c r="A14" s="51" t="s">
        <v>10</v>
      </c>
      <c r="B14" s="180" t="s">
        <v>174</v>
      </c>
      <c r="C14" s="180"/>
      <c r="D14" s="180"/>
      <c r="E14" s="52"/>
      <c r="F14" s="53" t="s">
        <v>10</v>
      </c>
    </row>
    <row r="15" spans="1:6">
      <c r="A15" s="54" t="s">
        <v>10</v>
      </c>
      <c r="B15" s="192" t="s">
        <v>175</v>
      </c>
      <c r="C15" s="192"/>
      <c r="D15" s="192"/>
      <c r="E15" s="55">
        <v>0</v>
      </c>
      <c r="F15" s="56"/>
    </row>
    <row r="16" spans="1:6">
      <c r="A16" s="41" t="s">
        <v>10</v>
      </c>
      <c r="B16" s="180" t="s">
        <v>176</v>
      </c>
      <c r="C16" s="180"/>
      <c r="D16" s="180"/>
      <c r="E16" s="52"/>
      <c r="F16" s="53"/>
    </row>
    <row r="17" spans="1:6">
      <c r="A17" s="41">
        <v>1.2</v>
      </c>
      <c r="B17" s="180" t="s">
        <v>177</v>
      </c>
      <c r="C17" s="180"/>
      <c r="D17" s="180"/>
      <c r="E17" s="50">
        <f>SUM(E18:E26)</f>
        <v>32450734</v>
      </c>
      <c r="F17" s="50">
        <f>SUM(F18:F26)</f>
        <v>14295742</v>
      </c>
    </row>
    <row r="18" spans="1:6">
      <c r="A18" s="51" t="s">
        <v>10</v>
      </c>
      <c r="B18" s="180" t="s">
        <v>178</v>
      </c>
      <c r="C18" s="180"/>
      <c r="D18" s="180"/>
      <c r="E18" s="52"/>
      <c r="F18" s="53">
        <f>+[1]журнал!E53</f>
        <v>0</v>
      </c>
    </row>
    <row r="19" spans="1:6">
      <c r="A19" s="51" t="s">
        <v>10</v>
      </c>
      <c r="B19" s="180" t="s">
        <v>179</v>
      </c>
      <c r="C19" s="180"/>
      <c r="D19" s="180"/>
      <c r="E19" s="52">
        <v>0</v>
      </c>
      <c r="F19" s="53">
        <f>+[1]гүйлгээ!E20</f>
        <v>378000</v>
      </c>
    </row>
    <row r="20" spans="1:6">
      <c r="A20" s="51" t="s">
        <v>10</v>
      </c>
      <c r="B20" s="180" t="s">
        <v>180</v>
      </c>
      <c r="C20" s="180"/>
      <c r="D20" s="180"/>
      <c r="E20" s="52">
        <v>4769530</v>
      </c>
      <c r="F20" s="53">
        <f>+[1]гүйлгээ!E11+[1]гүйлгээ!E37+[1]журнал!E39</f>
        <v>2100000</v>
      </c>
    </row>
    <row r="21" spans="1:6">
      <c r="A21" s="51" t="s">
        <v>10</v>
      </c>
      <c r="B21" s="180" t="s">
        <v>181</v>
      </c>
      <c r="C21" s="180"/>
      <c r="D21" s="180"/>
      <c r="E21" s="52">
        <v>2898213</v>
      </c>
      <c r="F21" s="53">
        <f>+[1]гүйлгээ!E34+[1]журнал!E19+[1]журнал!E32</f>
        <v>4034367</v>
      </c>
    </row>
    <row r="22" spans="1:6">
      <c r="A22" s="51" t="s">
        <v>10</v>
      </c>
      <c r="B22" s="180" t="s">
        <v>182</v>
      </c>
      <c r="C22" s="180"/>
      <c r="D22" s="180"/>
      <c r="E22" s="52">
        <v>5775398</v>
      </c>
      <c r="F22" s="53">
        <f>+[1]гүйлгээ!F39+[1]гүйлгээ!F33</f>
        <v>0</v>
      </c>
    </row>
    <row r="23" spans="1:6">
      <c r="A23" s="51" t="s">
        <v>10</v>
      </c>
      <c r="B23" s="180" t="s">
        <v>183</v>
      </c>
      <c r="C23" s="180"/>
      <c r="D23" s="180"/>
      <c r="E23" s="52"/>
      <c r="F23" s="53">
        <v>0</v>
      </c>
    </row>
    <row r="24" spans="1:6">
      <c r="A24" s="51" t="s">
        <v>10</v>
      </c>
      <c r="B24" s="180" t="s">
        <v>184</v>
      </c>
      <c r="C24" s="180"/>
      <c r="D24" s="180"/>
      <c r="E24" s="52">
        <v>17806099</v>
      </c>
      <c r="F24" s="53">
        <f>+[1]гүйлгээ!E21+[1]гүйлгээ!E17+[1]журнал!E27+[1]гүйлгээ!E40+[1]гүйлгээ!E41+[1]гүйлгээ!E42+[1]журнал!E44</f>
        <v>4130224</v>
      </c>
    </row>
    <row r="25" spans="1:6">
      <c r="A25" s="51" t="s">
        <v>10</v>
      </c>
      <c r="B25" s="180" t="s">
        <v>185</v>
      </c>
      <c r="C25" s="180"/>
      <c r="D25" s="180"/>
      <c r="E25" s="52"/>
      <c r="F25" s="53"/>
    </row>
    <row r="26" spans="1:6">
      <c r="A26" s="39" t="s">
        <v>10</v>
      </c>
      <c r="B26" s="187" t="s">
        <v>186</v>
      </c>
      <c r="C26" s="187"/>
      <c r="D26" s="187"/>
      <c r="E26" s="57">
        <v>1201494</v>
      </c>
      <c r="F26" s="53">
        <f>+[1]гүйлгээ!F36</f>
        <v>3653151</v>
      </c>
    </row>
    <row r="27" spans="1:6">
      <c r="A27" s="39">
        <v>1.3</v>
      </c>
      <c r="B27" s="187" t="s">
        <v>187</v>
      </c>
      <c r="C27" s="187"/>
      <c r="D27" s="187"/>
      <c r="E27" s="57">
        <f>SUM(E10-E17)</f>
        <v>-19598395</v>
      </c>
      <c r="F27" s="57">
        <f>SUM(F10-F17)</f>
        <v>-4380303</v>
      </c>
    </row>
    <row r="28" spans="1:6">
      <c r="A28" s="179">
        <v>2</v>
      </c>
      <c r="B28" s="180" t="s">
        <v>188</v>
      </c>
      <c r="C28" s="180"/>
      <c r="D28" s="180"/>
      <c r="E28" s="191" t="s">
        <v>10</v>
      </c>
      <c r="F28" s="191">
        <v>0</v>
      </c>
    </row>
    <row r="29" spans="1:6">
      <c r="A29" s="179"/>
      <c r="B29" s="180"/>
      <c r="C29" s="180"/>
      <c r="D29" s="180"/>
      <c r="E29" s="191"/>
      <c r="F29" s="191"/>
    </row>
    <row r="30" spans="1:6">
      <c r="A30" s="41">
        <v>2.1</v>
      </c>
      <c r="B30" s="180" t="s">
        <v>170</v>
      </c>
      <c r="C30" s="180"/>
      <c r="D30" s="180"/>
      <c r="E30" s="58"/>
      <c r="F30" s="59">
        <v>0</v>
      </c>
    </row>
    <row r="31" spans="1:6">
      <c r="A31" s="51" t="s">
        <v>10</v>
      </c>
      <c r="B31" s="180" t="s">
        <v>189</v>
      </c>
      <c r="C31" s="180"/>
      <c r="D31" s="180"/>
      <c r="E31" s="58"/>
      <c r="F31" s="59" t="s">
        <v>10</v>
      </c>
    </row>
    <row r="32" spans="1:6">
      <c r="A32" s="51" t="s">
        <v>10</v>
      </c>
      <c r="B32" s="180" t="s">
        <v>190</v>
      </c>
      <c r="C32" s="180"/>
      <c r="D32" s="180"/>
      <c r="E32" s="58"/>
      <c r="F32" s="59" t="s">
        <v>10</v>
      </c>
    </row>
    <row r="33" spans="1:6">
      <c r="A33" s="51" t="s">
        <v>10</v>
      </c>
      <c r="B33" s="180" t="s">
        <v>191</v>
      </c>
      <c r="C33" s="180"/>
      <c r="D33" s="180"/>
      <c r="E33" s="58"/>
      <c r="F33" s="59" t="s">
        <v>10</v>
      </c>
    </row>
    <row r="34" spans="1:6">
      <c r="A34" s="60" t="s">
        <v>10</v>
      </c>
      <c r="B34" s="187" t="s">
        <v>192</v>
      </c>
      <c r="C34" s="187"/>
      <c r="D34" s="187"/>
      <c r="E34" s="61"/>
      <c r="F34" s="62" t="s">
        <v>10</v>
      </c>
    </row>
    <row r="35" spans="1:6">
      <c r="A35" s="60" t="s">
        <v>10</v>
      </c>
      <c r="B35" s="187" t="s">
        <v>193</v>
      </c>
      <c r="C35" s="187"/>
      <c r="D35" s="187"/>
      <c r="E35" s="61"/>
      <c r="F35" s="62" t="s">
        <v>10</v>
      </c>
    </row>
    <row r="36" spans="1:6">
      <c r="A36" s="51" t="s">
        <v>10</v>
      </c>
      <c r="B36" s="180" t="s">
        <v>194</v>
      </c>
      <c r="C36" s="180"/>
      <c r="D36" s="180"/>
      <c r="E36" s="58"/>
      <c r="F36" s="59" t="s">
        <v>10</v>
      </c>
    </row>
    <row r="37" spans="1:6">
      <c r="A37" s="51" t="s">
        <v>10</v>
      </c>
      <c r="B37" s="180" t="s">
        <v>195</v>
      </c>
      <c r="C37" s="180"/>
      <c r="D37" s="180"/>
      <c r="E37" s="58"/>
      <c r="F37" s="59" t="s">
        <v>10</v>
      </c>
    </row>
    <row r="38" spans="1:6">
      <c r="A38" s="41" t="s">
        <v>10</v>
      </c>
      <c r="B38" s="180" t="s">
        <v>10</v>
      </c>
      <c r="C38" s="180"/>
      <c r="D38" s="180"/>
      <c r="E38" s="58"/>
      <c r="F38" s="59" t="s">
        <v>10</v>
      </c>
    </row>
    <row r="39" spans="1:6">
      <c r="A39" s="39">
        <v>2.2000000000000002</v>
      </c>
      <c r="B39" s="187" t="s">
        <v>177</v>
      </c>
      <c r="C39" s="187"/>
      <c r="D39" s="187"/>
      <c r="E39" s="61">
        <f>+E40</f>
        <v>0</v>
      </c>
      <c r="F39" s="61">
        <f>+F40</f>
        <v>0</v>
      </c>
    </row>
    <row r="40" spans="1:6">
      <c r="A40" s="51" t="s">
        <v>10</v>
      </c>
      <c r="B40" s="180" t="s">
        <v>196</v>
      </c>
      <c r="C40" s="180"/>
      <c r="D40" s="180"/>
      <c r="E40" s="58"/>
      <c r="F40" s="62">
        <f>+[1]гүйлгээ!E12</f>
        <v>0</v>
      </c>
    </row>
    <row r="41" spans="1:6">
      <c r="A41" s="51" t="s">
        <v>10</v>
      </c>
      <c r="B41" s="180" t="s">
        <v>197</v>
      </c>
      <c r="C41" s="180"/>
      <c r="D41" s="180"/>
      <c r="E41" s="58"/>
      <c r="F41" s="59" t="s">
        <v>10</v>
      </c>
    </row>
    <row r="42" spans="1:6">
      <c r="A42" s="51" t="s">
        <v>10</v>
      </c>
      <c r="B42" s="180" t="s">
        <v>198</v>
      </c>
      <c r="C42" s="180"/>
      <c r="D42" s="180"/>
      <c r="E42" s="58"/>
      <c r="F42" s="59" t="s">
        <v>10</v>
      </c>
    </row>
    <row r="43" spans="1:6">
      <c r="A43" s="51" t="s">
        <v>10</v>
      </c>
      <c r="B43" s="180" t="s">
        <v>199</v>
      </c>
      <c r="C43" s="180"/>
      <c r="D43" s="180"/>
      <c r="E43" s="58"/>
      <c r="F43" s="59" t="s">
        <v>10</v>
      </c>
    </row>
    <row r="44" spans="1:6">
      <c r="A44" s="51" t="s">
        <v>10</v>
      </c>
      <c r="B44" s="180" t="s">
        <v>200</v>
      </c>
      <c r="C44" s="180"/>
      <c r="D44" s="180"/>
      <c r="E44" s="58"/>
      <c r="F44" s="59" t="s">
        <v>10</v>
      </c>
    </row>
    <row r="45" spans="1:6">
      <c r="A45" s="41" t="s">
        <v>10</v>
      </c>
      <c r="B45" s="180" t="s">
        <v>10</v>
      </c>
      <c r="C45" s="180"/>
      <c r="D45" s="180"/>
      <c r="E45" s="58"/>
      <c r="F45" s="59" t="s">
        <v>10</v>
      </c>
    </row>
    <row r="46" spans="1:6">
      <c r="A46" s="41">
        <v>2.2999999999999998</v>
      </c>
      <c r="B46" s="180" t="s">
        <v>201</v>
      </c>
      <c r="C46" s="180"/>
      <c r="D46" s="180"/>
      <c r="E46" s="58"/>
      <c r="F46" s="63">
        <f>SUM(F30-F39)</f>
        <v>0</v>
      </c>
    </row>
    <row r="47" spans="1:6">
      <c r="A47" s="189">
        <v>3</v>
      </c>
      <c r="B47" s="187" t="s">
        <v>202</v>
      </c>
      <c r="C47" s="187"/>
      <c r="D47" s="187"/>
      <c r="E47" s="190">
        <f>+E49-E54</f>
        <v>18917168</v>
      </c>
      <c r="F47" s="190">
        <f>F49-F54</f>
        <v>4010000</v>
      </c>
    </row>
    <row r="48" spans="1:6">
      <c r="A48" s="189"/>
      <c r="B48" s="187"/>
      <c r="C48" s="187"/>
      <c r="D48" s="187"/>
      <c r="E48" s="190"/>
      <c r="F48" s="190"/>
    </row>
    <row r="49" spans="1:6">
      <c r="A49" s="39">
        <v>3.1</v>
      </c>
      <c r="B49" s="187" t="s">
        <v>170</v>
      </c>
      <c r="C49" s="187"/>
      <c r="D49" s="187"/>
      <c r="E49" s="62">
        <f>+E50+E53</f>
        <v>18917168</v>
      </c>
      <c r="F49" s="62">
        <f>+F50+F53</f>
        <v>5611000</v>
      </c>
    </row>
    <row r="50" spans="1:6">
      <c r="A50" s="60" t="s">
        <v>10</v>
      </c>
      <c r="B50" s="187" t="s">
        <v>203</v>
      </c>
      <c r="C50" s="187"/>
      <c r="D50" s="187"/>
      <c r="E50" s="62">
        <v>20000</v>
      </c>
      <c r="F50" s="62">
        <f>+[1]гүйлгээ!F22</f>
        <v>0</v>
      </c>
    </row>
    <row r="51" spans="1:6">
      <c r="A51" s="64" t="s">
        <v>10</v>
      </c>
      <c r="B51" s="188" t="s">
        <v>204</v>
      </c>
      <c r="C51" s="188"/>
      <c r="D51" s="188"/>
      <c r="E51" s="62" t="s">
        <v>10</v>
      </c>
      <c r="F51" s="62" t="s">
        <v>10</v>
      </c>
    </row>
    <row r="52" spans="1:6">
      <c r="A52" s="51" t="s">
        <v>10</v>
      </c>
      <c r="B52" s="180" t="s">
        <v>205</v>
      </c>
      <c r="C52" s="180"/>
      <c r="D52" s="180"/>
      <c r="E52" s="58" t="s">
        <v>10</v>
      </c>
      <c r="F52" s="58" t="s">
        <v>10</v>
      </c>
    </row>
    <row r="53" spans="1:6">
      <c r="A53" s="41" t="s">
        <v>10</v>
      </c>
      <c r="B53" s="180" t="s">
        <v>10</v>
      </c>
      <c r="C53" s="180"/>
      <c r="D53" s="180"/>
      <c r="E53" s="58">
        <v>18897168</v>
      </c>
      <c r="F53" s="58">
        <f>+[1]гүйлгээ!F16</f>
        <v>5611000</v>
      </c>
    </row>
    <row r="54" spans="1:6">
      <c r="A54" s="41">
        <v>3.2</v>
      </c>
      <c r="B54" s="180" t="s">
        <v>177</v>
      </c>
      <c r="C54" s="180"/>
      <c r="D54" s="180"/>
      <c r="E54" s="58">
        <f>+E55</f>
        <v>0</v>
      </c>
      <c r="F54" s="58">
        <f>+F55</f>
        <v>1601000</v>
      </c>
    </row>
    <row r="55" spans="1:6">
      <c r="A55" s="51" t="s">
        <v>10</v>
      </c>
      <c r="B55" s="180" t="s">
        <v>206</v>
      </c>
      <c r="C55" s="180"/>
      <c r="D55" s="180"/>
      <c r="E55" s="58">
        <v>0</v>
      </c>
      <c r="F55" s="62">
        <f>+[1]гүйлгээ!E16</f>
        <v>1601000</v>
      </c>
    </row>
    <row r="56" spans="1:6">
      <c r="A56" s="51" t="s">
        <v>10</v>
      </c>
      <c r="B56" s="180" t="s">
        <v>207</v>
      </c>
      <c r="C56" s="180"/>
      <c r="D56" s="180"/>
      <c r="E56" s="58"/>
      <c r="F56" s="58" t="s">
        <v>10</v>
      </c>
    </row>
    <row r="57" spans="1:6">
      <c r="A57" s="51" t="s">
        <v>10</v>
      </c>
      <c r="B57" s="180" t="s">
        <v>208</v>
      </c>
      <c r="C57" s="180"/>
      <c r="D57" s="180"/>
      <c r="E57" s="58"/>
      <c r="F57" s="58" t="s">
        <v>10</v>
      </c>
    </row>
    <row r="58" spans="1:6">
      <c r="A58" s="51" t="s">
        <v>10</v>
      </c>
      <c r="B58" s="180" t="s">
        <v>209</v>
      </c>
      <c r="C58" s="180"/>
      <c r="D58" s="180"/>
      <c r="E58" s="58"/>
      <c r="F58" s="58" t="s">
        <v>10</v>
      </c>
    </row>
    <row r="59" spans="1:6">
      <c r="A59" s="41" t="s">
        <v>10</v>
      </c>
      <c r="B59" s="180" t="s">
        <v>10</v>
      </c>
      <c r="C59" s="180"/>
      <c r="D59" s="180"/>
      <c r="E59" s="58"/>
      <c r="F59" s="58" t="s">
        <v>10</v>
      </c>
    </row>
    <row r="60" spans="1:6">
      <c r="A60" s="179">
        <v>3.3</v>
      </c>
      <c r="B60" s="180" t="s">
        <v>210</v>
      </c>
      <c r="C60" s="180"/>
      <c r="D60" s="180"/>
      <c r="E60" s="181">
        <f>E10-E17+E47+E46</f>
        <v>-681227</v>
      </c>
      <c r="F60" s="181">
        <f>F27+F46+F47</f>
        <v>-370303</v>
      </c>
    </row>
    <row r="61" spans="1:6">
      <c r="A61" s="179"/>
      <c r="B61" s="180"/>
      <c r="C61" s="180"/>
      <c r="D61" s="180"/>
      <c r="E61" s="181"/>
      <c r="F61" s="181"/>
    </row>
    <row r="62" spans="1:6">
      <c r="A62" s="179">
        <v>4</v>
      </c>
      <c r="B62" s="180" t="s">
        <v>211</v>
      </c>
      <c r="C62" s="180"/>
      <c r="D62" s="180"/>
      <c r="E62" s="181">
        <f>E66-E64</f>
        <v>-681227</v>
      </c>
      <c r="F62" s="181">
        <f>F66-F64</f>
        <v>-370303</v>
      </c>
    </row>
    <row r="63" spans="1:6">
      <c r="A63" s="179"/>
      <c r="B63" s="180"/>
      <c r="C63" s="180"/>
      <c r="D63" s="180"/>
      <c r="E63" s="181"/>
      <c r="F63" s="181"/>
    </row>
    <row r="64" spans="1:6">
      <c r="A64" s="179">
        <v>5</v>
      </c>
      <c r="B64" s="180" t="s">
        <v>212</v>
      </c>
      <c r="C64" s="180"/>
      <c r="D64" s="180"/>
      <c r="E64" s="181">
        <v>1106000</v>
      </c>
      <c r="F64" s="181">
        <f>+[1]гүйлгээ!C8+[1]гүйлгээ!C9</f>
        <v>424773</v>
      </c>
    </row>
    <row r="65" spans="1:6">
      <c r="A65" s="179"/>
      <c r="B65" s="180"/>
      <c r="C65" s="180"/>
      <c r="D65" s="180"/>
      <c r="E65" s="182"/>
      <c r="F65" s="182"/>
    </row>
    <row r="66" spans="1:6">
      <c r="A66" s="179">
        <v>6</v>
      </c>
      <c r="B66" s="180" t="s">
        <v>213</v>
      </c>
      <c r="C66" s="180"/>
      <c r="D66" s="183"/>
      <c r="E66" s="184">
        <v>424773</v>
      </c>
      <c r="F66" s="184">
        <f>+[1]гүйлгээ!G8+[1]гүйлгээ!G9</f>
        <v>54470</v>
      </c>
    </row>
    <row r="67" spans="1:6">
      <c r="A67" s="179"/>
      <c r="B67" s="180"/>
      <c r="C67" s="180"/>
      <c r="D67" s="183"/>
      <c r="E67" s="185"/>
      <c r="F67" s="185"/>
    </row>
    <row r="68" spans="1:6">
      <c r="A68" s="179"/>
      <c r="B68" s="180"/>
      <c r="C68" s="180"/>
      <c r="D68" s="183"/>
      <c r="E68" s="186"/>
      <c r="F68" s="186"/>
    </row>
    <row r="69" spans="1:6">
      <c r="A69" s="45"/>
      <c r="B69" s="35"/>
      <c r="C69" s="35"/>
      <c r="D69" s="35"/>
      <c r="E69" s="46"/>
      <c r="F69" s="46">
        <f>SUM(F64-F66)</f>
        <v>370303</v>
      </c>
    </row>
    <row r="70" spans="1:6" ht="42">
      <c r="A70" s="45"/>
      <c r="B70" s="143" t="s">
        <v>214</v>
      </c>
      <c r="C70" s="143"/>
      <c r="D70" s="65" t="s">
        <v>118</v>
      </c>
      <c r="E70" s="19"/>
      <c r="F70" s="19"/>
    </row>
    <row r="71" spans="1:6">
      <c r="A71" s="45"/>
      <c r="B71" s="142"/>
      <c r="C71" s="142"/>
      <c r="D71" s="142"/>
      <c r="E71" s="142"/>
      <c r="F71" s="142"/>
    </row>
    <row r="72" spans="1:6" ht="42">
      <c r="A72" s="45"/>
      <c r="B72" s="143" t="s">
        <v>215</v>
      </c>
      <c r="C72" s="143"/>
      <c r="D72" s="65" t="s">
        <v>118</v>
      </c>
      <c r="E72" s="66"/>
      <c r="F72" s="66"/>
    </row>
  </sheetData>
  <mergeCells count="78">
    <mergeCell ref="B16:D16"/>
    <mergeCell ref="A2:F2"/>
    <mergeCell ref="A3:B3"/>
    <mergeCell ref="A4:B5"/>
    <mergeCell ref="B8:D8"/>
    <mergeCell ref="B9:D9"/>
    <mergeCell ref="B10:D10"/>
    <mergeCell ref="B11:D11"/>
    <mergeCell ref="B12:D12"/>
    <mergeCell ref="B13:D13"/>
    <mergeCell ref="B14:D14"/>
    <mergeCell ref="B15:D15"/>
    <mergeCell ref="A28:A29"/>
    <mergeCell ref="B28:D29"/>
    <mergeCell ref="B17:D17"/>
    <mergeCell ref="B18:D18"/>
    <mergeCell ref="B19:D19"/>
    <mergeCell ref="B20:D20"/>
    <mergeCell ref="B21:D21"/>
    <mergeCell ref="B22:D22"/>
    <mergeCell ref="B23:D23"/>
    <mergeCell ref="B24:D24"/>
    <mergeCell ref="B25:D25"/>
    <mergeCell ref="B26:D26"/>
    <mergeCell ref="B27:D27"/>
    <mergeCell ref="B39:D39"/>
    <mergeCell ref="E28:E29"/>
    <mergeCell ref="F28:F29"/>
    <mergeCell ref="B30:D30"/>
    <mergeCell ref="B31:D31"/>
    <mergeCell ref="B32:D32"/>
    <mergeCell ref="B33:D33"/>
    <mergeCell ref="B34:D34"/>
    <mergeCell ref="B35:D35"/>
    <mergeCell ref="B36:D36"/>
    <mergeCell ref="B37:D37"/>
    <mergeCell ref="B38:D38"/>
    <mergeCell ref="F47:F48"/>
    <mergeCell ref="B49:D49"/>
    <mergeCell ref="B40:D40"/>
    <mergeCell ref="B41:D41"/>
    <mergeCell ref="B42:D42"/>
    <mergeCell ref="B43:D43"/>
    <mergeCell ref="B44:D44"/>
    <mergeCell ref="B45:D45"/>
    <mergeCell ref="B55:D55"/>
    <mergeCell ref="B46:D46"/>
    <mergeCell ref="A47:A48"/>
    <mergeCell ref="B47:D48"/>
    <mergeCell ref="E47:E48"/>
    <mergeCell ref="B50:D50"/>
    <mergeCell ref="B51:D51"/>
    <mergeCell ref="B52:D52"/>
    <mergeCell ref="B53:D53"/>
    <mergeCell ref="B54:D54"/>
    <mergeCell ref="B56:D56"/>
    <mergeCell ref="B57:D57"/>
    <mergeCell ref="B58:D58"/>
    <mergeCell ref="B59:D59"/>
    <mergeCell ref="A60:A61"/>
    <mergeCell ref="B60:D61"/>
    <mergeCell ref="E60:E61"/>
    <mergeCell ref="F60:F61"/>
    <mergeCell ref="A62:A63"/>
    <mergeCell ref="B62:D63"/>
    <mergeCell ref="E62:E63"/>
    <mergeCell ref="F62:F63"/>
    <mergeCell ref="B70:C70"/>
    <mergeCell ref="B71:F71"/>
    <mergeCell ref="B72:C72"/>
    <mergeCell ref="A64:A65"/>
    <mergeCell ref="B64:D65"/>
    <mergeCell ref="E64:E65"/>
    <mergeCell ref="F64:F65"/>
    <mergeCell ref="A66:A68"/>
    <mergeCell ref="B66:D68"/>
    <mergeCell ref="E66:E68"/>
    <mergeCell ref="F66:F6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2"/>
  <sheetViews>
    <sheetView workbookViewId="0">
      <selection activeCell="J15" sqref="J15"/>
    </sheetView>
  </sheetViews>
  <sheetFormatPr defaultRowHeight="15"/>
  <cols>
    <col min="2" max="2" width="17.140625" customWidth="1"/>
    <col min="6" max="6" width="14.42578125" customWidth="1"/>
  </cols>
  <sheetData>
    <row r="1" spans="1:6">
      <c r="A1" s="202" t="s">
        <v>216</v>
      </c>
      <c r="B1" s="203"/>
      <c r="C1" s="203"/>
      <c r="D1" s="203"/>
      <c r="E1" s="203"/>
      <c r="F1" s="203"/>
    </row>
    <row r="2" spans="1:6">
      <c r="A2" s="67"/>
      <c r="B2" s="67"/>
      <c r="C2" s="67"/>
      <c r="D2" s="67"/>
      <c r="E2" s="67"/>
      <c r="F2" s="67"/>
    </row>
    <row r="3" spans="1:6" ht="26.25">
      <c r="A3" s="68" t="s">
        <v>156</v>
      </c>
      <c r="B3" s="68" t="s">
        <v>217</v>
      </c>
      <c r="C3" s="204" t="s">
        <v>218</v>
      </c>
      <c r="D3" s="204"/>
      <c r="E3" s="204" t="s">
        <v>219</v>
      </c>
      <c r="F3" s="204"/>
    </row>
    <row r="4" spans="1:6">
      <c r="A4" s="69">
        <v>1</v>
      </c>
      <c r="B4" s="69" t="s">
        <v>220</v>
      </c>
      <c r="C4" s="198">
        <v>81540</v>
      </c>
      <c r="D4" s="198"/>
      <c r="E4" s="198">
        <f>+[1]гүйлгээ!G8</f>
        <v>13761</v>
      </c>
      <c r="F4" s="198"/>
    </row>
    <row r="5" spans="1:6">
      <c r="A5" s="69">
        <v>2</v>
      </c>
      <c r="B5" s="69" t="s">
        <v>221</v>
      </c>
      <c r="C5" s="198">
        <v>343233</v>
      </c>
      <c r="D5" s="198"/>
      <c r="E5" s="198">
        <f>+[1]гүйлгээ!G9</f>
        <v>40709</v>
      </c>
      <c r="F5" s="198"/>
    </row>
    <row r="6" spans="1:6" ht="26.25">
      <c r="A6" s="69">
        <v>3</v>
      </c>
      <c r="B6" s="69" t="s">
        <v>222</v>
      </c>
      <c r="C6" s="198"/>
      <c r="D6" s="198"/>
      <c r="E6" s="198"/>
      <c r="F6" s="198"/>
    </row>
    <row r="7" spans="1:6">
      <c r="A7" s="70">
        <v>4</v>
      </c>
      <c r="B7" s="71" t="s">
        <v>158</v>
      </c>
      <c r="C7" s="198">
        <f>SUM(C4:D6)</f>
        <v>424773</v>
      </c>
      <c r="D7" s="198"/>
      <c r="E7" s="198">
        <f>SUM(E4:F6)</f>
        <v>54470</v>
      </c>
      <c r="F7" s="198"/>
    </row>
    <row r="8" spans="1:6">
      <c r="A8" s="72"/>
      <c r="B8" s="67"/>
      <c r="C8" s="67"/>
      <c r="D8" s="67"/>
      <c r="E8" s="67"/>
      <c r="F8" s="67"/>
    </row>
    <row r="9" spans="1:6">
      <c r="A9" s="73" t="s">
        <v>223</v>
      </c>
      <c r="B9" s="67"/>
      <c r="C9" s="67"/>
      <c r="D9" s="67"/>
      <c r="E9" s="67"/>
      <c r="F9" s="67"/>
    </row>
    <row r="10" spans="1:6">
      <c r="A10" s="74"/>
      <c r="B10" s="74"/>
      <c r="C10" s="74"/>
      <c r="D10" s="74"/>
      <c r="E10" s="74"/>
      <c r="F10" s="74"/>
    </row>
    <row r="11" spans="1:6">
      <c r="A11" s="74"/>
      <c r="B11" s="74"/>
      <c r="C11" s="74"/>
      <c r="D11" s="74"/>
      <c r="E11" s="74"/>
      <c r="F11" s="74"/>
    </row>
    <row r="12" spans="1:6">
      <c r="A12" s="67"/>
      <c r="B12" s="67"/>
      <c r="C12" s="67"/>
      <c r="D12" s="67"/>
      <c r="E12" s="67"/>
      <c r="F12" s="67"/>
    </row>
    <row r="13" spans="1:6">
      <c r="A13" s="202" t="s">
        <v>224</v>
      </c>
      <c r="B13" s="203"/>
      <c r="C13" s="203"/>
      <c r="D13" s="203"/>
      <c r="E13" s="203"/>
      <c r="F13" s="203"/>
    </row>
    <row r="14" spans="1:6">
      <c r="A14" s="75"/>
      <c r="B14" s="67"/>
      <c r="C14" s="67"/>
      <c r="D14" s="67"/>
      <c r="E14" s="67"/>
      <c r="F14" s="67"/>
    </row>
    <row r="15" spans="1:6">
      <c r="A15" s="196" t="s">
        <v>225</v>
      </c>
      <c r="B15" s="196"/>
      <c r="C15" s="67"/>
      <c r="D15" s="67"/>
      <c r="E15" s="67"/>
      <c r="F15" s="67"/>
    </row>
    <row r="16" spans="1:6">
      <c r="A16" s="72"/>
      <c r="B16" s="67"/>
      <c r="C16" s="67"/>
      <c r="D16" s="67"/>
      <c r="E16" s="67"/>
      <c r="F16" s="67"/>
    </row>
    <row r="17" spans="1:6" ht="63.75">
      <c r="A17" s="70" t="s">
        <v>156</v>
      </c>
      <c r="B17" s="76" t="s">
        <v>5</v>
      </c>
      <c r="C17" s="199" t="s">
        <v>226</v>
      </c>
      <c r="D17" s="200"/>
      <c r="E17" s="70" t="s">
        <v>227</v>
      </c>
      <c r="F17" s="70" t="s">
        <v>228</v>
      </c>
    </row>
    <row r="18" spans="1:6">
      <c r="A18" s="77">
        <v>1</v>
      </c>
      <c r="B18" s="77" t="s">
        <v>218</v>
      </c>
      <c r="C18" s="198">
        <v>636600</v>
      </c>
      <c r="D18" s="198"/>
      <c r="E18" s="78"/>
      <c r="F18" s="78">
        <f>+C18</f>
        <v>636600</v>
      </c>
    </row>
    <row r="19" spans="1:6">
      <c r="A19" s="77">
        <v>2</v>
      </c>
      <c r="B19" s="77" t="s">
        <v>229</v>
      </c>
      <c r="C19" s="198"/>
      <c r="D19" s="198"/>
      <c r="E19" s="78"/>
      <c r="F19" s="79"/>
    </row>
    <row r="20" spans="1:6">
      <c r="A20" s="77">
        <v>3</v>
      </c>
      <c r="B20" s="77" t="s">
        <v>230</v>
      </c>
      <c r="C20" s="198"/>
      <c r="D20" s="198"/>
      <c r="E20" s="78"/>
      <c r="F20" s="79"/>
    </row>
    <row r="21" spans="1:6">
      <c r="A21" s="201"/>
      <c r="B21" s="77" t="s">
        <v>231</v>
      </c>
      <c r="C21" s="198"/>
      <c r="D21" s="198"/>
      <c r="E21" s="78"/>
      <c r="F21" s="79"/>
    </row>
    <row r="22" spans="1:6" ht="25.5">
      <c r="A22" s="201"/>
      <c r="B22" s="71" t="s">
        <v>232</v>
      </c>
      <c r="C22" s="198"/>
      <c r="D22" s="198"/>
      <c r="E22" s="78"/>
      <c r="F22" s="79"/>
    </row>
    <row r="23" spans="1:6">
      <c r="A23" s="77">
        <v>4</v>
      </c>
      <c r="B23" s="77" t="s">
        <v>233</v>
      </c>
      <c r="C23" s="198">
        <f>+C18</f>
        <v>636600</v>
      </c>
      <c r="D23" s="198"/>
      <c r="E23" s="78"/>
      <c r="F23" s="78">
        <f>+F18</f>
        <v>636600</v>
      </c>
    </row>
    <row r="24" spans="1:6">
      <c r="A24" s="72"/>
      <c r="B24" s="67"/>
      <c r="C24" s="67"/>
      <c r="D24" s="67"/>
      <c r="E24" s="67"/>
      <c r="F24" s="67"/>
    </row>
    <row r="25" spans="1:6">
      <c r="A25" s="196" t="s">
        <v>234</v>
      </c>
      <c r="B25" s="196"/>
      <c r="C25" s="196"/>
      <c r="D25" s="196"/>
      <c r="E25" s="196"/>
      <c r="F25" s="196"/>
    </row>
    <row r="26" spans="1:6">
      <c r="A26" s="72"/>
      <c r="B26" s="67"/>
      <c r="C26" s="67"/>
      <c r="D26" s="67"/>
      <c r="E26" s="67"/>
      <c r="F26" s="67"/>
    </row>
    <row r="27" spans="1:6">
      <c r="A27" s="76" t="s">
        <v>156</v>
      </c>
      <c r="B27" s="76" t="s">
        <v>235</v>
      </c>
      <c r="C27" s="197" t="s">
        <v>218</v>
      </c>
      <c r="D27" s="197"/>
      <c r="E27" s="197" t="s">
        <v>233</v>
      </c>
      <c r="F27" s="197"/>
    </row>
    <row r="28" spans="1:6" ht="25.5">
      <c r="A28" s="77">
        <v>1</v>
      </c>
      <c r="B28" s="77" t="s">
        <v>236</v>
      </c>
      <c r="C28" s="198"/>
      <c r="D28" s="198"/>
      <c r="E28" s="198">
        <v>0</v>
      </c>
      <c r="F28" s="198"/>
    </row>
    <row r="29" spans="1:6">
      <c r="A29" s="77">
        <v>2</v>
      </c>
      <c r="B29" s="77" t="s">
        <v>237</v>
      </c>
      <c r="C29" s="193"/>
      <c r="D29" s="193"/>
      <c r="E29" s="193">
        <v>89325</v>
      </c>
      <c r="F29" s="193"/>
    </row>
    <row r="30" spans="1:6">
      <c r="A30" s="77">
        <v>3</v>
      </c>
      <c r="B30" s="77" t="s">
        <v>238</v>
      </c>
      <c r="C30" s="193"/>
      <c r="D30" s="193"/>
      <c r="E30" s="193"/>
      <c r="F30" s="193"/>
    </row>
    <row r="31" spans="1:6">
      <c r="A31" s="77">
        <v>4</v>
      </c>
      <c r="B31" s="77"/>
      <c r="C31" s="193"/>
      <c r="D31" s="193"/>
      <c r="E31" s="193"/>
      <c r="F31" s="193"/>
    </row>
    <row r="32" spans="1:6">
      <c r="A32" s="77">
        <v>5</v>
      </c>
      <c r="B32" s="71" t="s">
        <v>158</v>
      </c>
      <c r="C32" s="195">
        <f>+C28</f>
        <v>0</v>
      </c>
      <c r="D32" s="193"/>
      <c r="E32" s="195">
        <v>89325</v>
      </c>
      <c r="F32" s="193"/>
    </row>
    <row r="33" spans="1:6">
      <c r="A33" s="72"/>
      <c r="B33" s="67"/>
      <c r="C33" s="67"/>
      <c r="D33" s="67"/>
      <c r="E33" s="67"/>
      <c r="F33" s="67"/>
    </row>
    <row r="34" spans="1:6">
      <c r="A34" s="196" t="s">
        <v>239</v>
      </c>
      <c r="B34" s="196"/>
      <c r="C34" s="196"/>
      <c r="D34" s="196"/>
      <c r="E34" s="196"/>
      <c r="F34" s="196"/>
    </row>
    <row r="35" spans="1:6">
      <c r="A35" s="72"/>
      <c r="B35" s="67"/>
      <c r="C35" s="67"/>
      <c r="D35" s="67"/>
      <c r="E35" s="67"/>
      <c r="F35" s="67"/>
    </row>
    <row r="36" spans="1:6">
      <c r="A36" s="68" t="s">
        <v>156</v>
      </c>
      <c r="B36" s="70" t="s">
        <v>235</v>
      </c>
      <c r="C36" s="197" t="s">
        <v>218</v>
      </c>
      <c r="D36" s="197"/>
      <c r="E36" s="197" t="s">
        <v>233</v>
      </c>
      <c r="F36" s="197"/>
    </row>
    <row r="37" spans="1:6" ht="63.75">
      <c r="A37" s="77">
        <v>1</v>
      </c>
      <c r="B37" s="71" t="s">
        <v>240</v>
      </c>
      <c r="C37" s="193"/>
      <c r="D37" s="193"/>
      <c r="E37" s="193"/>
      <c r="F37" s="193"/>
    </row>
    <row r="38" spans="1:6" ht="25.5">
      <c r="A38" s="77">
        <v>2</v>
      </c>
      <c r="B38" s="77" t="s">
        <v>241</v>
      </c>
      <c r="C38" s="193"/>
      <c r="D38" s="193"/>
      <c r="E38" s="193"/>
      <c r="F38" s="193"/>
    </row>
    <row r="39" spans="1:6" ht="25.5">
      <c r="A39" s="77">
        <v>3</v>
      </c>
      <c r="B39" s="77" t="s">
        <v>242</v>
      </c>
      <c r="C39" s="193"/>
      <c r="D39" s="193"/>
      <c r="E39" s="193"/>
      <c r="F39" s="193"/>
    </row>
    <row r="40" spans="1:6">
      <c r="A40" s="77">
        <v>4</v>
      </c>
      <c r="B40" s="77" t="s">
        <v>243</v>
      </c>
      <c r="C40" s="193"/>
      <c r="D40" s="193"/>
      <c r="E40" s="193"/>
      <c r="F40" s="193"/>
    </row>
    <row r="41" spans="1:6" ht="25.5">
      <c r="A41" s="77">
        <v>5</v>
      </c>
      <c r="B41" s="71" t="s">
        <v>244</v>
      </c>
      <c r="C41" s="193"/>
      <c r="D41" s="193"/>
      <c r="E41" s="193"/>
      <c r="F41" s="193"/>
    </row>
    <row r="42" spans="1:6" ht="25.5">
      <c r="A42" s="77">
        <v>6</v>
      </c>
      <c r="B42" s="71" t="s">
        <v>245</v>
      </c>
      <c r="C42" s="193"/>
      <c r="D42" s="193"/>
      <c r="E42" s="193"/>
      <c r="F42" s="193"/>
    </row>
    <row r="43" spans="1:6">
      <c r="A43" s="77">
        <v>7</v>
      </c>
      <c r="B43" s="71"/>
      <c r="C43" s="193"/>
      <c r="D43" s="193"/>
      <c r="E43" s="193"/>
      <c r="F43" s="193"/>
    </row>
    <row r="44" spans="1:6">
      <c r="A44" s="77">
        <v>8</v>
      </c>
      <c r="B44" s="71" t="s">
        <v>158</v>
      </c>
      <c r="C44" s="193"/>
      <c r="D44" s="193"/>
      <c r="E44" s="193"/>
      <c r="F44" s="193"/>
    </row>
    <row r="45" spans="1:6">
      <c r="A45" s="80"/>
      <c r="B45" s="67"/>
      <c r="C45" s="67"/>
      <c r="D45" s="67"/>
      <c r="E45" s="67"/>
      <c r="F45" s="67"/>
    </row>
    <row r="46" spans="1:6">
      <c r="A46" s="194" t="s">
        <v>246</v>
      </c>
      <c r="B46" s="194"/>
      <c r="C46" s="194"/>
      <c r="D46" s="194"/>
      <c r="E46" s="194"/>
      <c r="F46" s="194"/>
    </row>
    <row r="47" spans="1:6">
      <c r="A47" s="81"/>
      <c r="B47" s="82"/>
      <c r="C47" s="82"/>
      <c r="D47" s="82"/>
      <c r="E47" s="82"/>
      <c r="F47" s="82"/>
    </row>
    <row r="48" spans="1:6">
      <c r="A48" s="81"/>
      <c r="B48" s="82"/>
      <c r="C48" s="82"/>
      <c r="D48" s="82"/>
      <c r="E48" s="82"/>
      <c r="F48" s="82"/>
    </row>
    <row r="49" spans="1:6">
      <c r="A49" s="81"/>
      <c r="B49" s="82"/>
      <c r="C49" s="82"/>
      <c r="D49" s="82"/>
      <c r="E49" s="82"/>
      <c r="F49" s="82"/>
    </row>
    <row r="50" spans="1:6">
      <c r="A50" s="81"/>
      <c r="B50" s="82"/>
      <c r="C50" s="82"/>
      <c r="D50" s="82"/>
      <c r="E50" s="82"/>
      <c r="F50" s="82"/>
    </row>
    <row r="51" spans="1:6">
      <c r="A51" s="72"/>
      <c r="B51" s="67"/>
      <c r="C51" s="67"/>
      <c r="D51" s="67"/>
      <c r="E51" s="67"/>
      <c r="F51" s="67"/>
    </row>
    <row r="52" spans="1:6">
      <c r="A52" s="72"/>
      <c r="B52" s="67"/>
      <c r="C52" s="67"/>
      <c r="D52" s="67"/>
      <c r="E52" s="67"/>
      <c r="F52" s="67"/>
    </row>
  </sheetData>
  <mergeCells count="54">
    <mergeCell ref="A15:B15"/>
    <mergeCell ref="A1:F1"/>
    <mergeCell ref="C3:D3"/>
    <mergeCell ref="E3:F3"/>
    <mergeCell ref="C4:D4"/>
    <mergeCell ref="E4:F4"/>
    <mergeCell ref="C5:D5"/>
    <mergeCell ref="E5:F5"/>
    <mergeCell ref="C6:D6"/>
    <mergeCell ref="E6:F6"/>
    <mergeCell ref="C7:D7"/>
    <mergeCell ref="E7:F7"/>
    <mergeCell ref="A13:F13"/>
    <mergeCell ref="C17:D17"/>
    <mergeCell ref="C18:D18"/>
    <mergeCell ref="C19:D19"/>
    <mergeCell ref="C20:D20"/>
    <mergeCell ref="A21:A22"/>
    <mergeCell ref="C21:D21"/>
    <mergeCell ref="C22:D22"/>
    <mergeCell ref="C23:D23"/>
    <mergeCell ref="A25:F25"/>
    <mergeCell ref="C27:D27"/>
    <mergeCell ref="E27:F27"/>
    <mergeCell ref="C28:D28"/>
    <mergeCell ref="E28:F28"/>
    <mergeCell ref="C37:D37"/>
    <mergeCell ref="E37:F37"/>
    <mergeCell ref="C29:D29"/>
    <mergeCell ref="E29:F29"/>
    <mergeCell ref="C30:D30"/>
    <mergeCell ref="E30:F30"/>
    <mergeCell ref="C31:D31"/>
    <mergeCell ref="E31:F31"/>
    <mergeCell ref="C32:D32"/>
    <mergeCell ref="E32:F32"/>
    <mergeCell ref="A34:F34"/>
    <mergeCell ref="C36:D36"/>
    <mergeCell ref="E36:F36"/>
    <mergeCell ref="C38:D38"/>
    <mergeCell ref="E38:F38"/>
    <mergeCell ref="C39:D39"/>
    <mergeCell ref="E39:F39"/>
    <mergeCell ref="C40:D40"/>
    <mergeCell ref="E40:F40"/>
    <mergeCell ref="C44:D44"/>
    <mergeCell ref="E44:F44"/>
    <mergeCell ref="A46:F46"/>
    <mergeCell ref="C41:D41"/>
    <mergeCell ref="E41:F41"/>
    <mergeCell ref="C42:D42"/>
    <mergeCell ref="E42:F42"/>
    <mergeCell ref="C43:D43"/>
    <mergeCell ref="E43:F4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41"/>
  <sheetViews>
    <sheetView topLeftCell="A25" workbookViewId="0">
      <selection sqref="A1:K41"/>
    </sheetView>
  </sheetViews>
  <sheetFormatPr defaultRowHeight="15"/>
  <cols>
    <col min="1" max="1" width="4.5703125" customWidth="1"/>
    <col min="3" max="3" width="20.42578125" customWidth="1"/>
    <col min="6" max="6" width="14.42578125" customWidth="1"/>
    <col min="7" max="7" width="14.7109375" customWidth="1"/>
    <col min="8" max="8" width="12.5703125" customWidth="1"/>
    <col min="10" max="10" width="15.5703125" customWidth="1"/>
    <col min="11" max="11" width="16.85546875" customWidth="1"/>
  </cols>
  <sheetData>
    <row r="1" spans="1:11">
      <c r="A1" s="67"/>
      <c r="B1" s="205" t="s">
        <v>247</v>
      </c>
      <c r="C1" s="206"/>
      <c r="D1" s="206"/>
      <c r="E1" s="206"/>
      <c r="F1" s="206"/>
      <c r="G1" s="206"/>
      <c r="H1" s="206"/>
      <c r="I1" s="206"/>
      <c r="J1" s="206"/>
      <c r="K1" s="206"/>
    </row>
    <row r="2" spans="1:11">
      <c r="A2" s="67"/>
      <c r="B2" s="83"/>
      <c r="C2" s="67"/>
      <c r="D2" s="84"/>
      <c r="E2" s="84"/>
      <c r="F2" s="84"/>
      <c r="G2" s="84"/>
      <c r="H2" s="84"/>
      <c r="I2" s="84"/>
      <c r="J2" s="84"/>
      <c r="K2" s="85" t="s">
        <v>158</v>
      </c>
    </row>
    <row r="3" spans="1:11" ht="51">
      <c r="A3" s="86"/>
      <c r="B3" s="76" t="s">
        <v>156</v>
      </c>
      <c r="C3" s="76" t="s">
        <v>5</v>
      </c>
      <c r="D3" s="85" t="s">
        <v>248</v>
      </c>
      <c r="E3" s="85" t="s">
        <v>249</v>
      </c>
      <c r="F3" s="85" t="s">
        <v>250</v>
      </c>
      <c r="G3" s="85" t="s">
        <v>251</v>
      </c>
      <c r="H3" s="85" t="s">
        <v>252</v>
      </c>
      <c r="I3" s="85" t="s">
        <v>253</v>
      </c>
      <c r="J3" s="85" t="s">
        <v>254</v>
      </c>
      <c r="K3" s="86"/>
    </row>
    <row r="4" spans="1:11" ht="25.5">
      <c r="A4" s="67"/>
      <c r="B4" s="87">
        <v>1</v>
      </c>
      <c r="C4" s="87" t="s">
        <v>255</v>
      </c>
      <c r="D4" s="88"/>
      <c r="E4" s="88">
        <f>+E5</f>
        <v>0</v>
      </c>
      <c r="F4" s="88">
        <v>29528600</v>
      </c>
      <c r="G4" s="88">
        <v>20764100</v>
      </c>
      <c r="H4" s="88">
        <v>86783900</v>
      </c>
      <c r="I4" s="88"/>
      <c r="J4" s="88">
        <v>113182500</v>
      </c>
      <c r="K4" s="88">
        <f>+K5</f>
        <v>250259100</v>
      </c>
    </row>
    <row r="5" spans="1:11">
      <c r="A5" s="67"/>
      <c r="B5" s="71">
        <v>1.1000000000000001</v>
      </c>
      <c r="C5" s="69" t="s">
        <v>218</v>
      </c>
      <c r="D5" s="78"/>
      <c r="E5" s="89"/>
      <c r="F5" s="89">
        <v>29528600</v>
      </c>
      <c r="G5" s="90">
        <v>20764100</v>
      </c>
      <c r="H5" s="90">
        <v>86783900</v>
      </c>
      <c r="I5" s="90"/>
      <c r="J5" s="90">
        <v>113182500</v>
      </c>
      <c r="K5" s="90">
        <f>SUM(D5:J5)</f>
        <v>250259100</v>
      </c>
    </row>
    <row r="6" spans="1:11">
      <c r="A6" s="67"/>
      <c r="B6" s="71">
        <v>1.2</v>
      </c>
      <c r="C6" s="69" t="s">
        <v>256</v>
      </c>
      <c r="D6" s="78"/>
      <c r="E6" s="89"/>
      <c r="F6" s="89"/>
      <c r="G6" s="90"/>
      <c r="H6" s="90"/>
      <c r="I6" s="90"/>
      <c r="J6" s="90"/>
      <c r="K6" s="90">
        <f>SUM(D6:J6)</f>
        <v>0</v>
      </c>
    </row>
    <row r="7" spans="1:11" ht="26.25">
      <c r="A7" s="67"/>
      <c r="B7" s="207"/>
      <c r="C7" s="91" t="s">
        <v>257</v>
      </c>
      <c r="D7" s="78"/>
      <c r="E7" s="89"/>
      <c r="F7" s="89"/>
      <c r="G7" s="90"/>
      <c r="H7" s="90"/>
      <c r="I7" s="90"/>
      <c r="J7" s="90"/>
      <c r="K7" s="90">
        <f t="shared" ref="K7:K18" si="0">SUM(D7:J7)</f>
        <v>0</v>
      </c>
    </row>
    <row r="8" spans="1:11">
      <c r="A8" s="67"/>
      <c r="B8" s="207"/>
      <c r="C8" s="91" t="s">
        <v>258</v>
      </c>
      <c r="D8" s="78"/>
      <c r="E8" s="89"/>
      <c r="F8" s="89">
        <v>0</v>
      </c>
      <c r="G8" s="90"/>
      <c r="H8" s="90"/>
      <c r="I8" s="90"/>
      <c r="J8" s="90"/>
      <c r="K8" s="90">
        <f t="shared" si="0"/>
        <v>0</v>
      </c>
    </row>
    <row r="9" spans="1:11" ht="26.25">
      <c r="A9" s="67"/>
      <c r="B9" s="207"/>
      <c r="C9" s="91" t="s">
        <v>259</v>
      </c>
      <c r="D9" s="78"/>
      <c r="E9" s="89"/>
      <c r="F9" s="89"/>
      <c r="G9" s="90"/>
      <c r="H9" s="90"/>
      <c r="I9" s="90"/>
      <c r="J9" s="90"/>
      <c r="K9" s="90">
        <f t="shared" si="0"/>
        <v>0</v>
      </c>
    </row>
    <row r="10" spans="1:11" ht="26.25">
      <c r="A10" s="67"/>
      <c r="B10" s="207"/>
      <c r="C10" s="91" t="s">
        <v>260</v>
      </c>
      <c r="D10" s="78"/>
      <c r="E10" s="89"/>
      <c r="F10" s="89"/>
      <c r="G10" s="90"/>
      <c r="H10" s="90"/>
      <c r="I10" s="90"/>
      <c r="J10" s="90"/>
      <c r="K10" s="90">
        <f t="shared" si="0"/>
        <v>0</v>
      </c>
    </row>
    <row r="11" spans="1:11">
      <c r="A11" s="67"/>
      <c r="B11" s="71">
        <v>1.3</v>
      </c>
      <c r="C11" s="92" t="s">
        <v>261</v>
      </c>
      <c r="D11" s="78"/>
      <c r="E11" s="89"/>
      <c r="F11" s="89"/>
      <c r="G11" s="90"/>
      <c r="H11" s="90"/>
      <c r="I11" s="90"/>
      <c r="J11" s="90"/>
      <c r="K11" s="90">
        <f t="shared" si="0"/>
        <v>0</v>
      </c>
    </row>
    <row r="12" spans="1:11">
      <c r="A12" s="67"/>
      <c r="B12" s="207"/>
      <c r="C12" s="92" t="s">
        <v>262</v>
      </c>
      <c r="D12" s="78"/>
      <c r="E12" s="89"/>
      <c r="F12" s="89"/>
      <c r="G12" s="90"/>
      <c r="H12" s="90"/>
      <c r="I12" s="90"/>
      <c r="J12" s="90"/>
      <c r="K12" s="90">
        <f t="shared" si="0"/>
        <v>0</v>
      </c>
    </row>
    <row r="13" spans="1:11">
      <c r="A13" s="67"/>
      <c r="B13" s="207"/>
      <c r="C13" s="92" t="s">
        <v>263</v>
      </c>
      <c r="D13" s="78"/>
      <c r="E13" s="89"/>
      <c r="F13" s="89"/>
      <c r="G13" s="90"/>
      <c r="H13" s="90"/>
      <c r="I13" s="90"/>
      <c r="J13" s="90"/>
      <c r="K13" s="90">
        <f t="shared" si="0"/>
        <v>0</v>
      </c>
    </row>
    <row r="14" spans="1:11">
      <c r="A14" s="67"/>
      <c r="B14" s="207"/>
      <c r="C14" s="92" t="s">
        <v>264</v>
      </c>
      <c r="D14" s="78"/>
      <c r="E14" s="89"/>
      <c r="F14" s="89"/>
      <c r="G14" s="90"/>
      <c r="H14" s="90"/>
      <c r="I14" s="90"/>
      <c r="J14" s="90"/>
      <c r="K14" s="90">
        <f t="shared" si="0"/>
        <v>0</v>
      </c>
    </row>
    <row r="15" spans="1:11">
      <c r="A15" s="67"/>
      <c r="B15" s="207"/>
      <c r="C15" s="92"/>
      <c r="D15" s="78"/>
      <c r="E15" s="89"/>
      <c r="F15" s="89"/>
      <c r="G15" s="90"/>
      <c r="H15" s="90"/>
      <c r="I15" s="90"/>
      <c r="J15" s="90"/>
      <c r="K15" s="90">
        <f t="shared" si="0"/>
        <v>0</v>
      </c>
    </row>
    <row r="16" spans="1:11" ht="26.25">
      <c r="A16" s="67"/>
      <c r="B16" s="71">
        <v>1.4</v>
      </c>
      <c r="C16" s="92" t="s">
        <v>265</v>
      </c>
      <c r="D16" s="78"/>
      <c r="E16" s="89"/>
      <c r="F16" s="89"/>
      <c r="G16" s="90"/>
      <c r="H16" s="90"/>
      <c r="I16" s="90"/>
      <c r="J16" s="90"/>
      <c r="K16" s="90">
        <f t="shared" si="0"/>
        <v>0</v>
      </c>
    </row>
    <row r="17" spans="1:11" ht="39">
      <c r="A17" s="67"/>
      <c r="B17" s="71">
        <v>1.5</v>
      </c>
      <c r="C17" s="93" t="s">
        <v>266</v>
      </c>
      <c r="D17" s="78"/>
      <c r="E17" s="89"/>
      <c r="F17" s="89"/>
      <c r="G17" s="90"/>
      <c r="H17" s="90"/>
      <c r="I17" s="90"/>
      <c r="J17" s="90"/>
      <c r="K17" s="90">
        <f t="shared" si="0"/>
        <v>0</v>
      </c>
    </row>
    <row r="18" spans="1:11">
      <c r="A18" s="67"/>
      <c r="B18" s="71">
        <v>1.6</v>
      </c>
      <c r="C18" s="69" t="s">
        <v>233</v>
      </c>
      <c r="D18" s="78">
        <f>SUM(D5:D17)</f>
        <v>0</v>
      </c>
      <c r="E18" s="78">
        <f t="shared" ref="E18:J18" si="1">SUM(E5:E17)</f>
        <v>0</v>
      </c>
      <c r="F18" s="78">
        <f t="shared" si="1"/>
        <v>29528600</v>
      </c>
      <c r="G18" s="78">
        <f t="shared" si="1"/>
        <v>20764100</v>
      </c>
      <c r="H18" s="78">
        <f t="shared" si="1"/>
        <v>86783900</v>
      </c>
      <c r="I18" s="78">
        <f t="shared" si="1"/>
        <v>0</v>
      </c>
      <c r="J18" s="78">
        <f t="shared" si="1"/>
        <v>113182500</v>
      </c>
      <c r="K18" s="90">
        <f t="shared" si="0"/>
        <v>250259100</v>
      </c>
    </row>
    <row r="19" spans="1:11" ht="26.25">
      <c r="A19" s="67"/>
      <c r="B19" s="94">
        <v>2</v>
      </c>
      <c r="C19" s="94" t="s">
        <v>267</v>
      </c>
      <c r="D19" s="95">
        <f>+D20+D21</f>
        <v>0</v>
      </c>
      <c r="E19" s="95">
        <f t="shared" ref="E19:K19" si="2">+E20+E21</f>
        <v>0</v>
      </c>
      <c r="F19" s="95">
        <f t="shared" si="2"/>
        <v>5905720</v>
      </c>
      <c r="G19" s="95">
        <f t="shared" si="2"/>
        <v>4152820</v>
      </c>
      <c r="H19" s="95">
        <f t="shared" si="2"/>
        <v>17356780</v>
      </c>
      <c r="I19" s="95">
        <f t="shared" si="2"/>
        <v>0</v>
      </c>
      <c r="J19" s="95">
        <f t="shared" si="2"/>
        <v>22636502</v>
      </c>
      <c r="K19" s="95">
        <f t="shared" si="2"/>
        <v>50051822</v>
      </c>
    </row>
    <row r="20" spans="1:11">
      <c r="A20" s="67"/>
      <c r="B20" s="71">
        <v>2.1</v>
      </c>
      <c r="C20" s="69" t="s">
        <v>268</v>
      </c>
      <c r="D20" s="78"/>
      <c r="E20" s="89"/>
      <c r="F20" s="89">
        <v>2952860</v>
      </c>
      <c r="G20" s="89">
        <v>2076410</v>
      </c>
      <c r="H20" s="90">
        <v>8678390</v>
      </c>
      <c r="I20" s="90"/>
      <c r="J20" s="90">
        <v>11318250</v>
      </c>
      <c r="K20" s="90">
        <f t="shared" ref="K20:K29" si="3">SUM(D20:J20)</f>
        <v>25025910</v>
      </c>
    </row>
    <row r="21" spans="1:11">
      <c r="A21" s="67"/>
      <c r="B21" s="71">
        <v>2.2000000000000002</v>
      </c>
      <c r="C21" s="69" t="s">
        <v>256</v>
      </c>
      <c r="D21" s="78">
        <f>+D22</f>
        <v>0</v>
      </c>
      <c r="E21" s="78">
        <f t="shared" ref="E21:J21" si="4">+E22</f>
        <v>0</v>
      </c>
      <c r="F21" s="78">
        <f t="shared" si="4"/>
        <v>2952860</v>
      </c>
      <c r="G21" s="78">
        <f t="shared" si="4"/>
        <v>2076410</v>
      </c>
      <c r="H21" s="78">
        <f t="shared" si="4"/>
        <v>8678390</v>
      </c>
      <c r="I21" s="78">
        <f t="shared" si="4"/>
        <v>0</v>
      </c>
      <c r="J21" s="78">
        <f t="shared" si="4"/>
        <v>11318252</v>
      </c>
      <c r="K21" s="90">
        <f t="shared" si="3"/>
        <v>25025912</v>
      </c>
    </row>
    <row r="22" spans="1:11">
      <c r="A22" s="67"/>
      <c r="B22" s="208"/>
      <c r="C22" s="69" t="s">
        <v>269</v>
      </c>
      <c r="D22" s="78"/>
      <c r="E22" s="89"/>
      <c r="F22" s="89">
        <v>2952860</v>
      </c>
      <c r="G22" s="89">
        <v>2076410</v>
      </c>
      <c r="H22" s="90">
        <v>8678390</v>
      </c>
      <c r="I22" s="90"/>
      <c r="J22" s="90">
        <v>11318252</v>
      </c>
      <c r="K22" s="90">
        <f t="shared" si="3"/>
        <v>25025912</v>
      </c>
    </row>
    <row r="23" spans="1:11" ht="26.25">
      <c r="A23" s="67"/>
      <c r="B23" s="208"/>
      <c r="C23" s="96" t="s">
        <v>270</v>
      </c>
      <c r="D23" s="78"/>
      <c r="E23" s="89"/>
      <c r="F23" s="89"/>
      <c r="G23" s="89"/>
      <c r="H23" s="97"/>
      <c r="I23" s="90"/>
      <c r="J23" s="90"/>
      <c r="K23" s="90">
        <f t="shared" si="3"/>
        <v>0</v>
      </c>
    </row>
    <row r="24" spans="1:11" ht="26.25">
      <c r="A24" s="67"/>
      <c r="B24" s="208"/>
      <c r="C24" s="96" t="s">
        <v>271</v>
      </c>
      <c r="D24" s="78"/>
      <c r="E24" s="89"/>
      <c r="F24" s="89"/>
      <c r="G24" s="89"/>
      <c r="H24" s="97"/>
      <c r="I24" s="90"/>
      <c r="J24" s="90"/>
      <c r="K24" s="90">
        <f t="shared" si="3"/>
        <v>0</v>
      </c>
    </row>
    <row r="25" spans="1:11">
      <c r="A25" s="67"/>
      <c r="B25" s="71">
        <v>2.2999999999999998</v>
      </c>
      <c r="C25" s="69" t="s">
        <v>272</v>
      </c>
      <c r="D25" s="78"/>
      <c r="E25" s="89"/>
      <c r="F25" s="89"/>
      <c r="G25" s="89"/>
      <c r="H25" s="90"/>
      <c r="I25" s="90"/>
      <c r="J25" s="90"/>
      <c r="K25" s="90">
        <f t="shared" si="3"/>
        <v>0</v>
      </c>
    </row>
    <row r="26" spans="1:11" ht="26.25">
      <c r="A26" s="67"/>
      <c r="B26" s="207"/>
      <c r="C26" s="69" t="s">
        <v>273</v>
      </c>
      <c r="D26" s="78"/>
      <c r="E26" s="89"/>
      <c r="F26" s="89"/>
      <c r="G26" s="89"/>
      <c r="H26" s="90"/>
      <c r="I26" s="90"/>
      <c r="J26" s="90"/>
      <c r="K26" s="90">
        <f t="shared" si="3"/>
        <v>0</v>
      </c>
    </row>
    <row r="27" spans="1:11" ht="26.25">
      <c r="A27" s="67"/>
      <c r="B27" s="207"/>
      <c r="C27" s="96" t="s">
        <v>274</v>
      </c>
      <c r="D27" s="78"/>
      <c r="E27" s="89"/>
      <c r="F27" s="89"/>
      <c r="G27" s="89"/>
      <c r="H27" s="90"/>
      <c r="I27" s="90"/>
      <c r="J27" s="90"/>
      <c r="K27" s="90">
        <f t="shared" si="3"/>
        <v>0</v>
      </c>
    </row>
    <row r="28" spans="1:11">
      <c r="A28" s="67"/>
      <c r="B28" s="207"/>
      <c r="C28" s="96" t="s">
        <v>275</v>
      </c>
      <c r="D28" s="78"/>
      <c r="E28" s="89"/>
      <c r="F28" s="89"/>
      <c r="G28" s="89"/>
      <c r="H28" s="90"/>
      <c r="I28" s="90"/>
      <c r="J28" s="90"/>
      <c r="K28" s="90">
        <f t="shared" si="3"/>
        <v>0</v>
      </c>
    </row>
    <row r="29" spans="1:11">
      <c r="A29" s="67"/>
      <c r="B29" s="71">
        <v>2.4</v>
      </c>
      <c r="C29" s="69" t="s">
        <v>276</v>
      </c>
      <c r="D29" s="78">
        <f>+D20+D21</f>
        <v>0</v>
      </c>
      <c r="E29" s="78">
        <f t="shared" ref="E29" si="5">+E20+E21</f>
        <v>0</v>
      </c>
      <c r="F29" s="78">
        <f>F18-F19</f>
        <v>23622880</v>
      </c>
      <c r="G29" s="78">
        <f t="shared" ref="G29:J29" si="6">G18-G19</f>
        <v>16611280</v>
      </c>
      <c r="H29" s="78">
        <f t="shared" si="6"/>
        <v>69427120</v>
      </c>
      <c r="I29" s="78">
        <f t="shared" si="6"/>
        <v>0</v>
      </c>
      <c r="J29" s="78">
        <f t="shared" si="6"/>
        <v>90545998</v>
      </c>
      <c r="K29" s="90">
        <f t="shared" si="3"/>
        <v>200207278</v>
      </c>
    </row>
    <row r="30" spans="1:11" ht="26.25">
      <c r="A30" s="67"/>
      <c r="B30" s="98">
        <v>3</v>
      </c>
      <c r="C30" s="99" t="s">
        <v>277</v>
      </c>
      <c r="D30" s="78"/>
      <c r="E30" s="89"/>
      <c r="F30" s="89"/>
      <c r="G30" s="89"/>
      <c r="H30" s="90"/>
      <c r="I30" s="90"/>
      <c r="J30" s="90"/>
      <c r="K30" s="90">
        <f t="shared" ref="K30:K31" si="7">SUM(D30:J30)</f>
        <v>0</v>
      </c>
    </row>
    <row r="31" spans="1:11" ht="26.25">
      <c r="A31" s="67"/>
      <c r="B31" s="71">
        <v>3.1</v>
      </c>
      <c r="C31" s="69" t="s">
        <v>278</v>
      </c>
      <c r="D31" s="78"/>
      <c r="E31" s="89">
        <f>+E5</f>
        <v>0</v>
      </c>
      <c r="F31" s="89">
        <f t="shared" ref="F31:J31" si="8">+F5</f>
        <v>29528600</v>
      </c>
      <c r="G31" s="89">
        <f t="shared" si="8"/>
        <v>20764100</v>
      </c>
      <c r="H31" s="89">
        <f t="shared" si="8"/>
        <v>86783900</v>
      </c>
      <c r="I31" s="89">
        <f t="shared" si="8"/>
        <v>0</v>
      </c>
      <c r="J31" s="89">
        <f t="shared" si="8"/>
        <v>113182500</v>
      </c>
      <c r="K31" s="90">
        <f t="shared" si="7"/>
        <v>250259100</v>
      </c>
    </row>
    <row r="32" spans="1:11" ht="25.5">
      <c r="A32" s="67"/>
      <c r="B32" s="71">
        <v>3.2</v>
      </c>
      <c r="C32" s="71" t="s">
        <v>279</v>
      </c>
      <c r="D32" s="90"/>
      <c r="E32" s="89">
        <f>+E31-E19</f>
        <v>0</v>
      </c>
      <c r="F32" s="89">
        <f>F29</f>
        <v>23622880</v>
      </c>
      <c r="G32" s="89">
        <f t="shared" ref="G32:K32" si="9">G29</f>
        <v>16611280</v>
      </c>
      <c r="H32" s="89">
        <f t="shared" si="9"/>
        <v>69427120</v>
      </c>
      <c r="I32" s="89">
        <f t="shared" si="9"/>
        <v>0</v>
      </c>
      <c r="J32" s="89">
        <f t="shared" si="9"/>
        <v>90545998</v>
      </c>
      <c r="K32" s="89">
        <f t="shared" si="9"/>
        <v>200207278</v>
      </c>
    </row>
    <row r="33" spans="1:11">
      <c r="A33" s="67"/>
      <c r="B33" s="209" t="s">
        <v>280</v>
      </c>
      <c r="C33" s="209"/>
      <c r="D33" s="209"/>
      <c r="E33" s="209"/>
      <c r="F33" s="209"/>
      <c r="G33" s="209"/>
      <c r="H33" s="209"/>
      <c r="I33" s="209"/>
      <c r="J33" s="209"/>
      <c r="K33" s="209"/>
    </row>
    <row r="34" spans="1:11">
      <c r="A34" s="67"/>
      <c r="B34" s="100"/>
      <c r="C34" s="100"/>
      <c r="D34" s="101"/>
      <c r="E34" s="101"/>
      <c r="F34" s="101"/>
      <c r="G34" s="101"/>
      <c r="H34" s="101"/>
      <c r="I34" s="101"/>
      <c r="J34" s="101"/>
      <c r="K34" s="101"/>
    </row>
    <row r="35" spans="1:11">
      <c r="A35" s="67"/>
      <c r="B35" s="100"/>
      <c r="C35" s="100"/>
      <c r="D35" s="101"/>
      <c r="E35" s="101"/>
      <c r="F35" s="101"/>
      <c r="G35" s="101"/>
      <c r="H35" s="101"/>
      <c r="I35" s="101"/>
      <c r="J35" s="101"/>
      <c r="K35" s="101"/>
    </row>
    <row r="36" spans="1:11">
      <c r="A36" s="67"/>
      <c r="B36" s="100"/>
      <c r="C36" s="100"/>
      <c r="D36" s="101"/>
      <c r="E36" s="101"/>
      <c r="F36" s="101"/>
      <c r="G36" s="101"/>
      <c r="H36" s="101"/>
      <c r="I36" s="101"/>
      <c r="J36" s="101"/>
      <c r="K36" s="101"/>
    </row>
    <row r="37" spans="1:11">
      <c r="A37" s="67"/>
      <c r="B37" s="100"/>
      <c r="C37" s="100"/>
      <c r="D37" s="101"/>
      <c r="E37" s="101"/>
      <c r="F37" s="101"/>
      <c r="G37" s="101"/>
      <c r="H37" s="101"/>
      <c r="I37" s="101"/>
      <c r="J37" s="101"/>
      <c r="K37" s="101"/>
    </row>
    <row r="38" spans="1:11">
      <c r="A38" s="67"/>
      <c r="B38" s="102" t="s">
        <v>281</v>
      </c>
      <c r="C38" s="67"/>
      <c r="D38" s="84"/>
      <c r="E38" s="84"/>
      <c r="F38" s="103"/>
      <c r="G38" s="103"/>
      <c r="H38" s="103"/>
      <c r="I38" s="103"/>
      <c r="J38" s="103"/>
      <c r="K38" s="103"/>
    </row>
    <row r="39" spans="1:11">
      <c r="A39" s="67"/>
      <c r="B39" s="67"/>
      <c r="C39" s="67"/>
      <c r="D39" s="84"/>
      <c r="E39" s="84"/>
      <c r="F39" s="84"/>
      <c r="G39" s="84"/>
      <c r="H39" s="84"/>
      <c r="I39" s="84"/>
      <c r="J39" s="84"/>
      <c r="K39" s="84"/>
    </row>
    <row r="40" spans="1:11">
      <c r="A40" s="67"/>
      <c r="B40" s="67"/>
      <c r="C40" s="67"/>
      <c r="D40" s="84"/>
      <c r="E40" s="84"/>
      <c r="F40" s="84"/>
      <c r="G40" s="84"/>
      <c r="H40" s="84"/>
      <c r="I40" s="84"/>
      <c r="J40" s="84"/>
      <c r="K40" s="84"/>
    </row>
    <row r="41" spans="1:11">
      <c r="A41" s="67"/>
      <c r="B41" s="67"/>
      <c r="C41" s="67"/>
      <c r="D41" s="84"/>
      <c r="E41" s="84"/>
      <c r="F41" s="84"/>
      <c r="G41" s="84"/>
      <c r="H41" s="84"/>
      <c r="I41" s="84"/>
      <c r="J41" s="84"/>
      <c r="K41" s="84"/>
    </row>
  </sheetData>
  <mergeCells count="6">
    <mergeCell ref="B33:K33"/>
    <mergeCell ref="B1:K1"/>
    <mergeCell ref="B7:B10"/>
    <mergeCell ref="B12:B15"/>
    <mergeCell ref="B22:B24"/>
    <mergeCell ref="B26:B28"/>
  </mergeCells>
  <hyperlinks>
    <hyperlink ref="C17" location="_ftn1" display="Үндсэн хөрөнгө, ХОЗҮХХ[1] хооронд дахин ангилсан"/>
    <hyperlink ref="B38" location="_ftnref1" display="[1] Хөрөнгө оруулалтын зориулалттай үл хөдлөх хөрөнгө."/>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53"/>
  <sheetViews>
    <sheetView topLeftCell="A7" workbookViewId="0">
      <selection activeCell="M16" sqref="M16"/>
    </sheetView>
  </sheetViews>
  <sheetFormatPr defaultRowHeight="15"/>
  <sheetData>
    <row r="1" spans="1:10">
      <c r="A1" s="205" t="s">
        <v>282</v>
      </c>
      <c r="B1" s="206"/>
      <c r="C1" s="206"/>
      <c r="D1" s="206"/>
      <c r="E1" s="206"/>
      <c r="F1" s="206"/>
      <c r="G1" s="206"/>
      <c r="H1" s="206"/>
      <c r="I1" s="206"/>
      <c r="J1" s="104"/>
    </row>
    <row r="2" spans="1:10">
      <c r="A2" s="72"/>
      <c r="B2" s="67"/>
      <c r="C2" s="67"/>
      <c r="D2" s="67"/>
      <c r="E2" s="67"/>
      <c r="F2" s="67"/>
      <c r="G2" s="67"/>
      <c r="H2" s="67"/>
      <c r="I2" s="67"/>
      <c r="J2" s="67"/>
    </row>
    <row r="3" spans="1:10">
      <c r="A3" s="105" t="s">
        <v>156</v>
      </c>
      <c r="B3" s="225" t="s">
        <v>235</v>
      </c>
      <c r="C3" s="226"/>
      <c r="D3" s="226"/>
      <c r="E3" s="226"/>
      <c r="F3" s="227"/>
      <c r="G3" s="221" t="s">
        <v>218</v>
      </c>
      <c r="H3" s="221"/>
      <c r="I3" s="221" t="s">
        <v>233</v>
      </c>
      <c r="J3" s="221"/>
    </row>
    <row r="4" spans="1:10">
      <c r="A4" s="77">
        <v>1</v>
      </c>
      <c r="B4" s="217"/>
      <c r="C4" s="217"/>
      <c r="D4" s="217"/>
      <c r="E4" s="217"/>
      <c r="F4" s="217"/>
      <c r="G4" s="211"/>
      <c r="H4" s="211"/>
      <c r="I4" s="193"/>
      <c r="J4" s="193"/>
    </row>
    <row r="5" spans="1:10">
      <c r="A5" s="77">
        <v>2</v>
      </c>
      <c r="B5" s="217"/>
      <c r="C5" s="217"/>
      <c r="D5" s="217"/>
      <c r="E5" s="217"/>
      <c r="F5" s="217"/>
      <c r="G5" s="211"/>
      <c r="H5" s="211"/>
      <c r="I5" s="193"/>
      <c r="J5" s="193"/>
    </row>
    <row r="6" spans="1:10">
      <c r="A6" s="77">
        <v>3</v>
      </c>
      <c r="B6" s="217" t="s">
        <v>158</v>
      </c>
      <c r="C6" s="217"/>
      <c r="D6" s="217"/>
      <c r="E6" s="217"/>
      <c r="F6" s="217"/>
      <c r="G6" s="211"/>
      <c r="H6" s="211"/>
      <c r="I6" s="193"/>
      <c r="J6" s="193"/>
    </row>
    <row r="7" spans="1:10">
      <c r="A7" s="80"/>
      <c r="B7" s="67"/>
      <c r="C7" s="67"/>
      <c r="D7" s="67"/>
      <c r="E7" s="67"/>
      <c r="F7" s="67"/>
      <c r="G7" s="67"/>
      <c r="H7" s="67"/>
      <c r="I7" s="67"/>
      <c r="J7" s="67"/>
    </row>
    <row r="8" spans="1:10">
      <c r="A8" s="222" t="s">
        <v>283</v>
      </c>
      <c r="B8" s="222"/>
      <c r="C8" s="222"/>
      <c r="D8" s="222"/>
      <c r="E8" s="222"/>
      <c r="F8" s="222"/>
      <c r="G8" s="222"/>
      <c r="H8" s="222"/>
      <c r="I8" s="222"/>
      <c r="J8" s="222"/>
    </row>
    <row r="9" spans="1:10">
      <c r="A9" s="74"/>
      <c r="B9" s="74"/>
      <c r="C9" s="74"/>
      <c r="D9" s="74"/>
      <c r="E9" s="74"/>
      <c r="F9" s="74"/>
      <c r="G9" s="74"/>
      <c r="H9" s="74"/>
      <c r="I9" s="74"/>
      <c r="J9" s="74"/>
    </row>
    <row r="10" spans="1:10">
      <c r="A10" s="74"/>
      <c r="B10" s="74"/>
      <c r="C10" s="74"/>
      <c r="D10" s="74"/>
      <c r="E10" s="74"/>
      <c r="F10" s="74"/>
      <c r="G10" s="74"/>
      <c r="H10" s="74"/>
      <c r="I10" s="74"/>
      <c r="J10" s="74"/>
    </row>
    <row r="11" spans="1:10">
      <c r="A11" s="72"/>
      <c r="B11" s="67"/>
      <c r="C11" s="67"/>
      <c r="D11" s="67"/>
      <c r="E11" s="67"/>
      <c r="F11" s="67"/>
      <c r="G11" s="67"/>
      <c r="H11" s="67"/>
      <c r="I11" s="67"/>
      <c r="J11" s="67"/>
    </row>
    <row r="12" spans="1:10">
      <c r="A12" s="205" t="s">
        <v>284</v>
      </c>
      <c r="B12" s="206"/>
      <c r="C12" s="206"/>
      <c r="D12" s="206"/>
      <c r="E12" s="206"/>
      <c r="F12" s="206"/>
      <c r="G12" s="206"/>
      <c r="H12" s="206"/>
      <c r="I12" s="206"/>
      <c r="J12" s="206"/>
    </row>
    <row r="13" spans="1:10">
      <c r="A13" s="80" t="s">
        <v>285</v>
      </c>
      <c r="B13" s="67"/>
      <c r="C13" s="67"/>
      <c r="D13" s="67"/>
      <c r="E13" s="67"/>
      <c r="F13" s="67"/>
      <c r="G13" s="67"/>
      <c r="H13" s="67"/>
      <c r="I13" s="67"/>
      <c r="J13" s="67"/>
    </row>
    <row r="14" spans="1:10">
      <c r="A14" s="80"/>
      <c r="B14" s="67"/>
      <c r="C14" s="67"/>
      <c r="D14" s="67"/>
      <c r="E14" s="67"/>
      <c r="F14" s="67"/>
      <c r="G14" s="67"/>
      <c r="H14" s="67"/>
      <c r="I14" s="67"/>
      <c r="J14" s="67"/>
    </row>
    <row r="15" spans="1:10">
      <c r="A15" s="70" t="s">
        <v>156</v>
      </c>
      <c r="B15" s="217" t="s">
        <v>286</v>
      </c>
      <c r="C15" s="217"/>
      <c r="D15" s="217"/>
      <c r="E15" s="217"/>
      <c r="F15" s="217"/>
      <c r="G15" s="221" t="s">
        <v>218</v>
      </c>
      <c r="H15" s="221"/>
      <c r="I15" s="221" t="s">
        <v>233</v>
      </c>
      <c r="J15" s="221"/>
    </row>
    <row r="16" spans="1:10">
      <c r="A16" s="71">
        <v>1</v>
      </c>
      <c r="B16" s="212" t="s">
        <v>287</v>
      </c>
      <c r="C16" s="212"/>
      <c r="D16" s="212"/>
      <c r="E16" s="212"/>
      <c r="F16" s="212"/>
      <c r="G16" s="223">
        <v>320551600</v>
      </c>
      <c r="H16" s="224"/>
      <c r="I16" s="223">
        <v>320551600</v>
      </c>
      <c r="J16" s="224"/>
    </row>
    <row r="17" spans="1:10">
      <c r="A17" s="71">
        <v>2</v>
      </c>
      <c r="B17" s="212" t="s">
        <v>60</v>
      </c>
      <c r="C17" s="212"/>
      <c r="D17" s="212"/>
      <c r="E17" s="212"/>
      <c r="F17" s="212"/>
      <c r="G17" s="211">
        <v>8638800</v>
      </c>
      <c r="H17" s="211"/>
      <c r="I17" s="211">
        <v>8638800</v>
      </c>
      <c r="J17" s="211"/>
    </row>
    <row r="18" spans="1:10">
      <c r="A18" s="71">
        <v>3</v>
      </c>
      <c r="B18" s="217"/>
      <c r="C18" s="217"/>
      <c r="D18" s="217"/>
      <c r="E18" s="217"/>
      <c r="F18" s="217"/>
      <c r="G18" s="211">
        <v>19861348</v>
      </c>
      <c r="H18" s="211"/>
      <c r="I18" s="211">
        <v>23871348</v>
      </c>
      <c r="J18" s="211"/>
    </row>
    <row r="19" spans="1:10">
      <c r="A19" s="71">
        <v>4</v>
      </c>
      <c r="B19" s="217" t="s">
        <v>158</v>
      </c>
      <c r="C19" s="217"/>
      <c r="D19" s="217"/>
      <c r="E19" s="217"/>
      <c r="F19" s="217"/>
      <c r="G19" s="214">
        <f>SUM(G16:G18)</f>
        <v>349051748</v>
      </c>
      <c r="H19" s="211"/>
      <c r="I19" s="214">
        <f>SUM(I16:I18)</f>
        <v>353061748</v>
      </c>
      <c r="J19" s="211"/>
    </row>
    <row r="20" spans="1:10">
      <c r="A20" s="106"/>
      <c r="B20" s="107"/>
      <c r="C20" s="107"/>
      <c r="D20" s="107"/>
      <c r="E20" s="107"/>
      <c r="F20" s="107"/>
      <c r="G20" s="108"/>
      <c r="H20" s="108"/>
      <c r="I20" s="108"/>
      <c r="J20" s="108"/>
    </row>
    <row r="21" spans="1:10">
      <c r="A21" s="80" t="s">
        <v>288</v>
      </c>
      <c r="B21" s="107"/>
      <c r="C21" s="107"/>
      <c r="D21" s="107"/>
      <c r="E21" s="107"/>
      <c r="F21" s="107"/>
      <c r="G21" s="67"/>
      <c r="H21" s="67"/>
      <c r="I21" s="67"/>
      <c r="J21" s="67"/>
    </row>
    <row r="22" spans="1:10">
      <c r="A22" s="80"/>
      <c r="B22" s="107"/>
      <c r="C22" s="107"/>
      <c r="D22" s="107"/>
      <c r="E22" s="107"/>
      <c r="F22" s="107"/>
      <c r="G22" s="67"/>
      <c r="H22" s="67"/>
      <c r="I22" s="67"/>
      <c r="J22" s="67"/>
    </row>
    <row r="23" spans="1:10">
      <c r="A23" s="87" t="s">
        <v>156</v>
      </c>
      <c r="B23" s="221" t="s">
        <v>289</v>
      </c>
      <c r="C23" s="221"/>
      <c r="D23" s="221"/>
      <c r="E23" s="221"/>
      <c r="F23" s="221"/>
      <c r="G23" s="221" t="s">
        <v>218</v>
      </c>
      <c r="H23" s="221"/>
      <c r="I23" s="221" t="s">
        <v>233</v>
      </c>
      <c r="J23" s="221"/>
    </row>
    <row r="24" spans="1:10">
      <c r="A24" s="71">
        <v>1</v>
      </c>
      <c r="B24" s="210" t="s">
        <v>290</v>
      </c>
      <c r="C24" s="210"/>
      <c r="D24" s="210"/>
      <c r="E24" s="210"/>
      <c r="F24" s="210"/>
      <c r="G24" s="211">
        <v>0</v>
      </c>
      <c r="H24" s="211"/>
      <c r="I24" s="220">
        <v>0</v>
      </c>
      <c r="J24" s="220"/>
    </row>
    <row r="25" spans="1:10">
      <c r="A25" s="71">
        <v>2</v>
      </c>
      <c r="B25" s="210" t="s">
        <v>291</v>
      </c>
      <c r="C25" s="210"/>
      <c r="D25" s="210"/>
      <c r="E25" s="210"/>
      <c r="F25" s="210"/>
      <c r="G25" s="211">
        <v>280899</v>
      </c>
      <c r="H25" s="211"/>
      <c r="I25" s="211">
        <v>0</v>
      </c>
      <c r="J25" s="211"/>
    </row>
    <row r="26" spans="1:10">
      <c r="A26" s="71">
        <v>3</v>
      </c>
      <c r="B26" s="210" t="s">
        <v>292</v>
      </c>
      <c r="C26" s="210"/>
      <c r="D26" s="210"/>
      <c r="E26" s="210"/>
      <c r="F26" s="210"/>
      <c r="G26" s="211">
        <v>0</v>
      </c>
      <c r="H26" s="211"/>
      <c r="I26" s="211">
        <v>0</v>
      </c>
      <c r="J26" s="211"/>
    </row>
    <row r="27" spans="1:10">
      <c r="A27" s="71">
        <v>4</v>
      </c>
      <c r="B27" s="210" t="s">
        <v>293</v>
      </c>
      <c r="C27" s="210"/>
      <c r="D27" s="210"/>
      <c r="E27" s="210"/>
      <c r="F27" s="210"/>
      <c r="G27" s="211"/>
      <c r="H27" s="211"/>
      <c r="I27" s="211"/>
      <c r="J27" s="211"/>
    </row>
    <row r="28" spans="1:10">
      <c r="A28" s="71">
        <v>5</v>
      </c>
      <c r="B28" s="210" t="s">
        <v>294</v>
      </c>
      <c r="C28" s="210"/>
      <c r="D28" s="210"/>
      <c r="E28" s="210"/>
      <c r="F28" s="210"/>
      <c r="G28" s="218"/>
      <c r="H28" s="218"/>
      <c r="I28" s="219">
        <f>+G28</f>
        <v>0</v>
      </c>
      <c r="J28" s="211"/>
    </row>
    <row r="29" spans="1:10">
      <c r="A29" s="71">
        <v>6</v>
      </c>
      <c r="B29" s="210"/>
      <c r="C29" s="210"/>
      <c r="D29" s="210"/>
      <c r="E29" s="210"/>
      <c r="F29" s="210"/>
      <c r="G29" s="211">
        <v>0</v>
      </c>
      <c r="H29" s="211"/>
      <c r="I29" s="211"/>
      <c r="J29" s="211"/>
    </row>
    <row r="30" spans="1:10">
      <c r="A30" s="71">
        <v>7</v>
      </c>
      <c r="B30" s="210" t="s">
        <v>158</v>
      </c>
      <c r="C30" s="210"/>
      <c r="D30" s="210"/>
      <c r="E30" s="210"/>
      <c r="F30" s="210"/>
      <c r="G30" s="214">
        <f>SUM(G24:G29)</f>
        <v>280899</v>
      </c>
      <c r="H30" s="211"/>
      <c r="I30" s="215">
        <f>SUM(I24:J29)</f>
        <v>0</v>
      </c>
      <c r="J30" s="216"/>
    </row>
    <row r="31" spans="1:10">
      <c r="A31" s="67"/>
      <c r="B31" s="67"/>
      <c r="C31" s="67"/>
      <c r="D31" s="67"/>
      <c r="E31" s="67"/>
      <c r="F31" s="67"/>
      <c r="G31" s="67"/>
      <c r="H31" s="67"/>
      <c r="I31" s="67"/>
      <c r="J31" s="67"/>
    </row>
    <row r="32" spans="1:10">
      <c r="A32" s="80" t="s">
        <v>295</v>
      </c>
      <c r="B32" s="67"/>
      <c r="C32" s="67"/>
      <c r="D32" s="67"/>
      <c r="E32" s="67"/>
      <c r="F32" s="67"/>
      <c r="G32" s="67"/>
      <c r="H32" s="67"/>
      <c r="I32" s="67"/>
      <c r="J32" s="67"/>
    </row>
    <row r="33" spans="1:10">
      <c r="A33" s="80"/>
      <c r="B33" s="67"/>
      <c r="C33" s="67"/>
      <c r="D33" s="67"/>
      <c r="E33" s="67"/>
      <c r="F33" s="67"/>
      <c r="G33" s="67"/>
      <c r="H33" s="67"/>
      <c r="I33" s="67"/>
      <c r="J33" s="67"/>
    </row>
    <row r="34" spans="1:10">
      <c r="A34" s="217" t="s">
        <v>156</v>
      </c>
      <c r="B34" s="217" t="s">
        <v>5</v>
      </c>
      <c r="C34" s="217"/>
      <c r="D34" s="217"/>
      <c r="E34" s="217"/>
      <c r="F34" s="217"/>
      <c r="G34" s="204" t="s">
        <v>218</v>
      </c>
      <c r="H34" s="204"/>
      <c r="I34" s="217" t="s">
        <v>233</v>
      </c>
      <c r="J34" s="217"/>
    </row>
    <row r="35" spans="1:10">
      <c r="A35" s="217"/>
      <c r="B35" s="217"/>
      <c r="C35" s="217"/>
      <c r="D35" s="217"/>
      <c r="E35" s="217"/>
      <c r="F35" s="217"/>
      <c r="G35" s="68" t="s">
        <v>296</v>
      </c>
      <c r="H35" s="68" t="s">
        <v>297</v>
      </c>
      <c r="I35" s="70" t="s">
        <v>296</v>
      </c>
      <c r="J35" s="70" t="s">
        <v>297</v>
      </c>
    </row>
    <row r="36" spans="1:10">
      <c r="A36" s="71">
        <v>1</v>
      </c>
      <c r="B36" s="212" t="s">
        <v>298</v>
      </c>
      <c r="C36" s="212"/>
      <c r="D36" s="212"/>
      <c r="E36" s="212"/>
      <c r="F36" s="212"/>
      <c r="G36" s="71"/>
      <c r="H36" s="71"/>
      <c r="I36" s="71">
        <v>0</v>
      </c>
      <c r="J36" s="71"/>
    </row>
    <row r="37" spans="1:10">
      <c r="A37" s="71">
        <v>2</v>
      </c>
      <c r="B37" s="212" t="s">
        <v>299</v>
      </c>
      <c r="C37" s="212"/>
      <c r="D37" s="212"/>
      <c r="E37" s="212"/>
      <c r="F37" s="212"/>
      <c r="G37" s="71"/>
      <c r="H37" s="71"/>
      <c r="I37" s="71"/>
      <c r="J37" s="71"/>
    </row>
    <row r="38" spans="1:10">
      <c r="A38" s="71">
        <v>3</v>
      </c>
      <c r="B38" s="213"/>
      <c r="C38" s="213"/>
      <c r="D38" s="213"/>
      <c r="E38" s="213"/>
      <c r="F38" s="213"/>
      <c r="G38" s="71"/>
      <c r="H38" s="71"/>
      <c r="I38" s="71"/>
      <c r="J38" s="71"/>
    </row>
    <row r="39" spans="1:10">
      <c r="A39" s="71">
        <v>4</v>
      </c>
      <c r="B39" s="213" t="s">
        <v>158</v>
      </c>
      <c r="C39" s="213"/>
      <c r="D39" s="213"/>
      <c r="E39" s="213"/>
      <c r="F39" s="213"/>
      <c r="G39" s="71"/>
      <c r="H39" s="71"/>
      <c r="I39" s="71">
        <f>SUM(I36:I38)</f>
        <v>0</v>
      </c>
      <c r="J39" s="71"/>
    </row>
    <row r="40" spans="1:10">
      <c r="A40" s="67"/>
      <c r="B40" s="67"/>
      <c r="C40" s="67"/>
      <c r="D40" s="67"/>
      <c r="E40" s="67"/>
      <c r="F40" s="67"/>
      <c r="G40" s="67"/>
      <c r="H40" s="67"/>
      <c r="I40" s="67"/>
      <c r="J40" s="67"/>
    </row>
    <row r="41" spans="1:10">
      <c r="A41" s="109" t="s">
        <v>300</v>
      </c>
      <c r="B41" s="67"/>
      <c r="C41" s="67"/>
      <c r="D41" s="67"/>
      <c r="E41" s="67"/>
      <c r="F41" s="67"/>
      <c r="G41" s="67"/>
      <c r="H41" s="67"/>
      <c r="I41" s="67"/>
      <c r="J41" s="67"/>
    </row>
    <row r="42" spans="1:10">
      <c r="A42" s="67"/>
      <c r="B42" s="67"/>
      <c r="C42" s="67"/>
      <c r="D42" s="67"/>
      <c r="E42" s="67"/>
      <c r="F42" s="67"/>
      <c r="G42" s="67"/>
      <c r="H42" s="67"/>
      <c r="I42" s="67"/>
      <c r="J42" s="67"/>
    </row>
    <row r="43" spans="1:10" ht="63.75">
      <c r="A43" s="76" t="s">
        <v>156</v>
      </c>
      <c r="B43" s="197" t="s">
        <v>301</v>
      </c>
      <c r="C43" s="197"/>
      <c r="D43" s="197"/>
      <c r="E43" s="197" t="s">
        <v>218</v>
      </c>
      <c r="F43" s="197"/>
      <c r="G43" s="76" t="s">
        <v>229</v>
      </c>
      <c r="H43" s="76" t="s">
        <v>302</v>
      </c>
      <c r="I43" s="76" t="s">
        <v>303</v>
      </c>
      <c r="J43" s="76" t="s">
        <v>233</v>
      </c>
    </row>
    <row r="44" spans="1:10">
      <c r="A44" s="71">
        <v>1</v>
      </c>
      <c r="B44" s="210" t="s">
        <v>304</v>
      </c>
      <c r="C44" s="210"/>
      <c r="D44" s="210"/>
      <c r="E44" s="211"/>
      <c r="F44" s="211"/>
      <c r="G44" s="71"/>
      <c r="H44" s="71"/>
      <c r="I44" s="71"/>
      <c r="J44" s="71"/>
    </row>
    <row r="45" spans="1:10">
      <c r="A45" s="71">
        <v>2</v>
      </c>
      <c r="B45" s="210" t="s">
        <v>305</v>
      </c>
      <c r="C45" s="210"/>
      <c r="D45" s="210"/>
      <c r="E45" s="211"/>
      <c r="F45" s="211"/>
      <c r="G45" s="71"/>
      <c r="H45" s="71"/>
      <c r="I45" s="71"/>
      <c r="J45" s="71"/>
    </row>
    <row r="46" spans="1:10">
      <c r="A46" s="71">
        <v>3</v>
      </c>
      <c r="B46" s="210"/>
      <c r="C46" s="210"/>
      <c r="D46" s="210"/>
      <c r="E46" s="211"/>
      <c r="F46" s="211"/>
      <c r="G46" s="71"/>
      <c r="H46" s="71"/>
      <c r="I46" s="71"/>
      <c r="J46" s="71"/>
    </row>
    <row r="47" spans="1:10">
      <c r="A47" s="71">
        <v>4</v>
      </c>
      <c r="B47" s="210" t="s">
        <v>158</v>
      </c>
      <c r="C47" s="210"/>
      <c r="D47" s="210"/>
      <c r="E47" s="211"/>
      <c r="F47" s="211"/>
      <c r="G47" s="71"/>
      <c r="H47" s="71"/>
      <c r="I47" s="71"/>
      <c r="J47" s="71"/>
    </row>
    <row r="48" spans="1:10">
      <c r="A48" s="80"/>
      <c r="B48" s="67"/>
      <c r="C48" s="67"/>
      <c r="D48" s="67"/>
      <c r="E48" s="67"/>
      <c r="F48" s="67"/>
      <c r="G48" s="67"/>
      <c r="H48" s="67"/>
      <c r="I48" s="67"/>
      <c r="J48" s="67"/>
    </row>
    <row r="49" spans="1:10">
      <c r="A49" s="80" t="s">
        <v>306</v>
      </c>
      <c r="B49" s="67"/>
      <c r="C49" s="67"/>
      <c r="D49" s="67"/>
      <c r="E49" s="67"/>
      <c r="F49" s="67"/>
      <c r="G49" s="67"/>
      <c r="H49" s="67"/>
      <c r="I49" s="67"/>
      <c r="J49" s="67"/>
    </row>
    <row r="50" spans="1:10">
      <c r="A50" s="74"/>
      <c r="B50" s="74"/>
      <c r="C50" s="74"/>
      <c r="D50" s="74"/>
      <c r="E50" s="74"/>
      <c r="F50" s="74"/>
      <c r="G50" s="74"/>
      <c r="H50" s="74"/>
      <c r="I50" s="74"/>
      <c r="J50" s="74"/>
    </row>
    <row r="51" spans="1:10">
      <c r="A51" s="74"/>
      <c r="B51" s="74"/>
      <c r="C51" s="74"/>
      <c r="D51" s="74"/>
      <c r="E51" s="74"/>
      <c r="F51" s="74"/>
      <c r="G51" s="74"/>
      <c r="H51" s="74"/>
      <c r="I51" s="74"/>
      <c r="J51" s="74"/>
    </row>
    <row r="52" spans="1:10">
      <c r="A52" s="74"/>
      <c r="B52" s="74"/>
      <c r="C52" s="74"/>
      <c r="D52" s="74"/>
      <c r="E52" s="74"/>
      <c r="F52" s="74"/>
      <c r="G52" s="74"/>
      <c r="H52" s="74"/>
      <c r="I52" s="74"/>
      <c r="J52" s="74"/>
    </row>
    <row r="53" spans="1:10">
      <c r="A53" s="73"/>
      <c r="B53" s="110"/>
      <c r="C53" s="67"/>
      <c r="D53" s="67"/>
      <c r="E53" s="67"/>
      <c r="F53" s="67"/>
      <c r="G53" s="67"/>
      <c r="H53" s="67"/>
      <c r="I53" s="67"/>
      <c r="J53" s="67"/>
    </row>
  </sheetData>
  <mergeCells count="72">
    <mergeCell ref="A1:I1"/>
    <mergeCell ref="B3:F3"/>
    <mergeCell ref="G3:H3"/>
    <mergeCell ref="I3:J3"/>
    <mergeCell ref="B4:F4"/>
    <mergeCell ref="G4:H4"/>
    <mergeCell ref="I4:J4"/>
    <mergeCell ref="B16:F16"/>
    <mergeCell ref="G16:H16"/>
    <mergeCell ref="I16:J16"/>
    <mergeCell ref="B5:F5"/>
    <mergeCell ref="G5:H5"/>
    <mergeCell ref="I5:J5"/>
    <mergeCell ref="B6:F6"/>
    <mergeCell ref="G6:H6"/>
    <mergeCell ref="I6:J6"/>
    <mergeCell ref="A8:J8"/>
    <mergeCell ref="A12:J12"/>
    <mergeCell ref="B15:F15"/>
    <mergeCell ref="G15:H15"/>
    <mergeCell ref="I15:J15"/>
    <mergeCell ref="B17:F17"/>
    <mergeCell ref="G17:H17"/>
    <mergeCell ref="I17:J17"/>
    <mergeCell ref="B18:F18"/>
    <mergeCell ref="G18:H18"/>
    <mergeCell ref="I18:J18"/>
    <mergeCell ref="B19:F19"/>
    <mergeCell ref="G19:H19"/>
    <mergeCell ref="I19:J19"/>
    <mergeCell ref="B23:F23"/>
    <mergeCell ref="G23:H23"/>
    <mergeCell ref="I23:J23"/>
    <mergeCell ref="B24:F24"/>
    <mergeCell ref="G24:H24"/>
    <mergeCell ref="I24:J24"/>
    <mergeCell ref="B25:F25"/>
    <mergeCell ref="G25:H25"/>
    <mergeCell ref="I25:J25"/>
    <mergeCell ref="B26:F26"/>
    <mergeCell ref="G26:H26"/>
    <mergeCell ref="I26:J26"/>
    <mergeCell ref="B27:F27"/>
    <mergeCell ref="G27:H27"/>
    <mergeCell ref="I27:J27"/>
    <mergeCell ref="B28:F28"/>
    <mergeCell ref="G28:H28"/>
    <mergeCell ref="I28:J28"/>
    <mergeCell ref="B29:F29"/>
    <mergeCell ref="G29:H29"/>
    <mergeCell ref="I29:J29"/>
    <mergeCell ref="B30:F30"/>
    <mergeCell ref="G30:H30"/>
    <mergeCell ref="I30:J30"/>
    <mergeCell ref="A34:A35"/>
    <mergeCell ref="B34:F35"/>
    <mergeCell ref="G34:H34"/>
    <mergeCell ref="I34:J34"/>
    <mergeCell ref="B36:F36"/>
    <mergeCell ref="B37:F37"/>
    <mergeCell ref="B38:F38"/>
    <mergeCell ref="B39:F39"/>
    <mergeCell ref="B43:D43"/>
    <mergeCell ref="E43:F43"/>
    <mergeCell ref="B47:D47"/>
    <mergeCell ref="E47:F47"/>
    <mergeCell ref="B44:D44"/>
    <mergeCell ref="E44:F44"/>
    <mergeCell ref="B45:D45"/>
    <mergeCell ref="E45:F45"/>
    <mergeCell ref="B46:D46"/>
    <mergeCell ref="E46:F4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48"/>
  <sheetViews>
    <sheetView topLeftCell="A4" workbookViewId="0">
      <selection sqref="A1:J48"/>
    </sheetView>
  </sheetViews>
  <sheetFormatPr defaultRowHeight="15"/>
  <sheetData>
    <row r="1" spans="1:10">
      <c r="A1" s="80" t="s">
        <v>307</v>
      </c>
      <c r="B1" s="67"/>
      <c r="C1" s="67"/>
      <c r="D1" s="67"/>
      <c r="E1" s="67"/>
      <c r="F1" s="67"/>
      <c r="G1" s="67"/>
      <c r="H1" s="67"/>
      <c r="I1" s="67"/>
      <c r="J1" s="67"/>
    </row>
    <row r="2" spans="1:10">
      <c r="A2" s="72"/>
      <c r="B2" s="67"/>
      <c r="C2" s="67"/>
      <c r="D2" s="67"/>
      <c r="E2" s="67"/>
      <c r="F2" s="67"/>
      <c r="G2" s="67"/>
      <c r="H2" s="67"/>
      <c r="I2" s="67"/>
      <c r="J2" s="67"/>
    </row>
    <row r="3" spans="1:10">
      <c r="A3" s="70" t="s">
        <v>156</v>
      </c>
      <c r="B3" s="217" t="s">
        <v>235</v>
      </c>
      <c r="C3" s="217"/>
      <c r="D3" s="217"/>
      <c r="E3" s="217"/>
      <c r="F3" s="217"/>
      <c r="G3" s="204" t="s">
        <v>218</v>
      </c>
      <c r="H3" s="204"/>
      <c r="I3" s="204" t="s">
        <v>233</v>
      </c>
      <c r="J3" s="204"/>
    </row>
    <row r="4" spans="1:10">
      <c r="A4" s="71">
        <v>1</v>
      </c>
      <c r="B4" s="217"/>
      <c r="C4" s="217"/>
      <c r="D4" s="217"/>
      <c r="E4" s="217"/>
      <c r="F4" s="217"/>
      <c r="G4" s="211"/>
      <c r="H4" s="243"/>
      <c r="I4" s="217"/>
      <c r="J4" s="217"/>
    </row>
    <row r="5" spans="1:10">
      <c r="A5" s="71">
        <v>2</v>
      </c>
      <c r="B5" s="217" t="s">
        <v>308</v>
      </c>
      <c r="C5" s="217"/>
      <c r="D5" s="217"/>
      <c r="E5" s="217"/>
      <c r="F5" s="217"/>
      <c r="G5" s="223">
        <v>0</v>
      </c>
      <c r="H5" s="224"/>
      <c r="I5" s="217">
        <v>0</v>
      </c>
      <c r="J5" s="217"/>
    </row>
    <row r="6" spans="1:10">
      <c r="A6" s="80" t="s">
        <v>309</v>
      </c>
      <c r="B6" s="67"/>
      <c r="C6" s="67"/>
      <c r="D6" s="67"/>
      <c r="E6" s="67"/>
      <c r="F6" s="67"/>
      <c r="G6" s="67"/>
      <c r="H6" s="67"/>
      <c r="I6" s="67"/>
      <c r="J6" s="67"/>
    </row>
    <row r="7" spans="1:10">
      <c r="A7" s="74"/>
      <c r="B7" s="74"/>
      <c r="C7" s="74"/>
      <c r="D7" s="74"/>
      <c r="E7" s="74"/>
      <c r="F7" s="74"/>
      <c r="G7" s="74"/>
      <c r="H7" s="74"/>
      <c r="I7" s="74"/>
      <c r="J7" s="74"/>
    </row>
    <row r="8" spans="1:10">
      <c r="A8" s="74"/>
      <c r="B8" s="74"/>
      <c r="C8" s="74"/>
      <c r="D8" s="74"/>
      <c r="E8" s="74"/>
      <c r="F8" s="74"/>
      <c r="G8" s="74"/>
      <c r="H8" s="74"/>
      <c r="I8" s="74"/>
      <c r="J8" s="74"/>
    </row>
    <row r="9" spans="1:10">
      <c r="A9" s="80"/>
      <c r="B9" s="67"/>
      <c r="C9" s="67"/>
      <c r="D9" s="67"/>
      <c r="E9" s="67"/>
      <c r="F9" s="67"/>
      <c r="G9" s="67"/>
      <c r="H9" s="67"/>
      <c r="I9" s="67"/>
      <c r="J9" s="67"/>
    </row>
    <row r="10" spans="1:10">
      <c r="A10" s="80" t="s">
        <v>310</v>
      </c>
      <c r="B10" s="67"/>
      <c r="C10" s="67"/>
      <c r="D10" s="67"/>
      <c r="E10" s="67"/>
      <c r="F10" s="67"/>
      <c r="G10" s="67"/>
      <c r="H10" s="67"/>
      <c r="I10" s="67"/>
      <c r="J10" s="67"/>
    </row>
    <row r="11" spans="1:10">
      <c r="A11" s="242" t="s">
        <v>156</v>
      </c>
      <c r="B11" s="217" t="s">
        <v>235</v>
      </c>
      <c r="C11" s="217"/>
      <c r="D11" s="217"/>
      <c r="E11" s="217"/>
      <c r="F11" s="217"/>
      <c r="G11" s="204" t="s">
        <v>218</v>
      </c>
      <c r="H11" s="204"/>
      <c r="I11" s="217" t="s">
        <v>233</v>
      </c>
      <c r="J11" s="217"/>
    </row>
    <row r="12" spans="1:10">
      <c r="A12" s="242"/>
      <c r="B12" s="217"/>
      <c r="C12" s="217"/>
      <c r="D12" s="217"/>
      <c r="E12" s="217"/>
      <c r="F12" s="217"/>
      <c r="G12" s="68" t="s">
        <v>296</v>
      </c>
      <c r="H12" s="68" t="s">
        <v>297</v>
      </c>
      <c r="I12" s="70" t="s">
        <v>296</v>
      </c>
      <c r="J12" s="70" t="s">
        <v>297</v>
      </c>
    </row>
    <row r="13" spans="1:10">
      <c r="A13" s="71">
        <v>1</v>
      </c>
      <c r="B13" s="210" t="s">
        <v>311</v>
      </c>
      <c r="C13" s="210"/>
      <c r="D13" s="210"/>
      <c r="E13" s="210"/>
      <c r="F13" s="210"/>
      <c r="G13" s="71"/>
      <c r="H13" s="71"/>
      <c r="I13" s="71">
        <v>0</v>
      </c>
      <c r="J13" s="71"/>
    </row>
    <row r="14" spans="1:10">
      <c r="A14" s="242"/>
      <c r="B14" s="210" t="s">
        <v>312</v>
      </c>
      <c r="C14" s="210"/>
      <c r="D14" s="210"/>
      <c r="E14" s="210"/>
      <c r="F14" s="210"/>
      <c r="G14" s="71"/>
      <c r="H14" s="71"/>
      <c r="I14" s="71"/>
      <c r="J14" s="71"/>
    </row>
    <row r="15" spans="1:10">
      <c r="A15" s="242"/>
      <c r="B15" s="210" t="s">
        <v>313</v>
      </c>
      <c r="C15" s="210"/>
      <c r="D15" s="210"/>
      <c r="E15" s="210"/>
      <c r="F15" s="210"/>
      <c r="G15" s="71"/>
      <c r="H15" s="71"/>
      <c r="I15" s="71"/>
      <c r="J15" s="71"/>
    </row>
    <row r="16" spans="1:10">
      <c r="A16" s="242"/>
      <c r="B16" s="210" t="s">
        <v>314</v>
      </c>
      <c r="C16" s="210"/>
      <c r="D16" s="210"/>
      <c r="E16" s="210"/>
      <c r="F16" s="210"/>
      <c r="G16" s="71"/>
      <c r="H16" s="71"/>
      <c r="I16" s="71"/>
      <c r="J16" s="71"/>
    </row>
    <row r="17" spans="1:10">
      <c r="A17" s="71">
        <v>2</v>
      </c>
      <c r="B17" s="210" t="s">
        <v>315</v>
      </c>
      <c r="C17" s="210"/>
      <c r="D17" s="210"/>
      <c r="E17" s="210"/>
      <c r="F17" s="210"/>
      <c r="G17" s="71"/>
      <c r="H17" s="71"/>
      <c r="I17" s="71"/>
      <c r="J17" s="71"/>
    </row>
    <row r="18" spans="1:10">
      <c r="A18" s="71">
        <v>3</v>
      </c>
      <c r="B18" s="217"/>
      <c r="C18" s="217"/>
      <c r="D18" s="217"/>
      <c r="E18" s="217"/>
      <c r="F18" s="217"/>
      <c r="G18" s="71"/>
      <c r="H18" s="71"/>
      <c r="I18" s="71"/>
      <c r="J18" s="71"/>
    </row>
    <row r="19" spans="1:10">
      <c r="A19" s="235" t="s">
        <v>316</v>
      </c>
      <c r="B19" s="235"/>
      <c r="C19" s="235"/>
      <c r="D19" s="235"/>
      <c r="E19" s="235"/>
      <c r="F19" s="235"/>
      <c r="G19" s="235"/>
      <c r="H19" s="235"/>
      <c r="I19" s="235"/>
      <c r="J19" s="235"/>
    </row>
    <row r="20" spans="1:10">
      <c r="A20" s="74"/>
      <c r="B20" s="74"/>
      <c r="C20" s="74"/>
      <c r="D20" s="74"/>
      <c r="E20" s="74"/>
      <c r="F20" s="74"/>
      <c r="G20" s="74"/>
      <c r="H20" s="74"/>
      <c r="I20" s="74"/>
      <c r="J20" s="74"/>
    </row>
    <row r="21" spans="1:10">
      <c r="A21" s="74"/>
      <c r="B21" s="74"/>
      <c r="C21" s="74"/>
      <c r="D21" s="74"/>
      <c r="E21" s="74"/>
      <c r="F21" s="74"/>
      <c r="G21" s="74"/>
      <c r="H21" s="74"/>
      <c r="I21" s="74"/>
      <c r="J21" s="74"/>
    </row>
    <row r="22" spans="1:10">
      <c r="A22" s="74"/>
      <c r="B22" s="74"/>
      <c r="C22" s="74"/>
      <c r="D22" s="74"/>
      <c r="E22" s="74"/>
      <c r="F22" s="74"/>
      <c r="G22" s="74"/>
      <c r="H22" s="74"/>
      <c r="I22" s="74"/>
      <c r="J22" s="74"/>
    </row>
    <row r="23" spans="1:10">
      <c r="A23" s="72"/>
      <c r="B23" s="67"/>
      <c r="C23" s="67"/>
      <c r="D23" s="67"/>
      <c r="E23" s="67"/>
      <c r="F23" s="67"/>
      <c r="G23" s="67"/>
      <c r="H23" s="67"/>
      <c r="I23" s="67"/>
      <c r="J23" s="67"/>
    </row>
    <row r="24" spans="1:10">
      <c r="A24" s="205" t="s">
        <v>317</v>
      </c>
      <c r="B24" s="206"/>
      <c r="C24" s="206"/>
      <c r="D24" s="206"/>
      <c r="E24" s="206"/>
      <c r="F24" s="206"/>
      <c r="G24" s="206"/>
      <c r="H24" s="206"/>
      <c r="I24" s="206"/>
      <c r="J24" s="206"/>
    </row>
    <row r="25" spans="1:10">
      <c r="A25" s="72"/>
      <c r="B25" s="67"/>
      <c r="C25" s="67"/>
      <c r="D25" s="67"/>
      <c r="E25" s="67"/>
      <c r="F25" s="67"/>
      <c r="G25" s="67"/>
      <c r="H25" s="67"/>
      <c r="I25" s="67"/>
      <c r="J25" s="67"/>
    </row>
    <row r="26" spans="1:10">
      <c r="A26" s="196" t="s">
        <v>318</v>
      </c>
      <c r="B26" s="196"/>
      <c r="C26" s="67"/>
      <c r="D26" s="67"/>
      <c r="E26" s="67"/>
      <c r="F26" s="67"/>
      <c r="G26" s="67"/>
      <c r="H26" s="67"/>
      <c r="I26" s="67"/>
      <c r="J26" s="67"/>
    </row>
    <row r="27" spans="1:10">
      <c r="A27" s="217" t="s">
        <v>156</v>
      </c>
      <c r="B27" s="236" t="s">
        <v>5</v>
      </c>
      <c r="C27" s="237"/>
      <c r="D27" s="238"/>
      <c r="E27" s="217" t="s">
        <v>319</v>
      </c>
      <c r="F27" s="217"/>
      <c r="G27" s="199" t="s">
        <v>320</v>
      </c>
      <c r="H27" s="200"/>
      <c r="I27" s="236" t="s">
        <v>321</v>
      </c>
      <c r="J27" s="238"/>
    </row>
    <row r="28" spans="1:10" ht="38.25">
      <c r="A28" s="217"/>
      <c r="B28" s="239"/>
      <c r="C28" s="240"/>
      <c r="D28" s="241"/>
      <c r="E28" s="76" t="s">
        <v>322</v>
      </c>
      <c r="F28" s="70" t="s">
        <v>323</v>
      </c>
      <c r="G28" s="70" t="s">
        <v>322</v>
      </c>
      <c r="H28" s="70" t="s">
        <v>323</v>
      </c>
      <c r="I28" s="239"/>
      <c r="J28" s="241"/>
    </row>
    <row r="29" spans="1:10">
      <c r="A29" s="77">
        <v>1</v>
      </c>
      <c r="B29" s="210" t="s">
        <v>218</v>
      </c>
      <c r="C29" s="210"/>
      <c r="D29" s="210"/>
      <c r="E29" s="77"/>
      <c r="F29" s="77">
        <v>94169000</v>
      </c>
      <c r="G29" s="77"/>
      <c r="H29" s="77">
        <v>94169000</v>
      </c>
      <c r="I29" s="211"/>
      <c r="J29" s="211"/>
    </row>
    <row r="30" spans="1:10">
      <c r="A30" s="77">
        <v>2</v>
      </c>
      <c r="B30" s="210" t="s">
        <v>229</v>
      </c>
      <c r="C30" s="210"/>
      <c r="D30" s="210"/>
      <c r="E30" s="77"/>
      <c r="F30" s="77"/>
      <c r="G30" s="77"/>
      <c r="H30" s="77"/>
      <c r="I30" s="211"/>
      <c r="J30" s="211"/>
    </row>
    <row r="31" spans="1:10">
      <c r="A31" s="77">
        <v>3</v>
      </c>
      <c r="B31" s="210" t="s">
        <v>324</v>
      </c>
      <c r="C31" s="210"/>
      <c r="D31" s="210"/>
      <c r="E31" s="77"/>
      <c r="F31" s="77"/>
      <c r="G31" s="77"/>
      <c r="H31" s="77"/>
      <c r="I31" s="211"/>
      <c r="J31" s="211"/>
    </row>
    <row r="32" spans="1:10">
      <c r="A32" s="77">
        <v>4</v>
      </c>
      <c r="B32" s="210" t="s">
        <v>233</v>
      </c>
      <c r="C32" s="210"/>
      <c r="D32" s="210"/>
      <c r="E32" s="77"/>
      <c r="F32" s="77">
        <v>94169000</v>
      </c>
      <c r="G32" s="77"/>
      <c r="H32" s="77">
        <v>94169000</v>
      </c>
      <c r="I32" s="211"/>
      <c r="J32" s="211"/>
    </row>
    <row r="33" spans="1:10">
      <c r="A33" s="67"/>
      <c r="B33" s="111"/>
      <c r="C33" s="111"/>
      <c r="D33" s="111"/>
      <c r="E33" s="112"/>
      <c r="F33" s="112"/>
      <c r="G33" s="112"/>
      <c r="H33" s="112"/>
      <c r="I33" s="108"/>
      <c r="J33" s="108"/>
    </row>
    <row r="34" spans="1:10">
      <c r="A34" s="80" t="s">
        <v>325</v>
      </c>
      <c r="B34" s="67"/>
      <c r="C34" s="67"/>
      <c r="D34" s="67"/>
      <c r="E34" s="67"/>
      <c r="F34" s="67"/>
      <c r="G34" s="67"/>
      <c r="H34" s="67"/>
      <c r="I34" s="67"/>
      <c r="J34" s="67"/>
    </row>
    <row r="35" spans="1:10" ht="76.5">
      <c r="A35" s="70" t="s">
        <v>156</v>
      </c>
      <c r="B35" s="217" t="s">
        <v>5</v>
      </c>
      <c r="C35" s="217"/>
      <c r="D35" s="217"/>
      <c r="E35" s="217"/>
      <c r="F35" s="217"/>
      <c r="G35" s="217"/>
      <c r="H35" s="70" t="s">
        <v>326</v>
      </c>
      <c r="I35" s="70" t="s">
        <v>327</v>
      </c>
      <c r="J35" s="76" t="s">
        <v>158</v>
      </c>
    </row>
    <row r="36" spans="1:10">
      <c r="A36" s="70">
        <v>1</v>
      </c>
      <c r="B36" s="213" t="s">
        <v>218</v>
      </c>
      <c r="C36" s="213"/>
      <c r="D36" s="213"/>
      <c r="E36" s="213"/>
      <c r="F36" s="213"/>
      <c r="G36" s="213"/>
      <c r="H36" s="77">
        <v>22567200</v>
      </c>
      <c r="I36" s="77"/>
      <c r="J36" s="77">
        <v>22567200</v>
      </c>
    </row>
    <row r="37" spans="1:10">
      <c r="A37" s="70">
        <v>2</v>
      </c>
      <c r="B37" s="213" t="s">
        <v>256</v>
      </c>
      <c r="C37" s="213"/>
      <c r="D37" s="213"/>
      <c r="E37" s="213"/>
      <c r="F37" s="213"/>
      <c r="G37" s="213"/>
      <c r="H37" s="77"/>
      <c r="I37" s="77"/>
      <c r="J37" s="77"/>
    </row>
    <row r="38" spans="1:10">
      <c r="A38" s="217"/>
      <c r="B38" s="213" t="s">
        <v>328</v>
      </c>
      <c r="C38" s="213"/>
      <c r="D38" s="213"/>
      <c r="E38" s="213"/>
      <c r="F38" s="213"/>
      <c r="G38" s="213"/>
      <c r="H38" s="77"/>
      <c r="I38" s="77"/>
      <c r="J38" s="77"/>
    </row>
    <row r="39" spans="1:10">
      <c r="A39" s="217"/>
      <c r="B39" s="234" t="s">
        <v>329</v>
      </c>
      <c r="C39" s="234"/>
      <c r="D39" s="234"/>
      <c r="E39" s="234"/>
      <c r="F39" s="234"/>
      <c r="G39" s="234"/>
      <c r="H39" s="77"/>
      <c r="I39" s="77"/>
      <c r="J39" s="77"/>
    </row>
    <row r="40" spans="1:10">
      <c r="A40" s="70">
        <v>3</v>
      </c>
      <c r="B40" s="213" t="s">
        <v>261</v>
      </c>
      <c r="C40" s="213"/>
      <c r="D40" s="213"/>
      <c r="E40" s="213"/>
      <c r="F40" s="213"/>
      <c r="G40" s="213"/>
      <c r="H40" s="77"/>
      <c r="I40" s="77"/>
      <c r="J40" s="77"/>
    </row>
    <row r="41" spans="1:10">
      <c r="A41" s="230"/>
      <c r="B41" s="213" t="s">
        <v>330</v>
      </c>
      <c r="C41" s="213"/>
      <c r="D41" s="213"/>
      <c r="E41" s="213"/>
      <c r="F41" s="213"/>
      <c r="G41" s="213"/>
      <c r="H41" s="77"/>
      <c r="I41" s="77"/>
      <c r="J41" s="77"/>
    </row>
    <row r="42" spans="1:10">
      <c r="A42" s="230"/>
      <c r="B42" s="213" t="s">
        <v>331</v>
      </c>
      <c r="C42" s="213"/>
      <c r="D42" s="213"/>
      <c r="E42" s="213"/>
      <c r="F42" s="213"/>
      <c r="G42" s="213"/>
      <c r="H42" s="77"/>
      <c r="I42" s="77"/>
      <c r="J42" s="77"/>
    </row>
    <row r="43" spans="1:10">
      <c r="A43" s="230"/>
      <c r="B43" s="231" t="s">
        <v>332</v>
      </c>
      <c r="C43" s="232"/>
      <c r="D43" s="232"/>
      <c r="E43" s="232"/>
      <c r="F43" s="232"/>
      <c r="G43" s="233"/>
      <c r="H43" s="77"/>
      <c r="I43" s="77"/>
      <c r="J43" s="77"/>
    </row>
    <row r="44" spans="1:10">
      <c r="A44" s="70">
        <v>4</v>
      </c>
      <c r="B44" s="213" t="s">
        <v>233</v>
      </c>
      <c r="C44" s="213"/>
      <c r="D44" s="213"/>
      <c r="E44" s="213"/>
      <c r="F44" s="213"/>
      <c r="G44" s="213"/>
      <c r="H44" s="77">
        <v>22567200</v>
      </c>
      <c r="I44" s="77"/>
      <c r="J44" s="77">
        <v>22567200</v>
      </c>
    </row>
    <row r="45" spans="1:10">
      <c r="A45" s="113"/>
      <c r="B45" s="114"/>
      <c r="C45" s="114"/>
      <c r="D45" s="114"/>
      <c r="E45" s="114"/>
      <c r="F45" s="114"/>
      <c r="G45" s="114"/>
      <c r="H45" s="115"/>
      <c r="I45" s="115"/>
      <c r="J45" s="115"/>
    </row>
    <row r="46" spans="1:10">
      <c r="A46" s="228" t="s">
        <v>333</v>
      </c>
      <c r="B46" s="228"/>
      <c r="C46" s="228"/>
      <c r="D46" s="228"/>
      <c r="E46" s="228"/>
      <c r="F46" s="228"/>
      <c r="G46" s="228"/>
      <c r="H46" s="228"/>
      <c r="I46" s="228"/>
      <c r="J46" s="228"/>
    </row>
    <row r="47" spans="1:10">
      <c r="A47" s="229" t="s">
        <v>334</v>
      </c>
      <c r="B47" s="229"/>
      <c r="C47" s="229"/>
      <c r="D47" s="229"/>
      <c r="E47" s="229"/>
      <c r="F47" s="229"/>
      <c r="G47" s="229"/>
      <c r="H47" s="229"/>
      <c r="I47" s="229"/>
      <c r="J47" s="229"/>
    </row>
    <row r="48" spans="1:10">
      <c r="A48" s="67"/>
      <c r="B48" s="67"/>
      <c r="C48" s="67"/>
      <c r="D48" s="67"/>
      <c r="E48" s="67"/>
      <c r="F48" s="67"/>
      <c r="G48" s="67"/>
      <c r="H48" s="67"/>
      <c r="I48" s="67"/>
      <c r="J48" s="67"/>
    </row>
  </sheetData>
  <mergeCells count="50">
    <mergeCell ref="B3:F3"/>
    <mergeCell ref="G3:H3"/>
    <mergeCell ref="I3:J3"/>
    <mergeCell ref="B4:F4"/>
    <mergeCell ref="G4:H4"/>
    <mergeCell ref="I4:J4"/>
    <mergeCell ref="B17:F17"/>
    <mergeCell ref="B5:F5"/>
    <mergeCell ref="G5:H5"/>
    <mergeCell ref="I5:J5"/>
    <mergeCell ref="A11:A12"/>
    <mergeCell ref="B11:F12"/>
    <mergeCell ref="G11:H11"/>
    <mergeCell ref="I11:J11"/>
    <mergeCell ref="B13:F13"/>
    <mergeCell ref="A14:A16"/>
    <mergeCell ref="B14:F14"/>
    <mergeCell ref="B15:F15"/>
    <mergeCell ref="B16:F16"/>
    <mergeCell ref="B18:F18"/>
    <mergeCell ref="A19:J19"/>
    <mergeCell ref="A24:J24"/>
    <mergeCell ref="A26:B26"/>
    <mergeCell ref="A27:A28"/>
    <mergeCell ref="B27:D28"/>
    <mergeCell ref="E27:F27"/>
    <mergeCell ref="G27:H27"/>
    <mergeCell ref="I27:J28"/>
    <mergeCell ref="A38:A39"/>
    <mergeCell ref="B38:G38"/>
    <mergeCell ref="B39:G39"/>
    <mergeCell ref="B29:D29"/>
    <mergeCell ref="I29:J29"/>
    <mergeCell ref="B30:D30"/>
    <mergeCell ref="I30:J30"/>
    <mergeCell ref="B31:D31"/>
    <mergeCell ref="I31:J31"/>
    <mergeCell ref="B32:D32"/>
    <mergeCell ref="I32:J32"/>
    <mergeCell ref="B35:G35"/>
    <mergeCell ref="B36:G36"/>
    <mergeCell ref="B37:G37"/>
    <mergeCell ref="A46:J46"/>
    <mergeCell ref="A47:J47"/>
    <mergeCell ref="B40:G40"/>
    <mergeCell ref="A41:A43"/>
    <mergeCell ref="B41:G41"/>
    <mergeCell ref="B42:G42"/>
    <mergeCell ref="B43:G43"/>
    <mergeCell ref="B44:G44"/>
  </mergeCells>
  <hyperlinks>
    <hyperlink ref="B39" location="_ftn1" display="Дахин үнэлсэн хөрөнгийн үнэ цэнийн бууралтын гарзын буцаалт[1]"/>
    <hyperlink ref="B43" location="_ftn2" display="Дахин үнэлсэн хөрөнгийн үнэ цэнийн бууралтын гарз[2]"/>
    <hyperlink ref="A46" location="_ftnref1" display="[1] Дахин үнэлсэн хөрөнгийн өмнөх тайлант хугацаанд ашиг, алдагдлаар хүлээн зөвшөөрсөн үнэ цэнийн бууралтын гарзын дүнгээс хэтэрсэн дүн."/>
    <hyperlink ref="A47" location="_ftnref2" display="[2]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59"/>
  <sheetViews>
    <sheetView topLeftCell="A22" workbookViewId="0">
      <selection activeCell="N21" sqref="N21"/>
    </sheetView>
  </sheetViews>
  <sheetFormatPr defaultRowHeight="15"/>
  <sheetData>
    <row r="1" spans="1:10">
      <c r="A1" s="196" t="s">
        <v>335</v>
      </c>
      <c r="B1" s="196"/>
      <c r="C1" s="196"/>
      <c r="D1" s="196"/>
      <c r="E1" s="196"/>
      <c r="F1" s="196"/>
      <c r="G1" s="196"/>
      <c r="H1" s="196"/>
      <c r="I1" s="196"/>
      <c r="J1" s="196"/>
    </row>
    <row r="2" spans="1:10">
      <c r="A2" s="72"/>
      <c r="B2" s="67"/>
      <c r="C2" s="67"/>
      <c r="D2" s="67"/>
      <c r="E2" s="67"/>
      <c r="F2" s="67"/>
      <c r="G2" s="67"/>
      <c r="H2" s="67"/>
      <c r="I2" s="67"/>
      <c r="J2" s="67"/>
    </row>
    <row r="3" spans="1:10" ht="26.25">
      <c r="A3" s="68" t="s">
        <v>156</v>
      </c>
      <c r="B3" s="197" t="s">
        <v>5</v>
      </c>
      <c r="C3" s="197"/>
      <c r="D3" s="197"/>
      <c r="E3" s="197"/>
      <c r="F3" s="197"/>
      <c r="G3" s="68" t="s">
        <v>218</v>
      </c>
      <c r="H3" s="76" t="s">
        <v>229</v>
      </c>
      <c r="I3" s="68" t="s">
        <v>324</v>
      </c>
      <c r="J3" s="68" t="s">
        <v>233</v>
      </c>
    </row>
    <row r="4" spans="1:10">
      <c r="A4" s="68">
        <v>1</v>
      </c>
      <c r="B4" s="213" t="s">
        <v>336</v>
      </c>
      <c r="C4" s="213"/>
      <c r="D4" s="213"/>
      <c r="E4" s="213"/>
      <c r="F4" s="213"/>
      <c r="G4" s="68"/>
      <c r="H4" s="68"/>
      <c r="I4" s="68"/>
      <c r="J4" s="68"/>
    </row>
    <row r="5" spans="1:10">
      <c r="A5" s="71">
        <v>2</v>
      </c>
      <c r="B5" s="213" t="s">
        <v>337</v>
      </c>
      <c r="C5" s="213"/>
      <c r="D5" s="213"/>
      <c r="E5" s="213"/>
      <c r="F5" s="213"/>
      <c r="G5" s="71"/>
      <c r="H5" s="71"/>
      <c r="I5" s="71"/>
      <c r="J5" s="71"/>
    </row>
    <row r="6" spans="1:10">
      <c r="A6" s="71">
        <v>3</v>
      </c>
      <c r="B6" s="213" t="s">
        <v>338</v>
      </c>
      <c r="C6" s="213"/>
      <c r="D6" s="213"/>
      <c r="E6" s="213"/>
      <c r="F6" s="213"/>
      <c r="G6" s="71"/>
      <c r="H6" s="71"/>
      <c r="I6" s="71"/>
      <c r="J6" s="71"/>
    </row>
    <row r="7" spans="1:10">
      <c r="A7" s="71">
        <v>4</v>
      </c>
      <c r="B7" s="248" t="s">
        <v>158</v>
      </c>
      <c r="C7" s="248"/>
      <c r="D7" s="248"/>
      <c r="E7" s="248"/>
      <c r="F7" s="248"/>
      <c r="G7" s="71"/>
      <c r="H7" s="71"/>
      <c r="I7" s="71"/>
      <c r="J7" s="71"/>
    </row>
    <row r="8" spans="1:10">
      <c r="A8" s="72"/>
      <c r="B8" s="67"/>
      <c r="C8" s="67"/>
      <c r="D8" s="67"/>
      <c r="E8" s="67"/>
      <c r="F8" s="67"/>
      <c r="G8" s="67"/>
      <c r="H8" s="67"/>
      <c r="I8" s="67"/>
      <c r="J8" s="67"/>
    </row>
    <row r="9" spans="1:10">
      <c r="A9" s="196" t="s">
        <v>339</v>
      </c>
      <c r="B9" s="196"/>
      <c r="C9" s="196"/>
      <c r="D9" s="196"/>
      <c r="E9" s="116"/>
      <c r="F9" s="116"/>
      <c r="G9" s="116"/>
      <c r="H9" s="116"/>
      <c r="I9" s="116"/>
      <c r="J9" s="116"/>
    </row>
    <row r="10" spans="1:10">
      <c r="A10" s="67"/>
      <c r="B10" s="67"/>
      <c r="C10" s="67"/>
      <c r="D10" s="67"/>
      <c r="E10" s="67"/>
      <c r="F10" s="67"/>
      <c r="G10" s="67"/>
      <c r="H10" s="67"/>
      <c r="I10" s="67"/>
      <c r="J10" s="67"/>
    </row>
    <row r="11" spans="1:10">
      <c r="A11" s="196" t="s">
        <v>340</v>
      </c>
      <c r="B11" s="196"/>
      <c r="C11" s="196"/>
      <c r="D11" s="196"/>
      <c r="E11" s="196"/>
      <c r="F11" s="196"/>
      <c r="G11" s="196"/>
      <c r="H11" s="196"/>
      <c r="I11" s="196"/>
      <c r="J11" s="196"/>
    </row>
    <row r="12" spans="1:10">
      <c r="A12" s="74"/>
      <c r="B12" s="74"/>
      <c r="C12" s="74"/>
      <c r="D12" s="74"/>
      <c r="E12" s="74"/>
      <c r="F12" s="74"/>
      <c r="G12" s="74"/>
      <c r="H12" s="74"/>
      <c r="I12" s="74"/>
      <c r="J12" s="74"/>
    </row>
    <row r="13" spans="1:10">
      <c r="A13" s="74"/>
      <c r="B13" s="74"/>
      <c r="C13" s="74"/>
      <c r="D13" s="74"/>
      <c r="E13" s="74"/>
      <c r="F13" s="74"/>
      <c r="G13" s="74"/>
      <c r="H13" s="74"/>
      <c r="I13" s="74"/>
      <c r="J13" s="74"/>
    </row>
    <row r="14" spans="1:10">
      <c r="A14" s="74"/>
      <c r="B14" s="74"/>
      <c r="C14" s="74"/>
      <c r="D14" s="74"/>
      <c r="E14" s="74"/>
      <c r="F14" s="74"/>
      <c r="G14" s="74"/>
      <c r="H14" s="74"/>
      <c r="I14" s="74"/>
      <c r="J14" s="74"/>
    </row>
    <row r="15" spans="1:10">
      <c r="A15" s="117"/>
      <c r="B15" s="117"/>
      <c r="C15" s="67"/>
      <c r="D15" s="67"/>
      <c r="E15" s="67"/>
      <c r="F15" s="67"/>
      <c r="G15" s="67"/>
      <c r="H15" s="67"/>
      <c r="I15" s="67"/>
      <c r="J15" s="67"/>
    </row>
    <row r="16" spans="1:10">
      <c r="A16" s="202" t="s">
        <v>341</v>
      </c>
      <c r="B16" s="203"/>
      <c r="C16" s="203"/>
      <c r="D16" s="203"/>
      <c r="E16" s="203"/>
      <c r="F16" s="203"/>
      <c r="G16" s="203"/>
      <c r="H16" s="203"/>
      <c r="I16" s="203"/>
      <c r="J16" s="203"/>
    </row>
    <row r="17" spans="1:10">
      <c r="A17" s="118"/>
      <c r="B17" s="119"/>
      <c r="C17" s="119"/>
      <c r="D17" s="119"/>
      <c r="E17" s="119"/>
      <c r="F17" s="119"/>
      <c r="G17" s="119"/>
      <c r="H17" s="119"/>
      <c r="I17" s="119"/>
      <c r="J17" s="119"/>
    </row>
    <row r="18" spans="1:10">
      <c r="A18" s="77" t="s">
        <v>156</v>
      </c>
      <c r="B18" s="213" t="s">
        <v>5</v>
      </c>
      <c r="C18" s="213"/>
      <c r="D18" s="213"/>
      <c r="E18" s="213"/>
      <c r="F18" s="213"/>
      <c r="G18" s="204" t="s">
        <v>342</v>
      </c>
      <c r="H18" s="204"/>
      <c r="I18" s="204" t="s">
        <v>343</v>
      </c>
      <c r="J18" s="204"/>
    </row>
    <row r="19" spans="1:10">
      <c r="A19" s="120">
        <v>1</v>
      </c>
      <c r="B19" s="248" t="s">
        <v>344</v>
      </c>
      <c r="C19" s="248"/>
      <c r="D19" s="248"/>
      <c r="E19" s="248"/>
      <c r="F19" s="248"/>
      <c r="G19" s="249">
        <f>+G20</f>
        <v>11683945</v>
      </c>
      <c r="H19" s="217"/>
      <c r="I19" s="249">
        <f>+I20</f>
        <v>9935439</v>
      </c>
      <c r="J19" s="217"/>
    </row>
    <row r="20" spans="1:10">
      <c r="A20" s="71">
        <v>1.1000000000000001</v>
      </c>
      <c r="B20" s="213" t="s">
        <v>345</v>
      </c>
      <c r="C20" s="213"/>
      <c r="D20" s="213"/>
      <c r="E20" s="213"/>
      <c r="F20" s="213"/>
      <c r="G20" s="217">
        <v>11683945</v>
      </c>
      <c r="H20" s="217"/>
      <c r="I20" s="246">
        <f>+'[1]CT-2'!F7</f>
        <v>9935439</v>
      </c>
      <c r="J20" s="246"/>
    </row>
    <row r="21" spans="1:10">
      <c r="A21" s="77">
        <v>1.2</v>
      </c>
      <c r="B21" s="213" t="s">
        <v>346</v>
      </c>
      <c r="C21" s="213"/>
      <c r="D21" s="213"/>
      <c r="E21" s="213"/>
      <c r="F21" s="213"/>
      <c r="G21" s="217"/>
      <c r="H21" s="217"/>
      <c r="I21" s="246"/>
      <c r="J21" s="246"/>
    </row>
    <row r="22" spans="1:10">
      <c r="A22" s="77">
        <v>1.3</v>
      </c>
      <c r="B22" s="210" t="s">
        <v>347</v>
      </c>
      <c r="C22" s="210"/>
      <c r="D22" s="210"/>
      <c r="E22" s="210"/>
      <c r="F22" s="210"/>
      <c r="G22" s="217"/>
      <c r="H22" s="217"/>
      <c r="I22" s="246"/>
      <c r="J22" s="246"/>
    </row>
    <row r="23" spans="1:10">
      <c r="A23" s="120">
        <v>2</v>
      </c>
      <c r="B23" s="247" t="s">
        <v>348</v>
      </c>
      <c r="C23" s="247"/>
      <c r="D23" s="247"/>
      <c r="E23" s="247"/>
      <c r="F23" s="247"/>
      <c r="G23" s="217"/>
      <c r="H23" s="217"/>
      <c r="I23" s="246"/>
      <c r="J23" s="246"/>
    </row>
    <row r="24" spans="1:10">
      <c r="A24" s="120">
        <v>3</v>
      </c>
      <c r="B24" s="247" t="s">
        <v>349</v>
      </c>
      <c r="C24" s="247"/>
      <c r="D24" s="247"/>
      <c r="E24" s="247"/>
      <c r="F24" s="247"/>
      <c r="G24" s="246">
        <f>+G20</f>
        <v>11683945</v>
      </c>
      <c r="H24" s="246"/>
      <c r="I24" s="246">
        <f>+I20</f>
        <v>9935439</v>
      </c>
      <c r="J24" s="246"/>
    </row>
    <row r="25" spans="1:10">
      <c r="A25" s="120">
        <v>4</v>
      </c>
      <c r="B25" s="247" t="s">
        <v>350</v>
      </c>
      <c r="C25" s="247"/>
      <c r="D25" s="247"/>
      <c r="E25" s="247"/>
      <c r="F25" s="247"/>
      <c r="G25" s="217"/>
      <c r="H25" s="217"/>
      <c r="I25" s="246">
        <f>+I26</f>
        <v>0</v>
      </c>
      <c r="J25" s="246"/>
    </row>
    <row r="26" spans="1:10">
      <c r="A26" s="77">
        <v>4.0999999999999996</v>
      </c>
      <c r="B26" s="210" t="s">
        <v>351</v>
      </c>
      <c r="C26" s="210"/>
      <c r="D26" s="210"/>
      <c r="E26" s="210"/>
      <c r="F26" s="210"/>
      <c r="G26" s="217"/>
      <c r="H26" s="217"/>
      <c r="I26" s="246">
        <f>+[1]гүйлгээ!E31</f>
        <v>0</v>
      </c>
      <c r="J26" s="246"/>
    </row>
    <row r="27" spans="1:10">
      <c r="A27" s="77">
        <v>4.2</v>
      </c>
      <c r="B27" s="210" t="s">
        <v>352</v>
      </c>
      <c r="C27" s="210"/>
      <c r="D27" s="210"/>
      <c r="E27" s="210"/>
      <c r="F27" s="210"/>
      <c r="G27" s="217"/>
      <c r="H27" s="217"/>
      <c r="I27" s="246"/>
      <c r="J27" s="246"/>
    </row>
    <row r="28" spans="1:10">
      <c r="A28" s="120">
        <v>4.3</v>
      </c>
      <c r="B28" s="210" t="s">
        <v>353</v>
      </c>
      <c r="C28" s="210"/>
      <c r="D28" s="210"/>
      <c r="E28" s="210"/>
      <c r="F28" s="210"/>
      <c r="G28" s="217"/>
      <c r="H28" s="217"/>
      <c r="I28" s="246"/>
      <c r="J28" s="246"/>
    </row>
    <row r="29" spans="1:10">
      <c r="A29" s="75"/>
      <c r="B29" s="67"/>
      <c r="C29" s="67"/>
      <c r="D29" s="67"/>
      <c r="E29" s="67"/>
      <c r="F29" s="67"/>
      <c r="G29" s="67"/>
      <c r="H29" s="67"/>
      <c r="I29" s="67"/>
      <c r="J29" s="67"/>
    </row>
    <row r="30" spans="1:10">
      <c r="A30" s="205" t="s">
        <v>354</v>
      </c>
      <c r="B30" s="206"/>
      <c r="C30" s="206"/>
      <c r="D30" s="206"/>
      <c r="E30" s="206"/>
      <c r="F30" s="206"/>
      <c r="G30" s="206"/>
      <c r="H30" s="206"/>
      <c r="I30" s="206"/>
      <c r="J30" s="206"/>
    </row>
    <row r="31" spans="1:10">
      <c r="A31" s="196" t="s">
        <v>355</v>
      </c>
      <c r="B31" s="196"/>
      <c r="C31" s="196"/>
      <c r="D31" s="196"/>
      <c r="E31" s="67"/>
      <c r="F31" s="67"/>
      <c r="G31" s="67"/>
      <c r="H31" s="67"/>
      <c r="I31" s="67"/>
      <c r="J31" s="67"/>
    </row>
    <row r="32" spans="1:10">
      <c r="A32" s="72"/>
      <c r="B32" s="67"/>
      <c r="C32" s="67"/>
      <c r="D32" s="67"/>
      <c r="E32" s="67"/>
      <c r="F32" s="67"/>
      <c r="G32" s="67"/>
      <c r="H32" s="67"/>
      <c r="I32" s="67"/>
      <c r="J32" s="67"/>
    </row>
    <row r="33" spans="1:10">
      <c r="A33" s="77" t="s">
        <v>156</v>
      </c>
      <c r="B33" s="197" t="s">
        <v>356</v>
      </c>
      <c r="C33" s="197"/>
      <c r="D33" s="197"/>
      <c r="E33" s="197"/>
      <c r="F33" s="197"/>
      <c r="G33" s="204" t="s">
        <v>342</v>
      </c>
      <c r="H33" s="204"/>
      <c r="I33" s="204" t="s">
        <v>343</v>
      </c>
      <c r="J33" s="204"/>
    </row>
    <row r="34" spans="1:10">
      <c r="A34" s="77">
        <v>1</v>
      </c>
      <c r="B34" s="217"/>
      <c r="C34" s="217"/>
      <c r="D34" s="217"/>
      <c r="E34" s="217"/>
      <c r="F34" s="217"/>
      <c r="G34" s="217"/>
      <c r="H34" s="217"/>
      <c r="I34" s="217"/>
      <c r="J34" s="217"/>
    </row>
    <row r="35" spans="1:10">
      <c r="A35" s="77">
        <v>2</v>
      </c>
      <c r="B35" s="217"/>
      <c r="C35" s="217"/>
      <c r="D35" s="217"/>
      <c r="E35" s="217"/>
      <c r="F35" s="217"/>
      <c r="G35" s="217"/>
      <c r="H35" s="217"/>
      <c r="I35" s="217"/>
      <c r="J35" s="217"/>
    </row>
    <row r="36" spans="1:10">
      <c r="A36" s="77">
        <v>3</v>
      </c>
      <c r="B36" s="217" t="s">
        <v>158</v>
      </c>
      <c r="C36" s="217"/>
      <c r="D36" s="217"/>
      <c r="E36" s="217"/>
      <c r="F36" s="217"/>
      <c r="G36" s="217"/>
      <c r="H36" s="217"/>
      <c r="I36" s="217"/>
      <c r="J36" s="217"/>
    </row>
    <row r="37" spans="1:10">
      <c r="A37" s="121" t="s">
        <v>357</v>
      </c>
      <c r="B37" s="121"/>
      <c r="C37" s="121"/>
      <c r="D37" s="67"/>
      <c r="E37" s="67"/>
      <c r="F37" s="67"/>
      <c r="G37" s="67"/>
      <c r="H37" s="67"/>
      <c r="I37" s="67"/>
      <c r="J37" s="67"/>
    </row>
    <row r="38" spans="1:10">
      <c r="A38" s="72"/>
      <c r="B38" s="67"/>
      <c r="C38" s="67"/>
      <c r="D38" s="67"/>
      <c r="E38" s="67"/>
      <c r="F38" s="67"/>
      <c r="G38" s="67"/>
      <c r="H38" s="67"/>
      <c r="I38" s="67"/>
      <c r="J38" s="67"/>
    </row>
    <row r="39" spans="1:10">
      <c r="A39" s="77" t="s">
        <v>156</v>
      </c>
      <c r="B39" s="217" t="s">
        <v>235</v>
      </c>
      <c r="C39" s="217"/>
      <c r="D39" s="217"/>
      <c r="E39" s="217"/>
      <c r="F39" s="217"/>
      <c r="G39" s="204" t="s">
        <v>342</v>
      </c>
      <c r="H39" s="204"/>
      <c r="I39" s="204" t="s">
        <v>343</v>
      </c>
      <c r="J39" s="204"/>
    </row>
    <row r="40" spans="1:10">
      <c r="A40" s="77">
        <v>1</v>
      </c>
      <c r="B40" s="210" t="s">
        <v>358</v>
      </c>
      <c r="C40" s="210"/>
      <c r="D40" s="210"/>
      <c r="E40" s="210"/>
      <c r="F40" s="210"/>
      <c r="G40" s="217"/>
      <c r="H40" s="217"/>
      <c r="I40" s="217"/>
      <c r="J40" s="217"/>
    </row>
    <row r="41" spans="1:10">
      <c r="A41" s="77">
        <v>2</v>
      </c>
      <c r="B41" s="210" t="s">
        <v>359</v>
      </c>
      <c r="C41" s="210"/>
      <c r="D41" s="210"/>
      <c r="E41" s="210"/>
      <c r="F41" s="210"/>
      <c r="G41" s="217"/>
      <c r="H41" s="217"/>
      <c r="I41" s="217"/>
      <c r="J41" s="217"/>
    </row>
    <row r="42" spans="1:10">
      <c r="A42" s="77">
        <v>3</v>
      </c>
      <c r="B42" s="210" t="s">
        <v>360</v>
      </c>
      <c r="C42" s="210"/>
      <c r="D42" s="210"/>
      <c r="E42" s="210"/>
      <c r="F42" s="210"/>
      <c r="G42" s="217"/>
      <c r="H42" s="217"/>
      <c r="I42" s="217"/>
      <c r="J42" s="217"/>
    </row>
    <row r="43" spans="1:10">
      <c r="A43" s="77">
        <v>4</v>
      </c>
      <c r="B43" s="210" t="s">
        <v>361</v>
      </c>
      <c r="C43" s="210"/>
      <c r="D43" s="210"/>
      <c r="E43" s="210"/>
      <c r="F43" s="210"/>
      <c r="G43" s="217"/>
      <c r="H43" s="217"/>
      <c r="I43" s="217"/>
      <c r="J43" s="217"/>
    </row>
    <row r="44" spans="1:10">
      <c r="A44" s="77">
        <v>5</v>
      </c>
      <c r="B44" s="217" t="s">
        <v>158</v>
      </c>
      <c r="C44" s="217"/>
      <c r="D44" s="217"/>
      <c r="E44" s="217"/>
      <c r="F44" s="217"/>
      <c r="G44" s="217"/>
      <c r="H44" s="217"/>
      <c r="I44" s="217"/>
      <c r="J44" s="217"/>
    </row>
    <row r="45" spans="1:10">
      <c r="A45" s="112"/>
      <c r="B45" s="107"/>
      <c r="C45" s="107"/>
      <c r="D45" s="107"/>
      <c r="E45" s="107"/>
      <c r="F45" s="107"/>
      <c r="G45" s="107"/>
      <c r="H45" s="107"/>
      <c r="I45" s="107"/>
      <c r="J45" s="107"/>
    </row>
    <row r="46" spans="1:10">
      <c r="A46" s="80" t="s">
        <v>362</v>
      </c>
      <c r="B46" s="67"/>
      <c r="C46" s="67"/>
      <c r="D46" s="67"/>
      <c r="E46" s="67"/>
      <c r="F46" s="67"/>
      <c r="G46" s="67"/>
      <c r="H46" s="67"/>
      <c r="I46" s="67"/>
      <c r="J46" s="67"/>
    </row>
    <row r="47" spans="1:10">
      <c r="A47" s="72"/>
      <c r="B47" s="67"/>
      <c r="C47" s="67"/>
      <c r="D47" s="67"/>
      <c r="E47" s="67"/>
      <c r="F47" s="67"/>
      <c r="G47" s="67"/>
      <c r="H47" s="67"/>
      <c r="I47" s="67"/>
      <c r="J47" s="67"/>
    </row>
    <row r="48" spans="1:10">
      <c r="A48" s="68" t="s">
        <v>156</v>
      </c>
      <c r="B48" s="204" t="s">
        <v>363</v>
      </c>
      <c r="C48" s="204"/>
      <c r="D48" s="204"/>
      <c r="E48" s="204"/>
      <c r="F48" s="204"/>
      <c r="G48" s="204" t="s">
        <v>342</v>
      </c>
      <c r="H48" s="204"/>
      <c r="I48" s="204" t="s">
        <v>364</v>
      </c>
      <c r="J48" s="204"/>
    </row>
    <row r="49" spans="1:10">
      <c r="A49" s="69">
        <v>1</v>
      </c>
      <c r="B49" s="245" t="s">
        <v>365</v>
      </c>
      <c r="C49" s="245"/>
      <c r="D49" s="245"/>
      <c r="E49" s="245"/>
      <c r="F49" s="245"/>
      <c r="G49" s="204"/>
      <c r="H49" s="204"/>
      <c r="I49" s="204"/>
      <c r="J49" s="204"/>
    </row>
    <row r="50" spans="1:10">
      <c r="A50" s="71">
        <v>2</v>
      </c>
      <c r="B50" s="244" t="s">
        <v>366</v>
      </c>
      <c r="C50" s="244"/>
      <c r="D50" s="244"/>
      <c r="E50" s="244"/>
      <c r="F50" s="244"/>
      <c r="G50" s="204"/>
      <c r="H50" s="204"/>
      <c r="I50" s="204"/>
      <c r="J50" s="204"/>
    </row>
    <row r="51" spans="1:10">
      <c r="A51" s="71">
        <v>3</v>
      </c>
      <c r="B51" s="210" t="s">
        <v>367</v>
      </c>
      <c r="C51" s="210"/>
      <c r="D51" s="210"/>
      <c r="E51" s="210"/>
      <c r="F51" s="210"/>
      <c r="G51" s="204"/>
      <c r="H51" s="204"/>
      <c r="I51" s="204"/>
      <c r="J51" s="204"/>
    </row>
    <row r="52" spans="1:10">
      <c r="A52" s="71">
        <v>4</v>
      </c>
      <c r="B52" s="210" t="s">
        <v>368</v>
      </c>
      <c r="C52" s="210"/>
      <c r="D52" s="210"/>
      <c r="E52" s="210"/>
      <c r="F52" s="210"/>
      <c r="G52" s="204"/>
      <c r="H52" s="204"/>
      <c r="I52" s="204"/>
      <c r="J52" s="204"/>
    </row>
    <row r="53" spans="1:10">
      <c r="A53" s="71">
        <v>5</v>
      </c>
      <c r="B53" s="210" t="s">
        <v>369</v>
      </c>
      <c r="C53" s="210"/>
      <c r="D53" s="210"/>
      <c r="E53" s="210"/>
      <c r="F53" s="210"/>
      <c r="G53" s="204"/>
      <c r="H53" s="204"/>
      <c r="I53" s="204"/>
      <c r="J53" s="204"/>
    </row>
    <row r="54" spans="1:10">
      <c r="A54" s="71">
        <v>6</v>
      </c>
      <c r="B54" s="210"/>
      <c r="C54" s="210"/>
      <c r="D54" s="210"/>
      <c r="E54" s="210"/>
      <c r="F54" s="210"/>
      <c r="G54" s="204"/>
      <c r="H54" s="204"/>
      <c r="I54" s="204"/>
      <c r="J54" s="204"/>
    </row>
    <row r="55" spans="1:10">
      <c r="A55" s="71">
        <v>7</v>
      </c>
      <c r="B55" s="217" t="s">
        <v>158</v>
      </c>
      <c r="C55" s="217"/>
      <c r="D55" s="217"/>
      <c r="E55" s="217"/>
      <c r="F55" s="217"/>
      <c r="G55" s="122"/>
      <c r="H55" s="122"/>
      <c r="I55" s="122"/>
      <c r="J55" s="122"/>
    </row>
    <row r="56" spans="1:10">
      <c r="A56" s="67"/>
      <c r="B56" s="67"/>
      <c r="C56" s="67"/>
      <c r="D56" s="67"/>
      <c r="E56" s="67"/>
      <c r="F56" s="67"/>
      <c r="G56" s="67"/>
      <c r="H56" s="67"/>
      <c r="I56" s="67"/>
      <c r="J56" s="67"/>
    </row>
    <row r="57" spans="1:10">
      <c r="A57" s="102" t="s">
        <v>281</v>
      </c>
      <c r="B57" s="67"/>
      <c r="C57" s="67"/>
      <c r="D57" s="67"/>
      <c r="E57" s="67"/>
      <c r="F57" s="67"/>
      <c r="G57" s="67"/>
      <c r="H57" s="67"/>
      <c r="I57" s="67"/>
      <c r="J57" s="67"/>
    </row>
    <row r="58" spans="1:10">
      <c r="A58" s="67"/>
      <c r="B58" s="67"/>
      <c r="C58" s="67"/>
      <c r="D58" s="67"/>
      <c r="E58" s="67"/>
      <c r="F58" s="67"/>
      <c r="G58" s="67"/>
      <c r="H58" s="67"/>
      <c r="I58" s="67"/>
      <c r="J58" s="67"/>
    </row>
    <row r="59" spans="1:10">
      <c r="A59" s="67"/>
      <c r="B59" s="67"/>
      <c r="C59" s="67"/>
      <c r="D59" s="67"/>
      <c r="E59" s="67"/>
      <c r="F59" s="67"/>
      <c r="G59" s="67"/>
      <c r="H59" s="67"/>
      <c r="I59" s="67"/>
      <c r="J59" s="67"/>
    </row>
  </sheetData>
  <mergeCells count="96">
    <mergeCell ref="B7:F7"/>
    <mergeCell ref="A1:J1"/>
    <mergeCell ref="B3:F3"/>
    <mergeCell ref="B4:F4"/>
    <mergeCell ref="B5:F5"/>
    <mergeCell ref="B6:F6"/>
    <mergeCell ref="A9:D9"/>
    <mergeCell ref="A11:J11"/>
    <mergeCell ref="A16:J16"/>
    <mergeCell ref="B18:F18"/>
    <mergeCell ref="G18:H18"/>
    <mergeCell ref="I18:J18"/>
    <mergeCell ref="B19:F19"/>
    <mergeCell ref="G19:H19"/>
    <mergeCell ref="I19:J19"/>
    <mergeCell ref="B20:F20"/>
    <mergeCell ref="G20:H20"/>
    <mergeCell ref="I20:J20"/>
    <mergeCell ref="B21:F21"/>
    <mergeCell ref="G21:H21"/>
    <mergeCell ref="I21:J21"/>
    <mergeCell ref="B22:F22"/>
    <mergeCell ref="G22:H22"/>
    <mergeCell ref="I22:J22"/>
    <mergeCell ref="B23:F23"/>
    <mergeCell ref="G23:H23"/>
    <mergeCell ref="I23:J23"/>
    <mergeCell ref="B24:F24"/>
    <mergeCell ref="G24:H24"/>
    <mergeCell ref="I24:J24"/>
    <mergeCell ref="B25:F25"/>
    <mergeCell ref="G25:H25"/>
    <mergeCell ref="I25:J25"/>
    <mergeCell ref="B26:F26"/>
    <mergeCell ref="G26:H26"/>
    <mergeCell ref="I26:J26"/>
    <mergeCell ref="B34:F34"/>
    <mergeCell ref="G34:H34"/>
    <mergeCell ref="I34:J34"/>
    <mergeCell ref="B27:F27"/>
    <mergeCell ref="G27:H27"/>
    <mergeCell ref="I27:J27"/>
    <mergeCell ref="B28:F28"/>
    <mergeCell ref="G28:H28"/>
    <mergeCell ref="I28:J28"/>
    <mergeCell ref="A30:J30"/>
    <mergeCell ref="A31:D31"/>
    <mergeCell ref="B33:F33"/>
    <mergeCell ref="G33:H33"/>
    <mergeCell ref="I33:J33"/>
    <mergeCell ref="B35:F35"/>
    <mergeCell ref="G35:H35"/>
    <mergeCell ref="I35:J35"/>
    <mergeCell ref="B36:F36"/>
    <mergeCell ref="G36:H36"/>
    <mergeCell ref="I36:J36"/>
    <mergeCell ref="B39:F39"/>
    <mergeCell ref="G39:H39"/>
    <mergeCell ref="I39:J39"/>
    <mergeCell ref="B40:F40"/>
    <mergeCell ref="G40:H40"/>
    <mergeCell ref="I40:J40"/>
    <mergeCell ref="B41:F41"/>
    <mergeCell ref="G41:H41"/>
    <mergeCell ref="I41:J41"/>
    <mergeCell ref="B42:F42"/>
    <mergeCell ref="G42:H42"/>
    <mergeCell ref="I42:J42"/>
    <mergeCell ref="B43:F43"/>
    <mergeCell ref="G43:H43"/>
    <mergeCell ref="I43:J43"/>
    <mergeCell ref="B44:F44"/>
    <mergeCell ref="G44:H44"/>
    <mergeCell ref="I44:J44"/>
    <mergeCell ref="B48:F48"/>
    <mergeCell ref="G48:H48"/>
    <mergeCell ref="I48:J48"/>
    <mergeCell ref="B49:F49"/>
    <mergeCell ref="G49:H49"/>
    <mergeCell ref="I49:J49"/>
    <mergeCell ref="B50:F50"/>
    <mergeCell ref="G50:H50"/>
    <mergeCell ref="I50:J50"/>
    <mergeCell ref="B51:F51"/>
    <mergeCell ref="G51:H51"/>
    <mergeCell ref="I51:J51"/>
    <mergeCell ref="B54:F54"/>
    <mergeCell ref="G54:H54"/>
    <mergeCell ref="I54:J54"/>
    <mergeCell ref="B55:F55"/>
    <mergeCell ref="B52:F52"/>
    <mergeCell ref="G52:H52"/>
    <mergeCell ref="I52:J52"/>
    <mergeCell ref="B53:F53"/>
    <mergeCell ref="G53:H53"/>
    <mergeCell ref="I53:J53"/>
  </mergeCells>
  <hyperlinks>
    <hyperlink ref="B50" location="_ftn1" display="ХОЗҮХХ[1]-ийн  бодит үнэ цэнийн өөрчлөлтийн олз, гарз"/>
    <hyperlink ref="A57" location="_ftnref1" display="[1] Хөрөнгө оруулалтын зориулалттай үл хөдлөх хөрөнгө."/>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CT-1</vt:lpstr>
      <vt:lpstr>CT-2</vt:lpstr>
      <vt:lpstr>CT-3</vt:lpstr>
      <vt:lpstr>CT-4</vt:lpstr>
      <vt:lpstr>2</vt:lpstr>
      <vt:lpstr>4</vt:lpstr>
      <vt:lpstr>7</vt:lpstr>
      <vt:lpstr>8</vt:lpstr>
      <vt:lpstr>9</vt:lpstr>
      <vt:lpstr>10</vt:lpstr>
      <vt:lpstr>11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Computer</cp:lastModifiedBy>
  <dcterms:created xsi:type="dcterms:W3CDTF">2023-02-10T09:14:38Z</dcterms:created>
  <dcterms:modified xsi:type="dcterms:W3CDTF">2024-02-25T12:52:11Z</dcterms:modified>
</cp:coreProperties>
</file>