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40" windowHeight="7755" activeTab="3"/>
  </bookViews>
  <sheets>
    <sheet name="1" sheetId="17" r:id="rId1"/>
    <sheet name="2" sheetId="18" r:id="rId2"/>
    <sheet name="3" sheetId="19" r:id="rId3"/>
    <sheet name="4" sheetId="20" r:id="rId4"/>
    <sheet name="Sheet1" sheetId="21" r:id="rId5"/>
  </sheets>
  <externalReferences>
    <externalReference r:id="rId6"/>
  </externalReferences>
  <calcPr calcId="124519"/>
</workbook>
</file>

<file path=xl/calcChain.xml><?xml version="1.0" encoding="utf-8"?>
<calcChain xmlns="http://schemas.openxmlformats.org/spreadsheetml/2006/main">
  <c r="C48" i="20"/>
  <c r="C43"/>
  <c r="C54" s="1"/>
  <c r="C41"/>
  <c r="C34"/>
  <c r="C25"/>
  <c r="C23"/>
  <c r="E24" i="19"/>
  <c r="J19"/>
  <c r="I16"/>
  <c r="I24" s="1"/>
  <c r="C8"/>
  <c r="C16" s="1"/>
  <c r="C24" s="1"/>
  <c r="J24" l="1"/>
  <c r="J8"/>
  <c r="J16" s="1"/>
  <c r="D23" i="20"/>
  <c r="C55" l="1"/>
  <c r="C18" i="18" l="1"/>
  <c r="C17"/>
  <c r="C10"/>
  <c r="D59" i="17"/>
  <c r="D67" s="1"/>
  <c r="C59"/>
  <c r="D54"/>
  <c r="C54"/>
  <c r="C44"/>
  <c r="C38"/>
  <c r="D37"/>
  <c r="D36"/>
  <c r="C36"/>
  <c r="D16"/>
  <c r="D14"/>
  <c r="C14"/>
  <c r="C10"/>
  <c r="C67" l="1"/>
  <c r="D19"/>
  <c r="C30"/>
  <c r="C47"/>
  <c r="C55" s="1"/>
  <c r="C68" s="1"/>
  <c r="C25" i="18"/>
  <c r="C27" s="1"/>
  <c r="C29" s="1"/>
  <c r="C34" s="1"/>
  <c r="C19" i="17"/>
  <c r="D47"/>
  <c r="D55" s="1"/>
  <c r="D30"/>
  <c r="D31" s="1"/>
  <c r="C31" l="1"/>
</calcChain>
</file>

<file path=xl/sharedStrings.xml><?xml version="1.0" encoding="utf-8"?>
<sst xmlns="http://schemas.openxmlformats.org/spreadsheetml/2006/main" count="243" uniqueCount="212">
  <si>
    <t>Мөнгө, түүнтэй адилтгах хөрөнгө</t>
  </si>
  <si>
    <t>Дансны авлага</t>
  </si>
  <si>
    <t>Урьдчилж төлсөн зардал/тооцоо</t>
  </si>
  <si>
    <t>№</t>
  </si>
  <si>
    <t>Үндсэн хөрөнгө</t>
  </si>
  <si>
    <t>Урьдчилж орсон орлого</t>
  </si>
  <si>
    <t>Эздийн өмч</t>
  </si>
  <si>
    <t>Эздийн өмчийн бусад хэсэг</t>
  </si>
  <si>
    <t>Хуримтлагдсан ашиг</t>
  </si>
  <si>
    <t>Бусад зардал</t>
  </si>
  <si>
    <t>Борлуулалтын өртөг</t>
  </si>
  <si>
    <t>ӨР ТӨЛБӨР БА ЭЗДИЙН ӨМЧИЙН ДҮН</t>
  </si>
  <si>
    <t>Эздийн өмчийн дүн</t>
  </si>
  <si>
    <t>2.3.11</t>
  </si>
  <si>
    <t>2.3.10</t>
  </si>
  <si>
    <t>2.3.9</t>
  </si>
  <si>
    <t>2.3.8</t>
  </si>
  <si>
    <t>Гадаад вальютын хөрвүүлэлтийн нөөц</t>
  </si>
  <si>
    <t>2.3.7</t>
  </si>
  <si>
    <t>Хөрөнгийн дахин үнэлгээний нэмэгдэл</t>
  </si>
  <si>
    <t>2.3.6</t>
  </si>
  <si>
    <t>Нэмж төлөгдсөн капитал</t>
  </si>
  <si>
    <t>2.3.5</t>
  </si>
  <si>
    <t>Халаасны хувьцаа</t>
  </si>
  <si>
    <t>2.3.4</t>
  </si>
  <si>
    <t xml:space="preserve">                                        -      хувьцаат    </t>
  </si>
  <si>
    <t>2.3.3</t>
  </si>
  <si>
    <t xml:space="preserve">                                        -      хувийн</t>
  </si>
  <si>
    <t>2.3.2</t>
  </si>
  <si>
    <t xml:space="preserve">Өмч:                                -      төрийн </t>
  </si>
  <si>
    <t>2.3.1</t>
  </si>
  <si>
    <t>Өр төлбөрийн нийт дүн</t>
  </si>
  <si>
    <t>Урт хугацаат өр төлбөрийн дүн</t>
  </si>
  <si>
    <t>2.1.2.6</t>
  </si>
  <si>
    <t>2.1.2.5</t>
  </si>
  <si>
    <t>Бусад урт хугацаат өр төлбөр</t>
  </si>
  <si>
    <t>2.1.2.4</t>
  </si>
  <si>
    <t>Хойшлогдсон  татварын өр</t>
  </si>
  <si>
    <t>2.1.2.3</t>
  </si>
  <si>
    <t>Нөөц /өр төлбөр/</t>
  </si>
  <si>
    <t>2.1.2.2</t>
  </si>
  <si>
    <t>Урт хугацаат зээл</t>
  </si>
  <si>
    <t>2.1.2.1</t>
  </si>
  <si>
    <t>Урт хугацаат өр төлбөр</t>
  </si>
  <si>
    <t>2.1.2</t>
  </si>
  <si>
    <t>Богино хугацаат өр төлбөрийн дүн</t>
  </si>
  <si>
    <t>2.1.1.13</t>
  </si>
  <si>
    <t>2.1.1.12</t>
  </si>
  <si>
    <t>Борлуулалх зорилгоор эзэмшиж  буй эргэлтийн бус хөрөнгө (борлуулах бүлэг хөрөнгө) - нд хамаарах өр төлбөр</t>
  </si>
  <si>
    <t>2.1.1.11</t>
  </si>
  <si>
    <t>Бусад богино хугацаат өр төлбөр</t>
  </si>
  <si>
    <t>2.1.1.10</t>
  </si>
  <si>
    <t>2.1.1.9</t>
  </si>
  <si>
    <t>2.1.1.8</t>
  </si>
  <si>
    <t>Ногдол ашгийн өглөг</t>
  </si>
  <si>
    <t>2.1.1.7</t>
  </si>
  <si>
    <t>Хүүний өглөг</t>
  </si>
  <si>
    <t>2.1.1.6</t>
  </si>
  <si>
    <t>Богино хугацаат зээл</t>
  </si>
  <si>
    <t>2.1.1.5</t>
  </si>
  <si>
    <t>НДШ - ийн өглөг</t>
  </si>
  <si>
    <t>2.1.1.4</t>
  </si>
  <si>
    <t>Татварын өр</t>
  </si>
  <si>
    <t>2.1.1.3</t>
  </si>
  <si>
    <t>Цалингийн өглөг</t>
  </si>
  <si>
    <t>2.1.1.2</t>
  </si>
  <si>
    <t>Дансны өглөг</t>
  </si>
  <si>
    <t>2.1.1.1</t>
  </si>
  <si>
    <t>Богино хугацаат өр төлбөр</t>
  </si>
  <si>
    <t>2.1.1</t>
  </si>
  <si>
    <t>Өр төлбөр</t>
  </si>
  <si>
    <t>ӨР ТӨЛБӨР БА ЭЗДИЙН ӨМЧ</t>
  </si>
  <si>
    <t>НИЙТ ХӨРӨНГИЙН ДҮН</t>
  </si>
  <si>
    <t>Эргэлтийн бус хөрөнгийн дүн</t>
  </si>
  <si>
    <t>1.2.10</t>
  </si>
  <si>
    <t>1.2.9</t>
  </si>
  <si>
    <t>Бусад эргэлтийн бус хөрөнгө</t>
  </si>
  <si>
    <t>1.2.8</t>
  </si>
  <si>
    <t>Хөрөнгө оруулалтын зориулалттай үл хөдлөх хөрөнгө</t>
  </si>
  <si>
    <t>1.2.7</t>
  </si>
  <si>
    <t>Хойшлогдсон татварын хөрөнгө</t>
  </si>
  <si>
    <t>1.2.6</t>
  </si>
  <si>
    <t>Хайгуул ба үнэлгээний хөрөнгө</t>
  </si>
  <si>
    <t>1.2.5</t>
  </si>
  <si>
    <t>Урт хугацаат хөрөнгө оруулалт</t>
  </si>
  <si>
    <t>1.2.4</t>
  </si>
  <si>
    <t>Биологийн хөрөнгө</t>
  </si>
  <si>
    <t>1.2.3</t>
  </si>
  <si>
    <t>Биет бус хөрөнгө</t>
  </si>
  <si>
    <t>1.2.2</t>
  </si>
  <si>
    <t>1.2.1</t>
  </si>
  <si>
    <t>Эргэлтийн бус хөрөнгө</t>
  </si>
  <si>
    <t>Эргэлтийн хөрөнгийн дүн</t>
  </si>
  <si>
    <t>1.1.11</t>
  </si>
  <si>
    <t>1.1.10</t>
  </si>
  <si>
    <t>Борлуулах зорилгоор эзэмшиж буй эргэлтийн бус хөрөнгө (борлуулах бүлэг хөрөнгө)</t>
  </si>
  <si>
    <t>1.1.9</t>
  </si>
  <si>
    <t>1.1.8</t>
  </si>
  <si>
    <t>1.1.7</t>
  </si>
  <si>
    <t>1.1.6</t>
  </si>
  <si>
    <t>Бусад санхүүгийн хөрөнгө</t>
  </si>
  <si>
    <t>1.1.5</t>
  </si>
  <si>
    <t>Бусад авлага</t>
  </si>
  <si>
    <t>1.1.4</t>
  </si>
  <si>
    <t>Татвар, НДШ - ийн авлага</t>
  </si>
  <si>
    <t>1.1.3</t>
  </si>
  <si>
    <t>1.1.2</t>
  </si>
  <si>
    <t>1.1.1</t>
  </si>
  <si>
    <t>Эргэлтийн хөрөнгө</t>
  </si>
  <si>
    <t>ХӨРӨНГӨ</t>
  </si>
  <si>
    <t>ҮЗҮҮЛЭЛТ</t>
  </si>
  <si>
    <t>Мөрийн дугаар</t>
  </si>
  <si>
    <t>/төргрөгөөр/</t>
  </si>
  <si>
    <t>(Аж ахуйн нэгжийн нэр)</t>
  </si>
  <si>
    <t>САНХҮҮГИЙН БАЙДЛЫН ТАЙЛАН</t>
  </si>
  <si>
    <t>Нэгж хувьцаанд ногдох суурь ашиг (алдагдал)</t>
  </si>
  <si>
    <t>Орлогын нийт дүн</t>
  </si>
  <si>
    <t>Бусад олз (гарз)</t>
  </si>
  <si>
    <t>Гадаад вальютын хөрвүүлэлтийн зөрүү</t>
  </si>
  <si>
    <t>Хөрөнгийн дахин үнэлгээний нэмэгдлийн зөрүү</t>
  </si>
  <si>
    <t>Бусад дэлгэрэнгүй орлого</t>
  </si>
  <si>
    <t>Тайлант үеийн цэвэр ашиг (алдагдал)</t>
  </si>
  <si>
    <t>Зогсоосон үйл ажиллагааны татварын дараах ашиг (алдагдал)</t>
  </si>
  <si>
    <t>Татварын дараах ашиг (алдагдал)</t>
  </si>
  <si>
    <t>Орлогын татварын зардал</t>
  </si>
  <si>
    <t>Татвар төлөхийн өмнөх ашиг (алдагдал)</t>
  </si>
  <si>
    <t>Бусад ашиг (алдагдал)</t>
  </si>
  <si>
    <t>Хөрөнгө оруулалт борлуулснаас үүссэн олз (гарз)</t>
  </si>
  <si>
    <t>Биет бус хөрөнгө данснаас хассаны олз (гарз)</t>
  </si>
  <si>
    <t>Үндсэн хөрөнгө данснаас хассаны олз (гарз)</t>
  </si>
  <si>
    <t>Гадаад вальютын ханшийн зөрүүний олз (гарз)</t>
  </si>
  <si>
    <t>Санхүүгийн зардал</t>
  </si>
  <si>
    <t>Ерөнхий ба удирдлагын зардал</t>
  </si>
  <si>
    <t>Борлуулалт, маркетингийн зардал</t>
  </si>
  <si>
    <t>Бусад орлого</t>
  </si>
  <si>
    <t>Эрхийн шимтгэлийн орлого</t>
  </si>
  <si>
    <t>Ногдол ашгийн орлого</t>
  </si>
  <si>
    <t>Түрээсийн орлого</t>
  </si>
  <si>
    <t>Нийт ашиг (алдагдал)</t>
  </si>
  <si>
    <t>Борлуулалтын орлого (цэвэр)</t>
  </si>
  <si>
    <t>ОРЛОГЫН ДЭЛГЭРЭНГҮЙ ТАЙЛАН</t>
  </si>
  <si>
    <t>Дахин үнэлгээний нэмэгдлийн хэрэгжсэн дүн</t>
  </si>
  <si>
    <t>Зарласан ногдол ашиг</t>
  </si>
  <si>
    <t>Өмчид гарсан өөрчлөлт</t>
  </si>
  <si>
    <t>Залруулсан үлдэгдэл</t>
  </si>
  <si>
    <t>Нягтлан бодох бүртгэлийн бодлогын өөрчлөлтийн нөлөө, алдааны залруулга</t>
  </si>
  <si>
    <t>Нийт дүн</t>
  </si>
  <si>
    <t>Гадаад валютын хөрвүүлэлтийн нөөц</t>
  </si>
  <si>
    <t>Өмч</t>
  </si>
  <si>
    <t>ӨМЧИЙН ӨӨРЧЛӨЛТИЙН ТАЙЛАН</t>
  </si>
  <si>
    <t>Мөнгө, түүнтэй адилтгах хөрөнгийн эцсийн үлдэгдэл</t>
  </si>
  <si>
    <t>Мөнгө, түүнтэй адилтгах хөрөнгийн эхний үлдэгдэл</t>
  </si>
  <si>
    <t>Бүх цэвэр мөнгөн гүйлгээ</t>
  </si>
  <si>
    <t>Санхүүгийн үйл ажиллагааны цэвэр мөнгөн гүйлгээний дүн</t>
  </si>
  <si>
    <t xml:space="preserve">     Төлсөн ногдол ашиг</t>
  </si>
  <si>
    <t xml:space="preserve">     Хувьцаа буцаан худалдаж авахад төлсөн</t>
  </si>
  <si>
    <t xml:space="preserve">     Санхүүгийн түрээсийн өглөгт төлсөн</t>
  </si>
  <si>
    <t xml:space="preserve">     Зээл, өрийн үнэт цаасны төлбөрт төлсөн мөнгө</t>
  </si>
  <si>
    <t>Мөнгөн зарлагын дүн (-)</t>
  </si>
  <si>
    <t xml:space="preserve">     Төрөл бүрийн хандив</t>
  </si>
  <si>
    <t xml:space="preserve">     Хувьцаа болон өмчийн бусад үнэт цаас гаргаснаас хүлээн авсан</t>
  </si>
  <si>
    <t xml:space="preserve">     Зээл авсан, өрийн үнэт цаас гаргаснаас хүлээн авсан</t>
  </si>
  <si>
    <t>Мөнгөн орлогын дүн (+)</t>
  </si>
  <si>
    <t>Санхүүгийн үйл ажиллагааны мөнгөн гүйлгээ</t>
  </si>
  <si>
    <t>Хөрөнгө оруулалтын үйл ажиллагааны цэвэр мөнгөн гүйлгээний дүн</t>
  </si>
  <si>
    <t xml:space="preserve">     Бусдад олгосон зээл болон урьдчилгаа</t>
  </si>
  <si>
    <t xml:space="preserve">     Бусад урт хугацаат хөрөнгө олж эзэмшихэд төлсөн</t>
  </si>
  <si>
    <t xml:space="preserve">     Хөрөнгө оруулалт олж эзэмшихэд төлсөн</t>
  </si>
  <si>
    <t xml:space="preserve">     Биет бус хөрөнгө олж эзэмшихэд төлсөн</t>
  </si>
  <si>
    <t xml:space="preserve">     Үндсэн хөрөнгө олж эзэмшихэд төлсөн</t>
  </si>
  <si>
    <t xml:space="preserve">     Хүлээн авсан ногдол ашиг</t>
  </si>
  <si>
    <t xml:space="preserve">     Хүлээн авсан хүүний орлого</t>
  </si>
  <si>
    <t xml:space="preserve">     Бусдад олгосон зээл, мөнгөн урьдчилгааны буцаан төлөлт</t>
  </si>
  <si>
    <t xml:space="preserve">     Бусад урт хугацаат хөрөнгө борлуулсны орлого</t>
  </si>
  <si>
    <t xml:space="preserve">     Хөрөнгө оруулалт борлуулсны орлого</t>
  </si>
  <si>
    <t xml:space="preserve">     Биет бус хөрөнгө борлуулсны орлого</t>
  </si>
  <si>
    <t xml:space="preserve">     Үндсэн хөрөнгө борлуулсны орлого</t>
  </si>
  <si>
    <t>Хөрөнгө оруулалтын үйл ажиллагааны мөнгөн гүйлгээ</t>
  </si>
  <si>
    <t>Үндсэн үйл ажиллагааны цэвэр мөнгөн гүйлгээний дүн</t>
  </si>
  <si>
    <t xml:space="preserve">     Бусад мөнгөн зарлага</t>
  </si>
  <si>
    <t xml:space="preserve">     Даатгалын төлбөрт төлсөн</t>
  </si>
  <si>
    <t xml:space="preserve">     Татварын байгууллагад төлсөн</t>
  </si>
  <si>
    <t xml:space="preserve">     Хүүний төлбөрт төлсөн</t>
  </si>
  <si>
    <t xml:space="preserve">     Түлш шатахуун, тээврийн хөлс, сэлбэг хэрэгсэлд төлсөн </t>
  </si>
  <si>
    <t xml:space="preserve">     Бараа материал худалдаж авахад төлсөн</t>
  </si>
  <si>
    <t xml:space="preserve">     Нийгмийн даатгалын байгууллагад төлсөн</t>
  </si>
  <si>
    <t xml:space="preserve">     Ажиллагчдад төлсөн мөнгө</t>
  </si>
  <si>
    <t xml:space="preserve">     Бусад мөнгөн орлого</t>
  </si>
  <si>
    <t xml:space="preserve">     Татаас, санхүүжилтийн орлого</t>
  </si>
  <si>
    <t xml:space="preserve">     Буцаан авсан албан татвар</t>
  </si>
  <si>
    <t xml:space="preserve">     Даатгалын нөхвөрөөс хүлээн авсан мөнгө</t>
  </si>
  <si>
    <t xml:space="preserve">     Эрхийн шимтгэл, хураамж, төлбөрийн орлого</t>
  </si>
  <si>
    <t xml:space="preserve">     Бараа борлуулсан, үйлчилгээ үзүүлсний орлого</t>
  </si>
  <si>
    <t>Үндсэн үйл ажиллагааны мөнгөн гүйлгээ</t>
  </si>
  <si>
    <t>МӨНГӨН ГҮЙЛГЭЭНИЙ ТАЙЛАН</t>
  </si>
  <si>
    <t>Дуусаагүй барилга</t>
  </si>
  <si>
    <t xml:space="preserve">     Ашиглалтын зардалд төлсөн мөнгө</t>
  </si>
  <si>
    <t xml:space="preserve">     Хүүгийн орлого</t>
  </si>
  <si>
    <t>/төгрөгөөр/</t>
  </si>
  <si>
    <t xml:space="preserve"> </t>
  </si>
  <si>
    <t>Үйлчилгээний  орлого</t>
  </si>
  <si>
    <t>2020 оны 12 сарын 31 өдөр</t>
  </si>
  <si>
    <t>2019 оны 12 сарын 31-ний үлдэгдэл</t>
  </si>
  <si>
    <t>2020 оны 12-р сарын 31-ний үлдэгдэл</t>
  </si>
  <si>
    <t>Бусад бараа материал</t>
  </si>
  <si>
    <r>
      <t xml:space="preserve">  " Увс-Чацаргана</t>
    </r>
    <r>
      <rPr>
        <b/>
        <u/>
        <sz val="12"/>
        <color theme="1"/>
        <rFont val="Arial Mon"/>
        <family val="2"/>
      </rPr>
      <t xml:space="preserve"> ХХК" </t>
    </r>
  </si>
  <si>
    <t>2021 оны 12 сарын 31 өдөр</t>
  </si>
  <si>
    <t>2021 оны 12-р сарын 31-ний үлдэгдэл</t>
  </si>
  <si>
    <t xml:space="preserve"> 2021 оны 12 сарын 31 өдөр</t>
  </si>
  <si>
    <t>2022 оны 12сарын 31 өдөр</t>
  </si>
  <si>
    <t xml:space="preserve">   2022 оны 12 сарын 31 өдөр</t>
  </si>
  <si>
    <t>2022 оны 12 сарын 31 өдөр</t>
  </si>
</sst>
</file>

<file path=xl/styles.xml><?xml version="1.0" encoding="utf-8"?>
<styleSheet xmlns="http://schemas.openxmlformats.org/spreadsheetml/2006/main">
  <numFmts count="7">
    <numFmt numFmtId="164" formatCode="_-* #,##0.00\ &quot;₮&quot;_-;\-* #,##0.00\ &quot;₮&quot;_-;_-* &quot;-&quot;??\ &quot;₮&quot;_-;_-@_-"/>
    <numFmt numFmtId="165" formatCode="_-* #,##0.00\ [$₮-7850]_-;\-* #,##0.00\ [$₮-7850]_-;_-* &quot;-&quot;??\ [$₮-7850]_-;_-@_-"/>
    <numFmt numFmtId="166" formatCode="_-* #,##0.00\ [$₮-450]_-;\-* #,##0.00\ [$₮-450]_-;_-* &quot;-&quot;??\ [$₮-450]_-;_-@_-"/>
    <numFmt numFmtId="167" formatCode="_-* #,##0.00[$₮-450]_-;\-* #,##0.00[$₮-450]_-;_-* &quot;-&quot;??[$₮-450]_-;_-@_-"/>
    <numFmt numFmtId="168" formatCode="_-* #,##0\ [$₮-7850]_-;\-* #,##0\ [$₮-7850]_-;_-* &quot;-&quot;??\ [$₮-7850]_-;_-@_-"/>
    <numFmt numFmtId="169" formatCode="_-* #,##0\ [$₮-450]_-;\-* #,##0\ [$₮-450]_-;_-* &quot;-&quot;??\ [$₮-450]_-;_-@_-"/>
    <numFmt numFmtId="170" formatCode="_-[$₮-450]\ * #,##0.00_-;\-[$₮-450]\ * #,##0.00_-;_-[$₮-450]\ * &quot;-&quot;??_-;_-@_-"/>
  </numFmts>
  <fonts count="15">
    <font>
      <sz val="11"/>
      <color theme="1"/>
      <name val="Calibri"/>
      <family val="2"/>
      <charset val="1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b/>
      <sz val="9"/>
      <color theme="1"/>
      <name val="Arial Mon"/>
      <family val="2"/>
    </font>
    <font>
      <sz val="12"/>
      <color theme="1"/>
      <name val="Arial Mon"/>
      <family val="2"/>
    </font>
    <font>
      <b/>
      <sz val="12"/>
      <color theme="1"/>
      <name val="Arial Mon"/>
      <family val="2"/>
    </font>
    <font>
      <b/>
      <u/>
      <sz val="12"/>
      <color theme="1"/>
      <name val="Arial Mon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2">
    <xf numFmtId="0" fontId="0" fillId="0" borderId="0" xfId="0"/>
    <xf numFmtId="0" fontId="1" fillId="0" borderId="0" xfId="1" applyFont="1" applyAlignment="1">
      <alignment vertical="center" wrapText="1"/>
    </xf>
    <xf numFmtId="166" fontId="2" fillId="0" borderId="2" xfId="1" applyNumberFormat="1" applyFont="1" applyBorder="1" applyAlignment="1">
      <alignment vertical="center" wrapText="1"/>
    </xf>
    <xf numFmtId="0" fontId="2" fillId="0" borderId="2" xfId="1" applyFont="1" applyBorder="1" applyAlignment="1">
      <alignment vertical="center" wrapText="1"/>
    </xf>
    <xf numFmtId="0" fontId="2" fillId="0" borderId="2" xfId="1" applyFont="1" applyBorder="1" applyAlignment="1">
      <alignment horizontal="left" vertical="center" wrapText="1"/>
    </xf>
    <xf numFmtId="166" fontId="1" fillId="0" borderId="2" xfId="1" applyNumberFormat="1" applyFont="1" applyBorder="1" applyAlignment="1">
      <alignment vertical="center" wrapText="1"/>
    </xf>
    <xf numFmtId="0" fontId="1" fillId="0" borderId="2" xfId="1" applyFont="1" applyBorder="1" applyAlignment="1">
      <alignment vertical="center" wrapText="1"/>
    </xf>
    <xf numFmtId="0" fontId="1" fillId="0" borderId="2" xfId="1" applyFont="1" applyBorder="1" applyAlignment="1">
      <alignment horizontal="left" vertical="center" wrapText="1"/>
    </xf>
    <xf numFmtId="0" fontId="1" fillId="0" borderId="0" xfId="1" applyFont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1" fillId="0" borderId="3" xfId="1" applyFont="1" applyBorder="1" applyAlignment="1">
      <alignment vertical="center" wrapText="1"/>
    </xf>
    <xf numFmtId="166" fontId="1" fillId="0" borderId="4" xfId="1" applyNumberFormat="1" applyFont="1" applyBorder="1" applyAlignment="1">
      <alignment vertical="center" wrapText="1"/>
    </xf>
    <xf numFmtId="166" fontId="2" fillId="0" borderId="5" xfId="1" applyNumberFormat="1" applyFont="1" applyBorder="1" applyAlignment="1">
      <alignment vertical="center" wrapText="1"/>
    </xf>
    <xf numFmtId="166" fontId="1" fillId="0" borderId="0" xfId="1" applyNumberFormat="1" applyFont="1" applyAlignment="1">
      <alignment vertical="center" wrapText="1"/>
    </xf>
    <xf numFmtId="164" fontId="1" fillId="0" borderId="0" xfId="1" applyNumberFormat="1" applyFont="1" applyAlignment="1">
      <alignment vertical="center" wrapText="1"/>
    </xf>
    <xf numFmtId="164" fontId="1" fillId="0" borderId="2" xfId="1" applyNumberFormat="1" applyFont="1" applyBorder="1" applyAlignment="1">
      <alignment vertical="center" wrapText="1"/>
    </xf>
    <xf numFmtId="169" fontId="1" fillId="0" borderId="2" xfId="1" applyNumberFormat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horizontal="right" vertical="center" wrapText="1"/>
    </xf>
    <xf numFmtId="0" fontId="5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2" xfId="1" applyFont="1" applyBorder="1" applyAlignment="1">
      <alignment vertical="center" wrapText="1"/>
    </xf>
    <xf numFmtId="165" fontId="4" fillId="0" borderId="2" xfId="1" applyNumberFormat="1" applyFont="1" applyFill="1" applyBorder="1" applyAlignment="1">
      <alignment vertic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2" xfId="1" applyFont="1" applyBorder="1" applyAlignment="1">
      <alignment vertical="center" wrapText="1"/>
    </xf>
    <xf numFmtId="165" fontId="5" fillId="0" borderId="2" xfId="1" applyNumberFormat="1" applyFont="1" applyFill="1" applyBorder="1" applyAlignment="1">
      <alignment vertical="center" wrapText="1"/>
    </xf>
    <xf numFmtId="165" fontId="5" fillId="0" borderId="0" xfId="1" applyNumberFormat="1" applyFont="1" applyAlignment="1">
      <alignment vertical="center" wrapText="1"/>
    </xf>
    <xf numFmtId="165" fontId="4" fillId="0" borderId="5" xfId="1" applyNumberFormat="1" applyFont="1" applyFill="1" applyBorder="1" applyAlignment="1">
      <alignment vertical="center" wrapText="1"/>
    </xf>
    <xf numFmtId="165" fontId="5" fillId="2" borderId="4" xfId="1" applyNumberFormat="1" applyFont="1" applyFill="1" applyBorder="1" applyAlignment="1">
      <alignment vertical="center" wrapText="1"/>
    </xf>
    <xf numFmtId="165" fontId="4" fillId="0" borderId="2" xfId="1" applyNumberFormat="1" applyFont="1" applyBorder="1" applyAlignment="1">
      <alignment vertical="center" wrapText="1"/>
    </xf>
    <xf numFmtId="165" fontId="5" fillId="0" borderId="2" xfId="1" applyNumberFormat="1" applyFont="1" applyBorder="1" applyAlignment="1">
      <alignment vertical="center" wrapText="1"/>
    </xf>
    <xf numFmtId="165" fontId="4" fillId="0" borderId="5" xfId="1" applyNumberFormat="1" applyFont="1" applyBorder="1" applyAlignment="1">
      <alignment vertical="center" wrapText="1"/>
    </xf>
    <xf numFmtId="165" fontId="5" fillId="0" borderId="5" xfId="1" applyNumberFormat="1" applyFont="1" applyBorder="1" applyAlignment="1">
      <alignment vertical="center" wrapText="1"/>
    </xf>
    <xf numFmtId="165" fontId="4" fillId="0" borderId="6" xfId="1" applyNumberFormat="1" applyFont="1" applyBorder="1" applyAlignment="1">
      <alignment vertical="center" wrapText="1"/>
    </xf>
    <xf numFmtId="167" fontId="5" fillId="0" borderId="0" xfId="1" applyNumberFormat="1" applyFont="1" applyAlignment="1">
      <alignment vertical="center" wrapText="1"/>
    </xf>
    <xf numFmtId="0" fontId="6" fillId="0" borderId="0" xfId="0" applyFont="1" applyAlignment="1"/>
    <xf numFmtId="168" fontId="7" fillId="0" borderId="0" xfId="0" applyNumberFormat="1" applyFont="1" applyAlignment="1"/>
    <xf numFmtId="169" fontId="4" fillId="0" borderId="2" xfId="1" applyNumberFormat="1" applyFont="1" applyBorder="1" applyAlignment="1">
      <alignment vertical="center" wrapText="1"/>
    </xf>
    <xf numFmtId="169" fontId="5" fillId="0" borderId="2" xfId="1" applyNumberFormat="1" applyFont="1" applyBorder="1" applyAlignment="1">
      <alignment vertical="center" wrapText="1"/>
    </xf>
    <xf numFmtId="0" fontId="1" fillId="0" borderId="0" xfId="1" applyFont="1" applyAlignment="1">
      <alignment vertical="center"/>
    </xf>
    <xf numFmtId="0" fontId="9" fillId="0" borderId="0" xfId="1" applyFont="1" applyAlignment="1">
      <alignment vertical="center" wrapText="1"/>
    </xf>
    <xf numFmtId="168" fontId="9" fillId="0" borderId="0" xfId="0" applyNumberFormat="1" applyFont="1" applyAlignment="1"/>
    <xf numFmtId="0" fontId="9" fillId="0" borderId="0" xfId="0" applyFont="1" applyAlignment="1"/>
    <xf numFmtId="0" fontId="2" fillId="0" borderId="0" xfId="1" applyFont="1" applyAlignment="1">
      <alignment vertical="center"/>
    </xf>
    <xf numFmtId="170" fontId="1" fillId="0" borderId="0" xfId="1" applyNumberFormat="1" applyFont="1" applyAlignment="1">
      <alignment vertical="center" wrapText="1"/>
    </xf>
    <xf numFmtId="0" fontId="12" fillId="0" borderId="2" xfId="1" applyFont="1" applyBorder="1" applyAlignment="1">
      <alignment vertical="center" wrapText="1"/>
    </xf>
    <xf numFmtId="0" fontId="1" fillId="0" borderId="0" xfId="1" applyFont="1" applyAlignment="1">
      <alignment horizontal="right" vertical="center" wrapText="1"/>
    </xf>
    <xf numFmtId="0" fontId="1" fillId="0" borderId="0" xfId="1" applyFont="1" applyAlignment="1">
      <alignment horizontal="left" vertical="center" wrapText="1"/>
    </xf>
    <xf numFmtId="0" fontId="1" fillId="0" borderId="1" xfId="1" applyFont="1" applyBorder="1" applyAlignment="1">
      <alignment horizontal="right" vertical="center" wrapText="1"/>
    </xf>
    <xf numFmtId="0" fontId="1" fillId="0" borderId="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right" vertical="center" wrapText="1"/>
    </xf>
    <xf numFmtId="0" fontId="5" fillId="0" borderId="0" xfId="1" applyFont="1" applyAlignment="1">
      <alignment horizontal="left" vertical="center" wrapText="1"/>
    </xf>
    <xf numFmtId="169" fontId="13" fillId="0" borderId="2" xfId="1" applyNumberFormat="1" applyFont="1" applyBorder="1" applyAlignment="1">
      <alignment vertical="center" wrapText="1"/>
    </xf>
    <xf numFmtId="0" fontId="14" fillId="0" borderId="0" xfId="1" applyFont="1" applyAlignment="1">
      <alignment vertical="center" wrapText="1"/>
    </xf>
    <xf numFmtId="0" fontId="9" fillId="0" borderId="0" xfId="1" applyFont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0" fontId="10" fillId="0" borderId="0" xfId="1" applyFont="1" applyAlignment="1">
      <alignment horizontal="left" vertical="center" wrapText="1"/>
    </xf>
    <xf numFmtId="0" fontId="8" fillId="0" borderId="0" xfId="1" applyFont="1" applyAlignment="1">
      <alignment horizontal="left" vertical="center" wrapText="1"/>
    </xf>
    <xf numFmtId="0" fontId="1" fillId="0" borderId="0" xfId="1" applyFont="1" applyAlignment="1">
      <alignment horizontal="right" vertical="center" wrapText="1"/>
    </xf>
    <xf numFmtId="0" fontId="1" fillId="0" borderId="0" xfId="1" applyFont="1" applyAlignment="1">
      <alignment horizontal="left" vertical="center" wrapText="1"/>
    </xf>
    <xf numFmtId="0" fontId="1" fillId="0" borderId="1" xfId="1" applyFont="1" applyBorder="1" applyAlignment="1">
      <alignment horizontal="right" vertical="center" wrapText="1"/>
    </xf>
    <xf numFmtId="0" fontId="1" fillId="0" borderId="2" xfId="1" applyFont="1" applyBorder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5" fillId="0" borderId="1" xfId="1" applyFont="1" applyBorder="1" applyAlignment="1">
      <alignment horizontal="right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97699/Desktop/naraa/&#1058;&#1072;&#1081;&#1083;&#1072;&#1085;/&#1063;&#1072;&#1094;&#1072;&#1088;&#1075;&#1072;&#1085;&#1072;/2021/&#1043;&#1199;&#1081;&#1083;&#1075;&#1101;&#1101;-&#1073;&#1072;&#1083;&#1072;&#1085;&#1089;-2021-&#1059;&#1074;&#1089;-&#1063;&#1072;&#1094;&#1072;&#1088;&#1075;&#1072;&#1085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үйлгээ"/>
      <sheetName val="Гүйлгээ баланс"/>
      <sheetName val="СБТ"/>
      <sheetName val="ОДТ"/>
      <sheetName val="ӨӨТ"/>
      <sheetName val="МГТ"/>
      <sheetName val="70"/>
    </sheetNames>
    <sheetDataSet>
      <sheetData sheetId="0">
        <row r="2">
          <cell r="L2">
            <v>102111</v>
          </cell>
        </row>
        <row r="8">
          <cell r="G8">
            <v>0</v>
          </cell>
        </row>
        <row r="40">
          <cell r="D40">
            <v>0</v>
          </cell>
        </row>
      </sheetData>
      <sheetData sheetId="1">
        <row r="6">
          <cell r="E6">
            <v>14200000</v>
          </cell>
        </row>
        <row r="12">
          <cell r="C12">
            <v>0</v>
          </cell>
        </row>
        <row r="15">
          <cell r="G15">
            <v>0</v>
          </cell>
        </row>
        <row r="17">
          <cell r="C17">
            <v>0</v>
          </cell>
          <cell r="G17">
            <v>0</v>
          </cell>
        </row>
        <row r="21">
          <cell r="G21">
            <v>0</v>
          </cell>
        </row>
        <row r="36">
          <cell r="D36">
            <v>0</v>
          </cell>
        </row>
        <row r="38">
          <cell r="H38">
            <v>0</v>
          </cell>
        </row>
        <row r="40">
          <cell r="D40">
            <v>0</v>
          </cell>
        </row>
        <row r="45">
          <cell r="D45">
            <v>71349900</v>
          </cell>
          <cell r="H45">
            <v>71349900</v>
          </cell>
        </row>
      </sheetData>
      <sheetData sheetId="2">
        <row r="9">
          <cell r="D9">
            <v>95471</v>
          </cell>
        </row>
      </sheetData>
      <sheetData sheetId="3">
        <row r="29">
          <cell r="C29">
            <v>-2899935.5</v>
          </cell>
        </row>
      </sheetData>
      <sheetData sheetId="4">
        <row r="24">
          <cell r="I24">
            <v>41394095.5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opLeftCell="A37" workbookViewId="0">
      <selection activeCell="F69" sqref="F69"/>
    </sheetView>
  </sheetViews>
  <sheetFormatPr defaultColWidth="9.140625" defaultRowHeight="15"/>
  <cols>
    <col min="1" max="1" width="8.42578125" style="51" bestFit="1" customWidth="1"/>
    <col min="2" max="2" width="41" style="1" customWidth="1"/>
    <col min="3" max="3" width="20.42578125" style="1" customWidth="1"/>
    <col min="4" max="4" width="21.42578125" style="1" customWidth="1"/>
    <col min="5" max="5" width="24.42578125" style="1" customWidth="1"/>
    <col min="6" max="6" width="9.140625" style="50"/>
    <col min="7" max="16384" width="9.140625" style="1"/>
  </cols>
  <sheetData>
    <row r="1" spans="1:6" ht="15.75" customHeight="1">
      <c r="A1" s="59" t="s">
        <v>114</v>
      </c>
      <c r="B1" s="59"/>
      <c r="C1" s="59"/>
      <c r="D1" s="59"/>
      <c r="E1" s="10"/>
      <c r="F1" s="10"/>
    </row>
    <row r="2" spans="1:6">
      <c r="B2" s="8"/>
      <c r="C2" s="8"/>
      <c r="D2" s="8"/>
      <c r="E2" s="8"/>
      <c r="F2" s="8"/>
    </row>
    <row r="3" spans="1:6" ht="15.75" customHeight="1">
      <c r="A3" s="60" t="s">
        <v>205</v>
      </c>
      <c r="B3" s="61"/>
      <c r="C3" s="62" t="s">
        <v>209</v>
      </c>
      <c r="D3" s="62"/>
      <c r="F3" s="1"/>
    </row>
    <row r="4" spans="1:6">
      <c r="A4" s="63" t="s">
        <v>113</v>
      </c>
      <c r="B4" s="63"/>
    </row>
    <row r="5" spans="1:6">
      <c r="C5" s="64" t="s">
        <v>198</v>
      </c>
      <c r="D5" s="64"/>
      <c r="F5" s="1"/>
    </row>
    <row r="6" spans="1:6" ht="30">
      <c r="A6" s="53" t="s">
        <v>111</v>
      </c>
      <c r="B6" s="9" t="s">
        <v>110</v>
      </c>
      <c r="C6" s="53" t="s">
        <v>201</v>
      </c>
      <c r="D6" s="53" t="s">
        <v>208</v>
      </c>
      <c r="E6" s="8"/>
      <c r="F6" s="8"/>
    </row>
    <row r="7" spans="1:6">
      <c r="A7" s="4">
        <v>1</v>
      </c>
      <c r="B7" s="3" t="s">
        <v>109</v>
      </c>
      <c r="C7" s="3"/>
      <c r="D7" s="3"/>
      <c r="F7" s="1"/>
    </row>
    <row r="8" spans="1:6">
      <c r="A8" s="4">
        <v>1.1000000000000001</v>
      </c>
      <c r="B8" s="3" t="s">
        <v>108</v>
      </c>
      <c r="C8" s="3"/>
      <c r="D8" s="3"/>
      <c r="F8" s="1"/>
    </row>
    <row r="9" spans="1:6">
      <c r="A9" s="7" t="s">
        <v>107</v>
      </c>
      <c r="B9" s="6" t="s">
        <v>0</v>
      </c>
      <c r="C9" s="5">
        <v>95471</v>
      </c>
      <c r="D9" s="5">
        <v>8876</v>
      </c>
      <c r="F9" s="1"/>
    </row>
    <row r="10" spans="1:6">
      <c r="A10" s="7" t="s">
        <v>106</v>
      </c>
      <c r="B10" s="6" t="s">
        <v>1</v>
      </c>
      <c r="C10" s="5">
        <f>'[1]Гүйлгээ баланс'!C12</f>
        <v>0</v>
      </c>
      <c r="D10" s="5"/>
      <c r="F10" s="1"/>
    </row>
    <row r="11" spans="1:6">
      <c r="A11" s="7" t="s">
        <v>105</v>
      </c>
      <c r="B11" s="6" t="s">
        <v>104</v>
      </c>
      <c r="C11" s="5"/>
      <c r="D11" s="5"/>
      <c r="F11" s="1"/>
    </row>
    <row r="12" spans="1:6">
      <c r="A12" s="7" t="s">
        <v>103</v>
      </c>
      <c r="B12" s="6" t="s">
        <v>102</v>
      </c>
      <c r="C12" s="5"/>
      <c r="D12" s="5"/>
      <c r="F12" s="1"/>
    </row>
    <row r="13" spans="1:6">
      <c r="A13" s="7" t="s">
        <v>101</v>
      </c>
      <c r="B13" s="6" t="s">
        <v>100</v>
      </c>
      <c r="C13" s="5"/>
      <c r="D13" s="5"/>
      <c r="F13" s="1"/>
    </row>
    <row r="14" spans="1:6">
      <c r="A14" s="7" t="s">
        <v>99</v>
      </c>
      <c r="B14" s="6" t="s">
        <v>108</v>
      </c>
      <c r="C14" s="5">
        <f>'[1]Гүйлгээ баланс'!C17</f>
        <v>0</v>
      </c>
      <c r="D14" s="5">
        <f>'[1]Гүйлгээ баланс'!G15+'[1]Гүйлгээ баланс'!G17+'[1]Гүйлгээ баланс'!G21</f>
        <v>0</v>
      </c>
      <c r="F14" s="1"/>
    </row>
    <row r="15" spans="1:6">
      <c r="A15" s="7" t="s">
        <v>98</v>
      </c>
      <c r="B15" s="6" t="s">
        <v>2</v>
      </c>
      <c r="C15" s="5"/>
      <c r="D15" s="5"/>
      <c r="F15" s="1"/>
    </row>
    <row r="16" spans="1:6">
      <c r="A16" s="7" t="s">
        <v>97</v>
      </c>
      <c r="B16" s="6" t="s">
        <v>204</v>
      </c>
      <c r="C16" s="5"/>
      <c r="D16" s="5">
        <f>[1]Гүйлгээ!G8</f>
        <v>0</v>
      </c>
      <c r="F16" s="1"/>
    </row>
    <row r="17" spans="1:6" ht="45">
      <c r="A17" s="7" t="s">
        <v>96</v>
      </c>
      <c r="B17" s="6" t="s">
        <v>95</v>
      </c>
      <c r="C17" s="5"/>
      <c r="D17" s="5"/>
      <c r="F17" s="1"/>
    </row>
    <row r="18" spans="1:6">
      <c r="A18" s="7" t="s">
        <v>94</v>
      </c>
      <c r="B18" s="6" t="s">
        <v>195</v>
      </c>
      <c r="C18" s="5"/>
      <c r="D18" s="5"/>
      <c r="E18" s="14"/>
      <c r="F18" s="1"/>
    </row>
    <row r="19" spans="1:6">
      <c r="A19" s="4" t="s">
        <v>93</v>
      </c>
      <c r="B19" s="3" t="s">
        <v>92</v>
      </c>
      <c r="C19" s="2">
        <f>SUM(C9:C18)</f>
        <v>95471</v>
      </c>
      <c r="D19" s="2">
        <f>SUM(D9:D18)</f>
        <v>8876</v>
      </c>
      <c r="E19" s="14"/>
      <c r="F19" s="1"/>
    </row>
    <row r="20" spans="1:6">
      <c r="A20" s="4">
        <v>1.2</v>
      </c>
      <c r="B20" s="3" t="s">
        <v>91</v>
      </c>
      <c r="C20" s="3"/>
      <c r="D20" s="3"/>
      <c r="F20" s="1"/>
    </row>
    <row r="21" spans="1:6">
      <c r="A21" s="7" t="s">
        <v>90</v>
      </c>
      <c r="B21" s="6" t="s">
        <v>4</v>
      </c>
      <c r="C21" s="5">
        <v>112648524.5</v>
      </c>
      <c r="D21" s="5">
        <v>110190913.5</v>
      </c>
      <c r="F21" s="1"/>
    </row>
    <row r="22" spans="1:6">
      <c r="A22" s="7" t="s">
        <v>89</v>
      </c>
      <c r="B22" s="6" t="s">
        <v>88</v>
      </c>
      <c r="C22" s="5"/>
      <c r="D22" s="5"/>
      <c r="E22" s="48"/>
      <c r="F22" s="1"/>
    </row>
    <row r="23" spans="1:6">
      <c r="A23" s="7" t="s">
        <v>87</v>
      </c>
      <c r="B23" s="6" t="s">
        <v>86</v>
      </c>
      <c r="C23" s="5"/>
      <c r="D23" s="5"/>
      <c r="F23" s="1"/>
    </row>
    <row r="24" spans="1:6">
      <c r="A24" s="7" t="s">
        <v>85</v>
      </c>
      <c r="B24" s="6" t="s">
        <v>84</v>
      </c>
      <c r="C24" s="5"/>
      <c r="D24" s="5"/>
      <c r="F24" s="1"/>
    </row>
    <row r="25" spans="1:6">
      <c r="A25" s="7" t="s">
        <v>83</v>
      </c>
      <c r="B25" s="6" t="s">
        <v>82</v>
      </c>
      <c r="C25" s="5"/>
      <c r="D25" s="5"/>
      <c r="F25" s="1"/>
    </row>
    <row r="26" spans="1:6">
      <c r="A26" s="7" t="s">
        <v>81</v>
      </c>
      <c r="B26" s="6" t="s">
        <v>80</v>
      </c>
      <c r="C26" s="5"/>
      <c r="D26" s="5"/>
      <c r="F26" s="1"/>
    </row>
    <row r="27" spans="1:6" ht="30">
      <c r="A27" s="7" t="s">
        <v>79</v>
      </c>
      <c r="B27" s="6" t="s">
        <v>78</v>
      </c>
      <c r="C27" s="5"/>
      <c r="D27" s="5"/>
      <c r="F27" s="1"/>
    </row>
    <row r="28" spans="1:6">
      <c r="A28" s="7" t="s">
        <v>77</v>
      </c>
      <c r="B28" s="6" t="s">
        <v>76</v>
      </c>
      <c r="C28" s="5"/>
      <c r="D28" s="5"/>
      <c r="F28" s="1"/>
    </row>
    <row r="29" spans="1:6">
      <c r="A29" s="7" t="s">
        <v>75</v>
      </c>
      <c r="B29" s="6"/>
      <c r="C29" s="5"/>
      <c r="D29" s="5"/>
      <c r="F29" s="1"/>
    </row>
    <row r="30" spans="1:6">
      <c r="A30" s="4" t="s">
        <v>74</v>
      </c>
      <c r="B30" s="3" t="s">
        <v>73</v>
      </c>
      <c r="C30" s="2">
        <f>SUM(C21:C29)</f>
        <v>112648524.5</v>
      </c>
      <c r="D30" s="2">
        <f>SUM(D21:D29)</f>
        <v>110190913.5</v>
      </c>
      <c r="F30" s="1"/>
    </row>
    <row r="31" spans="1:6">
      <c r="A31" s="4">
        <v>1.3</v>
      </c>
      <c r="B31" s="3" t="s">
        <v>72</v>
      </c>
      <c r="C31" s="2">
        <f>C19+C30</f>
        <v>112743995.5</v>
      </c>
      <c r="D31" s="2">
        <f>D19+D30</f>
        <v>110199789.5</v>
      </c>
      <c r="F31" s="1"/>
    </row>
    <row r="32" spans="1:6">
      <c r="A32" s="4">
        <v>2</v>
      </c>
      <c r="B32" s="3" t="s">
        <v>71</v>
      </c>
      <c r="C32" s="3"/>
      <c r="D32" s="3"/>
    </row>
    <row r="33" spans="1:5">
      <c r="A33" s="4">
        <v>2.1</v>
      </c>
      <c r="B33" s="3" t="s">
        <v>70</v>
      </c>
      <c r="C33" s="3"/>
      <c r="D33" s="3"/>
    </row>
    <row r="34" spans="1:5">
      <c r="A34" s="4" t="s">
        <v>69</v>
      </c>
      <c r="B34" s="3" t="s">
        <v>68</v>
      </c>
      <c r="C34" s="3"/>
      <c r="D34" s="3"/>
      <c r="E34" s="48"/>
    </row>
    <row r="35" spans="1:5">
      <c r="A35" s="7" t="s">
        <v>67</v>
      </c>
      <c r="B35" s="6" t="s">
        <v>66</v>
      </c>
      <c r="C35" s="5"/>
      <c r="D35" s="5"/>
    </row>
    <row r="36" spans="1:5">
      <c r="A36" s="7" t="s">
        <v>65</v>
      </c>
      <c r="B36" s="6" t="s">
        <v>64</v>
      </c>
      <c r="C36" s="5">
        <f>'[1]Гүйлгээ баланс'!D40</f>
        <v>0</v>
      </c>
      <c r="D36" s="5">
        <f>[1]Гүйлгээ!D40</f>
        <v>0</v>
      </c>
    </row>
    <row r="37" spans="1:5">
      <c r="A37" s="7" t="s">
        <v>63</v>
      </c>
      <c r="B37" s="6" t="s">
        <v>62</v>
      </c>
      <c r="C37" s="5"/>
      <c r="D37" s="5">
        <f>'[1]Гүйлгээ баланс'!H38+[1]ОДТ!C26</f>
        <v>0</v>
      </c>
    </row>
    <row r="38" spans="1:5">
      <c r="A38" s="7" t="s">
        <v>61</v>
      </c>
      <c r="B38" s="6" t="s">
        <v>60</v>
      </c>
      <c r="C38" s="5">
        <f>'[1]Гүйлгээ баланс'!D37</f>
        <v>0</v>
      </c>
      <c r="D38" s="5">
        <v>10000</v>
      </c>
    </row>
    <row r="39" spans="1:5">
      <c r="A39" s="7" t="s">
        <v>59</v>
      </c>
      <c r="B39" s="6" t="s">
        <v>58</v>
      </c>
      <c r="C39" s="5"/>
      <c r="D39" s="5"/>
    </row>
    <row r="40" spans="1:5" ht="4.5" customHeight="1">
      <c r="A40" s="7" t="s">
        <v>57</v>
      </c>
      <c r="B40" s="6" t="s">
        <v>56</v>
      </c>
      <c r="C40" s="5"/>
      <c r="D40" s="5"/>
    </row>
    <row r="41" spans="1:5" hidden="1">
      <c r="A41" s="7" t="s">
        <v>55</v>
      </c>
      <c r="B41" s="6" t="s">
        <v>54</v>
      </c>
      <c r="C41" s="5"/>
      <c r="D41" s="5"/>
    </row>
    <row r="42" spans="1:5" hidden="1">
      <c r="A42" s="7" t="s">
        <v>53</v>
      </c>
      <c r="B42" s="6" t="s">
        <v>5</v>
      </c>
      <c r="C42" s="5"/>
      <c r="D42" s="5"/>
    </row>
    <row r="43" spans="1:5" hidden="1">
      <c r="A43" s="7" t="s">
        <v>52</v>
      </c>
      <c r="B43" s="6" t="s">
        <v>39</v>
      </c>
      <c r="C43" s="5"/>
      <c r="D43" s="5"/>
    </row>
    <row r="44" spans="1:5">
      <c r="A44" s="7" t="s">
        <v>51</v>
      </c>
      <c r="B44" s="6" t="s">
        <v>50</v>
      </c>
      <c r="C44" s="5">
        <f>'[1]Гүйлгээ баланс'!D36</f>
        <v>0</v>
      </c>
      <c r="D44" s="5"/>
    </row>
    <row r="45" spans="1:5" ht="33.75">
      <c r="A45" s="7" t="s">
        <v>49</v>
      </c>
      <c r="B45" s="49" t="s">
        <v>48</v>
      </c>
      <c r="C45" s="5"/>
      <c r="D45" s="5"/>
    </row>
    <row r="46" spans="1:5">
      <c r="A46" s="7" t="s">
        <v>47</v>
      </c>
      <c r="B46" s="6"/>
      <c r="C46" s="5"/>
      <c r="D46" s="5"/>
    </row>
    <row r="47" spans="1:5">
      <c r="A47" s="4" t="s">
        <v>46</v>
      </c>
      <c r="B47" s="3" t="s">
        <v>45</v>
      </c>
      <c r="C47" s="2">
        <f>SUM(C35:C46)-C42</f>
        <v>0</v>
      </c>
      <c r="D47" s="2">
        <f>SUM(D35:D45)-D42</f>
        <v>10000</v>
      </c>
    </row>
    <row r="48" spans="1:5">
      <c r="A48" s="4" t="s">
        <v>44</v>
      </c>
      <c r="B48" s="3" t="s">
        <v>43</v>
      </c>
      <c r="C48" s="3"/>
      <c r="D48" s="3"/>
    </row>
    <row r="49" spans="1:4">
      <c r="A49" s="7" t="s">
        <v>42</v>
      </c>
      <c r="B49" s="6" t="s">
        <v>41</v>
      </c>
      <c r="C49" s="5"/>
      <c r="D49" s="5"/>
    </row>
    <row r="50" spans="1:4" ht="2.25" customHeight="1">
      <c r="A50" s="7" t="s">
        <v>40</v>
      </c>
      <c r="B50" s="6" t="s">
        <v>39</v>
      </c>
      <c r="C50" s="5"/>
      <c r="D50" s="5"/>
    </row>
    <row r="51" spans="1:4" hidden="1">
      <c r="A51" s="7" t="s">
        <v>38</v>
      </c>
      <c r="B51" s="6" t="s">
        <v>37</v>
      </c>
      <c r="C51" s="5"/>
      <c r="D51" s="5"/>
    </row>
    <row r="52" spans="1:4" hidden="1">
      <c r="A52" s="7" t="s">
        <v>36</v>
      </c>
      <c r="B52" s="6" t="s">
        <v>35</v>
      </c>
      <c r="C52" s="5"/>
      <c r="D52" s="5"/>
    </row>
    <row r="53" spans="1:4">
      <c r="A53" s="7" t="s">
        <v>34</v>
      </c>
      <c r="B53" s="6"/>
      <c r="C53" s="5"/>
      <c r="D53" s="5"/>
    </row>
    <row r="54" spans="1:4">
      <c r="A54" s="4" t="s">
        <v>33</v>
      </c>
      <c r="B54" s="3" t="s">
        <v>32</v>
      </c>
      <c r="C54" s="2">
        <f>SUM(C49:C53)</f>
        <v>0</v>
      </c>
      <c r="D54" s="2">
        <f>SUM(D49:D53)</f>
        <v>0</v>
      </c>
    </row>
    <row r="55" spans="1:4">
      <c r="A55" s="4">
        <v>2.2000000000000002</v>
      </c>
      <c r="B55" s="3" t="s">
        <v>31</v>
      </c>
      <c r="C55" s="2">
        <f>C47+C42</f>
        <v>0</v>
      </c>
      <c r="D55" s="2">
        <f>D47+D42</f>
        <v>10000</v>
      </c>
    </row>
    <row r="56" spans="1:4">
      <c r="A56" s="4">
        <v>2.2999999999999998</v>
      </c>
      <c r="B56" s="3" t="s">
        <v>6</v>
      </c>
      <c r="C56" s="3"/>
      <c r="D56" s="3"/>
    </row>
    <row r="57" spans="1:4">
      <c r="A57" s="7" t="s">
        <v>30</v>
      </c>
      <c r="B57" s="6" t="s">
        <v>29</v>
      </c>
      <c r="C57" s="5"/>
      <c r="D57" s="5"/>
    </row>
    <row r="58" spans="1:4">
      <c r="A58" s="7" t="s">
        <v>28</v>
      </c>
      <c r="B58" s="6" t="s">
        <v>27</v>
      </c>
    </row>
    <row r="59" spans="1:4">
      <c r="A59" s="7" t="s">
        <v>26</v>
      </c>
      <c r="B59" s="6" t="s">
        <v>25</v>
      </c>
      <c r="C59" s="5">
        <f>'[1]Гүйлгээ баланс'!D45</f>
        <v>71349900</v>
      </c>
      <c r="D59" s="5">
        <f>'[1]Гүйлгээ баланс'!H45</f>
        <v>71349900</v>
      </c>
    </row>
    <row r="60" spans="1:4" ht="3" customHeight="1">
      <c r="A60" s="7" t="s">
        <v>24</v>
      </c>
      <c r="B60" s="6" t="s">
        <v>23</v>
      </c>
      <c r="C60" s="5"/>
      <c r="D60" s="5"/>
    </row>
    <row r="61" spans="1:4" hidden="1">
      <c r="A61" s="7" t="s">
        <v>22</v>
      </c>
      <c r="B61" s="6" t="s">
        <v>21</v>
      </c>
      <c r="C61" s="5"/>
      <c r="D61" s="5"/>
    </row>
    <row r="62" spans="1:4" hidden="1">
      <c r="A62" s="7" t="s">
        <v>20</v>
      </c>
      <c r="B62" s="6" t="s">
        <v>19</v>
      </c>
      <c r="C62" s="5"/>
      <c r="D62" s="5"/>
    </row>
    <row r="63" spans="1:4" hidden="1">
      <c r="A63" s="7" t="s">
        <v>18</v>
      </c>
      <c r="B63" s="6" t="s">
        <v>17</v>
      </c>
      <c r="C63" s="5"/>
      <c r="D63" s="5"/>
    </row>
    <row r="64" spans="1:4">
      <c r="A64" s="7" t="s">
        <v>16</v>
      </c>
      <c r="B64" s="6" t="s">
        <v>7</v>
      </c>
      <c r="C64" s="5"/>
      <c r="D64" s="5"/>
    </row>
    <row r="65" spans="1:6">
      <c r="A65" s="7" t="s">
        <v>15</v>
      </c>
      <c r="B65" s="6" t="s">
        <v>8</v>
      </c>
      <c r="C65" s="5">
        <v>41394095.5</v>
      </c>
      <c r="D65" s="5">
        <v>38849879.5</v>
      </c>
    </row>
    <row r="66" spans="1:6">
      <c r="A66" s="7" t="s">
        <v>14</v>
      </c>
      <c r="B66" s="6"/>
      <c r="C66" s="5"/>
      <c r="D66" s="5"/>
    </row>
    <row r="67" spans="1:6">
      <c r="A67" s="4" t="s">
        <v>13</v>
      </c>
      <c r="B67" s="3" t="s">
        <v>12</v>
      </c>
      <c r="C67" s="2">
        <f>SUM(C57:C66)</f>
        <v>112743995.5</v>
      </c>
      <c r="D67" s="2">
        <f>SUM(D57:D66)</f>
        <v>110199779.5</v>
      </c>
    </row>
    <row r="68" spans="1:6" ht="28.5">
      <c r="A68" s="4">
        <v>2.4</v>
      </c>
      <c r="B68" s="3" t="s">
        <v>11</v>
      </c>
      <c r="C68" s="2">
        <f>C55+C67</f>
        <v>112743995.5</v>
      </c>
      <c r="D68" s="2">
        <v>110199779.5</v>
      </c>
    </row>
    <row r="71" spans="1:6" ht="15.75" customHeight="1">
      <c r="A71" s="58"/>
      <c r="B71" s="58"/>
      <c r="C71" s="45"/>
      <c r="D71" s="39"/>
      <c r="E71" s="50"/>
      <c r="F71" s="1"/>
    </row>
    <row r="72" spans="1:6" ht="15.75" customHeight="1">
      <c r="A72" s="58"/>
      <c r="B72" s="58"/>
      <c r="C72" s="46"/>
      <c r="D72" s="39"/>
      <c r="E72" s="50"/>
      <c r="F72" s="1"/>
    </row>
  </sheetData>
  <mergeCells count="7">
    <mergeCell ref="A72:B72"/>
    <mergeCell ref="A1:D1"/>
    <mergeCell ref="A3:B3"/>
    <mergeCell ref="C3:D3"/>
    <mergeCell ref="A4:B4"/>
    <mergeCell ref="C5:D5"/>
    <mergeCell ref="A71:B7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0"/>
  <sheetViews>
    <sheetView topLeftCell="A10" workbookViewId="0">
      <selection activeCell="F24" sqref="F24"/>
    </sheetView>
  </sheetViews>
  <sheetFormatPr defaultColWidth="9.140625" defaultRowHeight="15"/>
  <cols>
    <col min="1" max="1" width="8.42578125" style="51" bestFit="1" customWidth="1"/>
    <col min="2" max="2" width="47.140625" style="1" customWidth="1"/>
    <col min="3" max="3" width="27.140625" style="1" customWidth="1"/>
    <col min="4" max="4" width="13" style="1" customWidth="1"/>
    <col min="5" max="5" width="8.7109375" style="50" customWidth="1"/>
    <col min="6" max="6" width="45.85546875" style="1" customWidth="1"/>
    <col min="7" max="7" width="24.140625" style="1" customWidth="1"/>
    <col min="8" max="16384" width="9.140625" style="1"/>
  </cols>
  <sheetData>
    <row r="2" spans="1:5">
      <c r="A2" s="59" t="s">
        <v>140</v>
      </c>
      <c r="B2" s="59"/>
      <c r="C2" s="59"/>
      <c r="D2" s="10"/>
      <c r="E2" s="1"/>
    </row>
    <row r="3" spans="1:5">
      <c r="B3" s="8"/>
      <c r="C3" s="8"/>
      <c r="D3" s="8"/>
      <c r="E3" s="1"/>
    </row>
    <row r="4" spans="1:5">
      <c r="A4" s="60" t="s">
        <v>205</v>
      </c>
      <c r="B4" s="61"/>
      <c r="E4" s="1"/>
    </row>
    <row r="5" spans="1:5">
      <c r="A5" s="63" t="s">
        <v>113</v>
      </c>
      <c r="B5" s="63"/>
      <c r="C5" s="1" t="s">
        <v>206</v>
      </c>
      <c r="E5" s="1"/>
    </row>
    <row r="6" spans="1:5">
      <c r="C6" s="52"/>
      <c r="E6" s="1"/>
    </row>
    <row r="7" spans="1:5" ht="30">
      <c r="A7" s="53" t="s">
        <v>111</v>
      </c>
      <c r="B7" s="9" t="s">
        <v>110</v>
      </c>
      <c r="C7" s="6" t="s">
        <v>210</v>
      </c>
      <c r="D7" s="8"/>
      <c r="E7" s="1"/>
    </row>
    <row r="8" spans="1:5">
      <c r="A8" s="4">
        <v>1</v>
      </c>
      <c r="B8" s="3" t="s">
        <v>139</v>
      </c>
      <c r="C8" s="2">
        <v>13000000</v>
      </c>
      <c r="E8" s="1"/>
    </row>
    <row r="9" spans="1:5">
      <c r="A9" s="7">
        <v>2</v>
      </c>
      <c r="B9" s="6" t="s">
        <v>10</v>
      </c>
      <c r="C9" s="5"/>
      <c r="E9" s="1"/>
    </row>
    <row r="10" spans="1:5" ht="15.75" thickBot="1">
      <c r="A10" s="4">
        <v>3</v>
      </c>
      <c r="B10" s="3" t="s">
        <v>138</v>
      </c>
      <c r="C10" s="13">
        <f>C8-C9</f>
        <v>13000000</v>
      </c>
      <c r="E10" s="1"/>
    </row>
    <row r="11" spans="1:5">
      <c r="A11" s="7">
        <v>4</v>
      </c>
      <c r="B11" s="6" t="s">
        <v>137</v>
      </c>
      <c r="C11" s="12"/>
      <c r="E11" s="1"/>
    </row>
    <row r="12" spans="1:5">
      <c r="A12" s="7">
        <v>5</v>
      </c>
      <c r="B12" s="6" t="s">
        <v>200</v>
      </c>
      <c r="C12" s="5"/>
      <c r="E12" s="1"/>
    </row>
    <row r="13" spans="1:5">
      <c r="A13" s="7">
        <v>6</v>
      </c>
      <c r="B13" s="6" t="s">
        <v>136</v>
      </c>
      <c r="C13" s="5"/>
      <c r="E13" s="1"/>
    </row>
    <row r="14" spans="1:5">
      <c r="A14" s="7">
        <v>7</v>
      </c>
      <c r="B14" s="6" t="s">
        <v>135</v>
      </c>
      <c r="C14" s="5"/>
      <c r="E14" s="1"/>
    </row>
    <row r="15" spans="1:5">
      <c r="A15" s="7">
        <v>8</v>
      </c>
      <c r="B15" s="6" t="s">
        <v>134</v>
      </c>
      <c r="C15" s="5"/>
      <c r="E15" s="1"/>
    </row>
    <row r="16" spans="1:5">
      <c r="A16" s="7">
        <v>9</v>
      </c>
      <c r="B16" s="6" t="s">
        <v>133</v>
      </c>
      <c r="C16" s="5">
        <v>15544216</v>
      </c>
      <c r="E16" s="1"/>
    </row>
    <row r="17" spans="1:6">
      <c r="A17" s="7">
        <v>10</v>
      </c>
      <c r="B17" s="6" t="s">
        <v>132</v>
      </c>
      <c r="C17" s="5">
        <f>'[1]Гүйлгээ баланс'!E67+'[1]Гүйлгээ баланс'!E64</f>
        <v>0</v>
      </c>
      <c r="D17" s="15"/>
      <c r="E17" s="1"/>
    </row>
    <row r="18" spans="1:6">
      <c r="A18" s="7">
        <v>11</v>
      </c>
      <c r="B18" s="6" t="s">
        <v>131</v>
      </c>
      <c r="C18" s="5">
        <f>'[1]Гүйлгээ баланс'!E60</f>
        <v>0</v>
      </c>
      <c r="E18" s="1"/>
    </row>
    <row r="19" spans="1:6">
      <c r="A19" s="7">
        <v>12</v>
      </c>
      <c r="B19" s="6" t="s">
        <v>9</v>
      </c>
      <c r="C19" s="5"/>
      <c r="E19" s="1"/>
    </row>
    <row r="20" spans="1:6">
      <c r="A20" s="7">
        <v>13</v>
      </c>
      <c r="B20" s="6" t="s">
        <v>130</v>
      </c>
      <c r="C20" s="2"/>
      <c r="E20" s="1"/>
    </row>
    <row r="21" spans="1:6">
      <c r="A21" s="7">
        <v>14</v>
      </c>
      <c r="B21" s="6" t="s">
        <v>129</v>
      </c>
      <c r="C21" s="3"/>
      <c r="E21" s="1"/>
    </row>
    <row r="22" spans="1:6">
      <c r="A22" s="7">
        <v>15</v>
      </c>
      <c r="B22" s="6" t="s">
        <v>128</v>
      </c>
      <c r="C22" s="5"/>
      <c r="E22" s="1"/>
      <c r="F22" s="48"/>
    </row>
    <row r="23" spans="1:6">
      <c r="A23" s="7">
        <v>16</v>
      </c>
      <c r="B23" s="6" t="s">
        <v>127</v>
      </c>
      <c r="C23" s="5"/>
      <c r="E23" s="1"/>
    </row>
    <row r="24" spans="1:6">
      <c r="A24" s="4">
        <v>17</v>
      </c>
      <c r="B24" s="6" t="s">
        <v>126</v>
      </c>
      <c r="C24" s="5"/>
      <c r="E24" s="1"/>
    </row>
    <row r="25" spans="1:6">
      <c r="A25" s="4">
        <v>18</v>
      </c>
      <c r="B25" s="3" t="s">
        <v>125</v>
      </c>
      <c r="C25" s="5">
        <f>C10+C11+C12+C13+C14+C15-C16-C17-C18-C19+C20+C21+C22+C23+C24</f>
        <v>-2544216</v>
      </c>
      <c r="E25" s="1"/>
    </row>
    <row r="26" spans="1:6">
      <c r="A26" s="4">
        <v>19</v>
      </c>
      <c r="B26" s="6" t="s">
        <v>124</v>
      </c>
      <c r="C26" s="17"/>
      <c r="E26" s="1"/>
    </row>
    <row r="27" spans="1:6">
      <c r="A27" s="4">
        <v>20</v>
      </c>
      <c r="B27" s="3" t="s">
        <v>123</v>
      </c>
      <c r="C27" s="5">
        <f>C25-C26</f>
        <v>-2544216</v>
      </c>
      <c r="E27" s="1"/>
    </row>
    <row r="28" spans="1:6" ht="28.5">
      <c r="A28" s="4">
        <v>21</v>
      </c>
      <c r="B28" s="3" t="s">
        <v>122</v>
      </c>
      <c r="C28" s="5"/>
      <c r="E28" s="1"/>
    </row>
    <row r="29" spans="1:6">
      <c r="A29" s="4">
        <v>22</v>
      </c>
      <c r="B29" s="3" t="s">
        <v>121</v>
      </c>
      <c r="C29" s="5">
        <f>C27+C28</f>
        <v>-2544216</v>
      </c>
      <c r="E29" s="1"/>
    </row>
    <row r="30" spans="1:6">
      <c r="A30" s="4">
        <v>23</v>
      </c>
      <c r="B30" s="3" t="s">
        <v>120</v>
      </c>
      <c r="C30" s="5"/>
      <c r="E30" s="1"/>
    </row>
    <row r="31" spans="1:6">
      <c r="A31" s="65"/>
      <c r="B31" s="6" t="s">
        <v>119</v>
      </c>
      <c r="C31" s="2"/>
      <c r="E31" s="1"/>
    </row>
    <row r="32" spans="1:6">
      <c r="A32" s="65"/>
      <c r="B32" s="1" t="s">
        <v>118</v>
      </c>
      <c r="C32" s="2"/>
      <c r="E32" s="1"/>
    </row>
    <row r="33" spans="1:5">
      <c r="A33" s="65"/>
      <c r="B33" s="11" t="s">
        <v>117</v>
      </c>
      <c r="C33" s="16"/>
      <c r="D33" s="15"/>
      <c r="E33" s="1"/>
    </row>
    <row r="34" spans="1:5">
      <c r="A34" s="4">
        <v>24</v>
      </c>
      <c r="B34" s="3" t="s">
        <v>116</v>
      </c>
      <c r="C34" s="2">
        <f>C29+C33</f>
        <v>-2544216</v>
      </c>
      <c r="E34" s="1"/>
    </row>
    <row r="35" spans="1:5" ht="28.5">
      <c r="A35" s="4">
        <v>25</v>
      </c>
      <c r="B35" s="3" t="s">
        <v>115</v>
      </c>
      <c r="C35" s="3"/>
      <c r="E35" s="1"/>
    </row>
    <row r="36" spans="1:5">
      <c r="E36" s="1"/>
    </row>
    <row r="37" spans="1:5">
      <c r="E37" s="1"/>
    </row>
    <row r="38" spans="1:5">
      <c r="A38" s="1"/>
      <c r="E38" s="1"/>
    </row>
    <row r="39" spans="1:5">
      <c r="A39" s="1"/>
      <c r="B39" s="44"/>
      <c r="C39" s="45"/>
      <c r="E39" s="1"/>
    </row>
    <row r="40" spans="1:5">
      <c r="B40" s="44"/>
      <c r="C40" s="46"/>
      <c r="E40" s="1"/>
    </row>
  </sheetData>
  <mergeCells count="4">
    <mergeCell ref="A2:C2"/>
    <mergeCell ref="A4:B4"/>
    <mergeCell ref="A5:B5"/>
    <mergeCell ref="A31:A3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K57"/>
  <sheetViews>
    <sheetView workbookViewId="0">
      <selection activeCell="I29" sqref="I29"/>
    </sheetView>
  </sheetViews>
  <sheetFormatPr defaultColWidth="9.140625" defaultRowHeight="15"/>
  <cols>
    <col min="1" max="1" width="3" style="51" bestFit="1" customWidth="1"/>
    <col min="2" max="2" width="35.28515625" style="1" customWidth="1"/>
    <col min="3" max="3" width="15.28515625" style="1" customWidth="1"/>
    <col min="4" max="4" width="9.28515625" style="1" customWidth="1"/>
    <col min="5" max="5" width="8.85546875" style="1" customWidth="1"/>
    <col min="6" max="6" width="11.28515625" style="50" customWidth="1"/>
    <col min="7" max="7" width="13.85546875" style="1" customWidth="1"/>
    <col min="8" max="8" width="10.5703125" style="1" customWidth="1"/>
    <col min="9" max="9" width="13.7109375" style="1" customWidth="1"/>
    <col min="10" max="10" width="14.28515625" style="1" customWidth="1"/>
    <col min="11" max="16384" width="9.140625" style="1"/>
  </cols>
  <sheetData>
    <row r="2" spans="1:10" ht="15.75" customHeight="1">
      <c r="A2" s="59" t="s">
        <v>149</v>
      </c>
      <c r="B2" s="59"/>
      <c r="C2" s="59"/>
      <c r="D2" s="59"/>
      <c r="E2" s="59"/>
      <c r="F2" s="59"/>
      <c r="G2" s="59"/>
      <c r="H2" s="59"/>
      <c r="I2" s="59"/>
      <c r="J2" s="59"/>
    </row>
    <row r="3" spans="1:10">
      <c r="B3" s="8"/>
      <c r="C3" s="8"/>
      <c r="D3" s="8"/>
      <c r="E3" s="8"/>
      <c r="F3" s="8"/>
    </row>
    <row r="4" spans="1:10" ht="15.75" customHeight="1">
      <c r="A4" s="60" t="s">
        <v>205</v>
      </c>
      <c r="B4" s="61"/>
      <c r="C4" s="62" t="s">
        <v>211</v>
      </c>
      <c r="D4" s="62"/>
      <c r="E4" s="62"/>
      <c r="F4" s="62"/>
      <c r="G4" s="62"/>
      <c r="H4" s="62"/>
      <c r="I4" s="62"/>
      <c r="J4" s="62"/>
    </row>
    <row r="5" spans="1:10" s="19" customFormat="1" ht="12.75">
      <c r="A5" s="66" t="s">
        <v>113</v>
      </c>
      <c r="B5" s="66"/>
      <c r="C5" s="20"/>
      <c r="D5" s="20"/>
      <c r="E5" s="20"/>
      <c r="F5" s="20"/>
      <c r="G5" s="20"/>
      <c r="H5" s="20"/>
      <c r="I5" s="20"/>
      <c r="J5" s="20"/>
    </row>
    <row r="6" spans="1:10" s="19" customFormat="1" ht="15" customHeight="1">
      <c r="A6" s="55"/>
      <c r="C6" s="67" t="s">
        <v>112</v>
      </c>
      <c r="D6" s="67"/>
      <c r="E6" s="67"/>
      <c r="F6" s="67"/>
      <c r="G6" s="67"/>
      <c r="H6" s="67"/>
      <c r="I6" s="67"/>
      <c r="J6" s="67"/>
    </row>
    <row r="7" spans="1:10" s="19" customFormat="1" ht="51">
      <c r="A7" s="21" t="s">
        <v>3</v>
      </c>
      <c r="B7" s="22" t="s">
        <v>110</v>
      </c>
      <c r="C7" s="21" t="s">
        <v>148</v>
      </c>
      <c r="D7" s="21" t="s">
        <v>23</v>
      </c>
      <c r="E7" s="21" t="s">
        <v>21</v>
      </c>
      <c r="F7" s="21" t="s">
        <v>19</v>
      </c>
      <c r="G7" s="21" t="s">
        <v>147</v>
      </c>
      <c r="H7" s="21" t="s">
        <v>7</v>
      </c>
      <c r="I7" s="21" t="s">
        <v>8</v>
      </c>
      <c r="J7" s="21" t="s">
        <v>146</v>
      </c>
    </row>
    <row r="8" spans="1:10" s="19" customFormat="1" ht="12.75">
      <c r="A8" s="24">
        <v>1</v>
      </c>
      <c r="B8" s="25" t="s">
        <v>202</v>
      </c>
      <c r="C8" s="41">
        <f>'[1]Гүйлгээ баланс'!D45</f>
        <v>71349900</v>
      </c>
      <c r="D8" s="41"/>
      <c r="E8" s="41"/>
      <c r="F8" s="41"/>
      <c r="G8" s="41"/>
      <c r="H8" s="41"/>
      <c r="I8" s="41">
        <v>44294031</v>
      </c>
      <c r="J8" s="41">
        <f>SUM(C8:I8)</f>
        <v>115643931</v>
      </c>
    </row>
    <row r="9" spans="1:10" s="19" customFormat="1" ht="25.5">
      <c r="A9" s="27">
        <v>2</v>
      </c>
      <c r="B9" s="28" t="s">
        <v>145</v>
      </c>
      <c r="C9" s="42"/>
      <c r="D9" s="42"/>
      <c r="E9" s="42"/>
      <c r="F9" s="42"/>
      <c r="G9" s="42"/>
      <c r="H9" s="42"/>
      <c r="I9" s="42"/>
      <c r="J9" s="42"/>
    </row>
    <row r="10" spans="1:10" s="19" customFormat="1" ht="12.75">
      <c r="A10" s="24">
        <v>3</v>
      </c>
      <c r="B10" s="25" t="s">
        <v>144</v>
      </c>
      <c r="C10" s="42"/>
      <c r="D10" s="42"/>
      <c r="E10" s="42"/>
      <c r="F10" s="42"/>
      <c r="G10" s="42"/>
      <c r="H10" s="42"/>
      <c r="I10" s="42"/>
      <c r="J10" s="42"/>
    </row>
    <row r="11" spans="1:10" s="19" customFormat="1" ht="12.75">
      <c r="A11" s="27">
        <v>4</v>
      </c>
      <c r="B11" s="28" t="s">
        <v>121</v>
      </c>
      <c r="C11" s="42"/>
      <c r="D11" s="42"/>
      <c r="E11" s="42"/>
      <c r="F11" s="42"/>
      <c r="G11" s="42"/>
      <c r="H11" s="42"/>
      <c r="I11" s="42">
        <v>-2899935.5</v>
      </c>
      <c r="J11" s="42">
        <v>-2899935.5</v>
      </c>
    </row>
    <row r="12" spans="1:10" s="19" customFormat="1" ht="12.75">
      <c r="A12" s="27">
        <v>5</v>
      </c>
      <c r="B12" s="28" t="s">
        <v>120</v>
      </c>
      <c r="C12" s="42"/>
      <c r="D12" s="42"/>
      <c r="E12" s="42"/>
      <c r="F12" s="42"/>
      <c r="G12" s="42"/>
      <c r="H12" s="42"/>
      <c r="I12" s="42"/>
      <c r="J12" s="42"/>
    </row>
    <row r="13" spans="1:10" s="19" customFormat="1" ht="12.75">
      <c r="A13" s="27">
        <v>6</v>
      </c>
      <c r="B13" s="28" t="s">
        <v>143</v>
      </c>
      <c r="C13" s="42"/>
      <c r="D13" s="42"/>
      <c r="E13" s="42"/>
      <c r="F13" s="42"/>
      <c r="G13" s="42"/>
      <c r="H13" s="42"/>
      <c r="I13" s="42"/>
      <c r="J13" s="42"/>
    </row>
    <row r="14" spans="1:10" s="19" customFormat="1" ht="12.75">
      <c r="A14" s="27">
        <v>7</v>
      </c>
      <c r="B14" s="28" t="s">
        <v>142</v>
      </c>
      <c r="C14" s="42"/>
      <c r="D14" s="42"/>
      <c r="E14" s="42"/>
      <c r="F14" s="42"/>
      <c r="G14" s="42"/>
      <c r="H14" s="42"/>
      <c r="I14" s="42"/>
      <c r="J14" s="42"/>
    </row>
    <row r="15" spans="1:10" s="19" customFormat="1" ht="25.5">
      <c r="A15" s="27">
        <v>8</v>
      </c>
      <c r="B15" s="28" t="s">
        <v>141</v>
      </c>
      <c r="C15" s="42"/>
      <c r="D15" s="42"/>
      <c r="E15" s="42"/>
      <c r="F15" s="42"/>
      <c r="G15" s="42"/>
      <c r="H15" s="42"/>
      <c r="I15" s="42"/>
      <c r="J15" s="42"/>
    </row>
    <row r="16" spans="1:10" s="19" customFormat="1" ht="12.75">
      <c r="A16" s="24">
        <v>9</v>
      </c>
      <c r="B16" s="25" t="s">
        <v>203</v>
      </c>
      <c r="C16" s="41">
        <f>SUM(C8:C15)</f>
        <v>71349900</v>
      </c>
      <c r="D16" s="41"/>
      <c r="E16" s="41"/>
      <c r="F16" s="41"/>
      <c r="G16" s="41"/>
      <c r="H16" s="41"/>
      <c r="I16" s="41">
        <f>SUM(I8:I15)</f>
        <v>41394095.5</v>
      </c>
      <c r="J16" s="41">
        <f>SUM(J8:J15)</f>
        <v>112743995.5</v>
      </c>
    </row>
    <row r="17" spans="1:10" s="19" customFormat="1" ht="25.5">
      <c r="A17" s="27">
        <v>10</v>
      </c>
      <c r="B17" s="28" t="s">
        <v>145</v>
      </c>
      <c r="C17" s="42"/>
      <c r="D17" s="42"/>
      <c r="E17" s="42"/>
      <c r="F17" s="42"/>
      <c r="G17" s="42"/>
      <c r="H17" s="42"/>
      <c r="I17" s="42"/>
      <c r="J17" s="42"/>
    </row>
    <row r="18" spans="1:10" s="19" customFormat="1" ht="12.75">
      <c r="A18" s="24">
        <v>11</v>
      </c>
      <c r="B18" s="25" t="s">
        <v>144</v>
      </c>
      <c r="C18" s="42"/>
      <c r="D18" s="42"/>
      <c r="E18" s="42"/>
      <c r="F18" s="42"/>
      <c r="G18" s="42"/>
      <c r="H18" s="42"/>
      <c r="I18" s="42"/>
      <c r="J18" s="42"/>
    </row>
    <row r="19" spans="1:10" s="19" customFormat="1" ht="12.75">
      <c r="A19" s="27">
        <v>12</v>
      </c>
      <c r="B19" s="28" t="s">
        <v>121</v>
      </c>
      <c r="C19" s="42"/>
      <c r="D19" s="42"/>
      <c r="E19" s="42"/>
      <c r="F19" s="42"/>
      <c r="G19" s="42"/>
      <c r="H19" s="42"/>
      <c r="I19" s="42">
        <v>-2544216</v>
      </c>
      <c r="J19" s="42">
        <f>I19</f>
        <v>-2544216</v>
      </c>
    </row>
    <row r="20" spans="1:10" s="19" customFormat="1" ht="12.75">
      <c r="A20" s="27">
        <v>13</v>
      </c>
      <c r="B20" s="28" t="s">
        <v>120</v>
      </c>
      <c r="C20" s="42"/>
      <c r="D20" s="42"/>
      <c r="E20" s="42"/>
      <c r="F20" s="42"/>
      <c r="G20" s="42"/>
      <c r="H20" s="42"/>
      <c r="I20" s="42"/>
      <c r="J20" s="42"/>
    </row>
    <row r="21" spans="1:10" s="19" customFormat="1" ht="12.75">
      <c r="A21" s="27">
        <v>14</v>
      </c>
      <c r="B21" s="28" t="s">
        <v>143</v>
      </c>
      <c r="C21" s="42"/>
      <c r="D21" s="42"/>
      <c r="E21" s="42"/>
      <c r="F21" s="42"/>
      <c r="G21" s="42"/>
      <c r="H21" s="42"/>
      <c r="I21" s="42"/>
      <c r="J21" s="42"/>
    </row>
    <row r="22" spans="1:10" s="19" customFormat="1" ht="12.75">
      <c r="A22" s="27">
        <v>15</v>
      </c>
      <c r="B22" s="28" t="s">
        <v>142</v>
      </c>
      <c r="C22" s="42"/>
      <c r="D22" s="42"/>
      <c r="E22" s="42"/>
      <c r="F22" s="42"/>
      <c r="G22" s="42"/>
      <c r="H22" s="42"/>
      <c r="I22" s="42"/>
      <c r="J22" s="42"/>
    </row>
    <row r="23" spans="1:10" s="19" customFormat="1" ht="25.5">
      <c r="A23" s="27">
        <v>16</v>
      </c>
      <c r="B23" s="28" t="s">
        <v>141</v>
      </c>
      <c r="C23" s="42"/>
      <c r="D23" s="42"/>
      <c r="E23" s="42"/>
      <c r="F23" s="42"/>
      <c r="G23" s="42"/>
      <c r="H23" s="42"/>
      <c r="I23" s="42"/>
      <c r="J23" s="42"/>
    </row>
    <row r="24" spans="1:10" s="19" customFormat="1" ht="12.75">
      <c r="A24" s="24">
        <v>17</v>
      </c>
      <c r="B24" s="25" t="s">
        <v>207</v>
      </c>
      <c r="C24" s="41">
        <f>C16</f>
        <v>71349900</v>
      </c>
      <c r="D24" s="41"/>
      <c r="E24" s="41">
        <f>E16</f>
        <v>0</v>
      </c>
      <c r="F24" s="41"/>
      <c r="G24" s="41"/>
      <c r="H24" s="41"/>
      <c r="I24" s="56">
        <f>SUM(I16:I23)</f>
        <v>38849879.5</v>
      </c>
      <c r="J24" s="56">
        <f>SUM(C24:I24)</f>
        <v>110199779.5</v>
      </c>
    </row>
    <row r="25" spans="1:10">
      <c r="I25" s="57"/>
      <c r="J25" s="57"/>
    </row>
    <row r="27" spans="1:10" ht="15.75" customHeight="1">
      <c r="J27" s="43"/>
    </row>
    <row r="28" spans="1:10" ht="15.75" customHeight="1">
      <c r="I28" s="47"/>
      <c r="J28" s="47"/>
    </row>
    <row r="29" spans="1:10">
      <c r="A29" s="43"/>
      <c r="B29" s="43"/>
      <c r="C29" s="58"/>
      <c r="D29" s="58"/>
      <c r="F29" s="45"/>
    </row>
    <row r="30" spans="1:10" ht="15.75">
      <c r="A30" s="1"/>
      <c r="C30" s="58"/>
      <c r="D30" s="58"/>
      <c r="F30" s="46"/>
      <c r="G30" s="40"/>
    </row>
    <row r="34" ht="15" customHeight="1"/>
    <row r="36" ht="15.75" customHeight="1"/>
    <row r="37" ht="15" customHeight="1"/>
    <row r="57" spans="11:11">
      <c r="K57" s="43"/>
    </row>
  </sheetData>
  <mergeCells count="7">
    <mergeCell ref="C30:D30"/>
    <mergeCell ref="A2:J2"/>
    <mergeCell ref="A4:B4"/>
    <mergeCell ref="C4:J4"/>
    <mergeCell ref="A5:B5"/>
    <mergeCell ref="C6:J6"/>
    <mergeCell ref="C29:D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>
      <selection activeCell="C60" sqref="C60"/>
    </sheetView>
  </sheetViews>
  <sheetFormatPr defaultColWidth="9.140625" defaultRowHeight="12.75"/>
  <cols>
    <col min="1" max="1" width="6.28515625" style="55" customWidth="1"/>
    <col min="2" max="2" width="54.85546875" style="19" customWidth="1"/>
    <col min="3" max="3" width="25.140625" style="19" customWidth="1"/>
    <col min="4" max="4" width="24.42578125" style="19" customWidth="1"/>
    <col min="5" max="5" width="9.28515625" style="20" bestFit="1" customWidth="1"/>
    <col min="6" max="6" width="48.42578125" style="19" customWidth="1"/>
    <col min="7" max="7" width="24.5703125" style="19" customWidth="1"/>
    <col min="8" max="16384" width="9.140625" style="19"/>
  </cols>
  <sheetData>
    <row r="1" spans="1:7" ht="15.75" customHeight="1">
      <c r="A1" s="71" t="s">
        <v>194</v>
      </c>
      <c r="B1" s="71"/>
      <c r="C1" s="71"/>
      <c r="D1" s="18"/>
    </row>
    <row r="2" spans="1:7" ht="15.75" customHeight="1">
      <c r="A2" s="60" t="s">
        <v>205</v>
      </c>
      <c r="B2" s="61"/>
      <c r="C2" s="20"/>
      <c r="G2" s="19" t="s">
        <v>199</v>
      </c>
    </row>
    <row r="3" spans="1:7">
      <c r="C3" s="54"/>
    </row>
    <row r="4" spans="1:7" ht="12" customHeight="1">
      <c r="A4" s="21" t="s">
        <v>3</v>
      </c>
      <c r="B4" s="22" t="s">
        <v>110</v>
      </c>
      <c r="C4" s="21" t="s">
        <v>210</v>
      </c>
      <c r="D4" s="23"/>
    </row>
    <row r="5" spans="1:7" ht="12" customHeight="1">
      <c r="A5" s="24">
        <v>1</v>
      </c>
      <c r="B5" s="25" t="s">
        <v>193</v>
      </c>
      <c r="C5" s="26"/>
    </row>
    <row r="6" spans="1:7" ht="12.75" customHeight="1">
      <c r="A6" s="27">
        <v>1.1000000000000001</v>
      </c>
      <c r="B6" s="28" t="s">
        <v>162</v>
      </c>
      <c r="C6" s="26">
        <v>13000000</v>
      </c>
    </row>
    <row r="7" spans="1:7" ht="12" customHeight="1">
      <c r="A7" s="68"/>
      <c r="B7" s="28" t="s">
        <v>192</v>
      </c>
      <c r="C7" s="29"/>
    </row>
    <row r="8" spans="1:7" ht="12" customHeight="1">
      <c r="A8" s="69"/>
      <c r="B8" s="28" t="s">
        <v>191</v>
      </c>
      <c r="C8" s="29"/>
    </row>
    <row r="9" spans="1:7" ht="12" customHeight="1">
      <c r="A9" s="69"/>
      <c r="B9" s="28" t="s">
        <v>190</v>
      </c>
      <c r="C9" s="29"/>
    </row>
    <row r="10" spans="1:7" ht="12" customHeight="1">
      <c r="A10" s="69"/>
      <c r="B10" s="28" t="s">
        <v>189</v>
      </c>
      <c r="C10" s="29"/>
    </row>
    <row r="11" spans="1:7" ht="12" customHeight="1">
      <c r="A11" s="69"/>
      <c r="B11" s="28" t="s">
        <v>188</v>
      </c>
      <c r="C11" s="29"/>
    </row>
    <row r="12" spans="1:7" ht="12" customHeight="1">
      <c r="A12" s="70"/>
      <c r="B12" s="28" t="s">
        <v>187</v>
      </c>
      <c r="C12" s="29"/>
    </row>
    <row r="13" spans="1:7" ht="12.75" customHeight="1">
      <c r="A13" s="27">
        <v>1.2</v>
      </c>
      <c r="B13" s="28" t="s">
        <v>158</v>
      </c>
      <c r="C13" s="26">
        <v>13086595</v>
      </c>
      <c r="D13" s="30"/>
    </row>
    <row r="14" spans="1:7" ht="12" customHeight="1">
      <c r="A14" s="68"/>
      <c r="B14" s="28" t="s">
        <v>186</v>
      </c>
      <c r="C14" s="29">
        <v>1620000</v>
      </c>
    </row>
    <row r="15" spans="1:7" ht="12" customHeight="1">
      <c r="A15" s="69"/>
      <c r="B15" s="28" t="s">
        <v>185</v>
      </c>
      <c r="C15" s="29"/>
    </row>
    <row r="16" spans="1:7" ht="12" customHeight="1">
      <c r="A16" s="69"/>
      <c r="B16" s="28" t="s">
        <v>184</v>
      </c>
      <c r="C16" s="29">
        <v>1956000</v>
      </c>
    </row>
    <row r="17" spans="1:4" ht="12" customHeight="1">
      <c r="A17" s="69"/>
      <c r="B17" s="28" t="s">
        <v>196</v>
      </c>
      <c r="C17" s="29">
        <v>6804923</v>
      </c>
    </row>
    <row r="18" spans="1:4" ht="12" customHeight="1">
      <c r="A18" s="69"/>
      <c r="B18" s="28" t="s">
        <v>183</v>
      </c>
      <c r="C18" s="29">
        <v>784640</v>
      </c>
    </row>
    <row r="19" spans="1:4" ht="12" customHeight="1">
      <c r="A19" s="69"/>
      <c r="B19" s="28" t="s">
        <v>182</v>
      </c>
      <c r="C19" s="29"/>
    </row>
    <row r="20" spans="1:4" ht="12" customHeight="1">
      <c r="A20" s="69"/>
      <c r="B20" s="28" t="s">
        <v>181</v>
      </c>
      <c r="C20" s="29">
        <v>1921032</v>
      </c>
    </row>
    <row r="21" spans="1:4" ht="12" customHeight="1">
      <c r="A21" s="69"/>
      <c r="B21" s="28" t="s">
        <v>180</v>
      </c>
      <c r="C21" s="29"/>
      <c r="D21" s="30"/>
    </row>
    <row r="22" spans="1:4" ht="12" customHeight="1">
      <c r="A22" s="70"/>
      <c r="B22" s="28" t="s">
        <v>179</v>
      </c>
      <c r="C22" s="29"/>
      <c r="D22" s="30"/>
    </row>
    <row r="23" spans="1:4" ht="12.75" customHeight="1" thickBot="1">
      <c r="A23" s="24">
        <v>1.3</v>
      </c>
      <c r="B23" s="25" t="s">
        <v>178</v>
      </c>
      <c r="C23" s="31">
        <f>SUM(C14:C22)</f>
        <v>13086595</v>
      </c>
      <c r="D23" s="30">
        <f>C13-C23</f>
        <v>0</v>
      </c>
    </row>
    <row r="24" spans="1:4" ht="12.75" customHeight="1">
      <c r="A24" s="24">
        <v>2</v>
      </c>
      <c r="B24" s="25" t="s">
        <v>177</v>
      </c>
      <c r="C24" s="32"/>
    </row>
    <row r="25" spans="1:4" ht="12.75" customHeight="1">
      <c r="A25" s="27">
        <v>2.1</v>
      </c>
      <c r="B25" s="28" t="s">
        <v>162</v>
      </c>
      <c r="C25" s="33">
        <f>SUM(C26:C33)</f>
        <v>0</v>
      </c>
    </row>
    <row r="26" spans="1:4" ht="12" customHeight="1">
      <c r="A26" s="68"/>
      <c r="B26" s="28" t="s">
        <v>176</v>
      </c>
      <c r="C26" s="34"/>
    </row>
    <row r="27" spans="1:4" ht="12" customHeight="1">
      <c r="A27" s="69"/>
      <c r="B27" s="28" t="s">
        <v>175</v>
      </c>
      <c r="C27" s="34"/>
    </row>
    <row r="28" spans="1:4" ht="12" customHeight="1">
      <c r="A28" s="69"/>
      <c r="B28" s="28" t="s">
        <v>174</v>
      </c>
      <c r="C28" s="33"/>
    </row>
    <row r="29" spans="1:4" ht="12" customHeight="1">
      <c r="A29" s="69"/>
      <c r="B29" s="28" t="s">
        <v>173</v>
      </c>
      <c r="C29" s="33"/>
    </row>
    <row r="30" spans="1:4" ht="12" customHeight="1">
      <c r="A30" s="69"/>
      <c r="B30" s="28" t="s">
        <v>172</v>
      </c>
      <c r="C30" s="33"/>
    </row>
    <row r="31" spans="1:4" ht="12" customHeight="1">
      <c r="A31" s="69"/>
      <c r="B31" s="28" t="s">
        <v>171</v>
      </c>
      <c r="C31" s="33"/>
    </row>
    <row r="32" spans="1:4" ht="12" customHeight="1">
      <c r="A32" s="69"/>
      <c r="B32" s="28" t="s">
        <v>170</v>
      </c>
      <c r="C32" s="33"/>
    </row>
    <row r="33" spans="1:3" ht="12" customHeight="1">
      <c r="A33" s="70"/>
      <c r="B33" s="28"/>
      <c r="C33" s="34"/>
    </row>
    <row r="34" spans="1:3" ht="12" customHeight="1">
      <c r="A34" s="27">
        <v>2.2000000000000002</v>
      </c>
      <c r="B34" s="28" t="s">
        <v>158</v>
      </c>
      <c r="C34" s="33">
        <f>SUM(C35:C40)</f>
        <v>0</v>
      </c>
    </row>
    <row r="35" spans="1:3" ht="12" customHeight="1">
      <c r="A35" s="68"/>
      <c r="B35" s="28" t="s">
        <v>169</v>
      </c>
      <c r="C35" s="34"/>
    </row>
    <row r="36" spans="1:3" ht="12" customHeight="1">
      <c r="A36" s="69"/>
      <c r="B36" s="28" t="s">
        <v>168</v>
      </c>
      <c r="C36" s="34"/>
    </row>
    <row r="37" spans="1:3" ht="12" customHeight="1">
      <c r="A37" s="69"/>
      <c r="B37" s="28" t="s">
        <v>167</v>
      </c>
      <c r="C37" s="34"/>
    </row>
    <row r="38" spans="1:3" ht="12" customHeight="1">
      <c r="A38" s="69"/>
      <c r="B38" s="28" t="s">
        <v>166</v>
      </c>
      <c r="C38" s="34"/>
    </row>
    <row r="39" spans="1:3" ht="12" customHeight="1">
      <c r="A39" s="69"/>
      <c r="B39" s="28" t="s">
        <v>165</v>
      </c>
      <c r="C39" s="34"/>
    </row>
    <row r="40" spans="1:3" ht="12" customHeight="1">
      <c r="A40" s="70"/>
      <c r="B40" s="28"/>
      <c r="C40" s="34"/>
    </row>
    <row r="41" spans="1:3" ht="12.75" customHeight="1" thickBot="1">
      <c r="A41" s="24">
        <v>2.2999999999999998</v>
      </c>
      <c r="B41" s="25" t="s">
        <v>164</v>
      </c>
      <c r="C41" s="35">
        <f>C25+C34</f>
        <v>0</v>
      </c>
    </row>
    <row r="42" spans="1:3" ht="12.75" customHeight="1">
      <c r="A42" s="24">
        <v>3</v>
      </c>
      <c r="B42" s="25" t="s">
        <v>163</v>
      </c>
      <c r="C42" s="32"/>
    </row>
    <row r="43" spans="1:3" ht="12" customHeight="1">
      <c r="A43" s="27">
        <v>3.1</v>
      </c>
      <c r="B43" s="28" t="s">
        <v>162</v>
      </c>
      <c r="C43" s="33">
        <f>SUM(C44:C47)</f>
        <v>0</v>
      </c>
    </row>
    <row r="44" spans="1:3" ht="12" customHeight="1">
      <c r="A44" s="68"/>
      <c r="B44" s="28" t="s">
        <v>161</v>
      </c>
      <c r="C44" s="34"/>
    </row>
    <row r="45" spans="1:3" ht="12" customHeight="1">
      <c r="A45" s="69"/>
      <c r="B45" s="28" t="s">
        <v>160</v>
      </c>
      <c r="C45" s="33"/>
    </row>
    <row r="46" spans="1:3" ht="12" customHeight="1">
      <c r="A46" s="69"/>
      <c r="B46" s="28" t="s">
        <v>159</v>
      </c>
      <c r="C46" s="33"/>
    </row>
    <row r="47" spans="1:3" ht="12" customHeight="1">
      <c r="A47" s="70"/>
      <c r="B47" s="28" t="s">
        <v>197</v>
      </c>
      <c r="C47" s="34"/>
    </row>
    <row r="48" spans="1:3" ht="12" customHeight="1">
      <c r="A48" s="27">
        <v>3.2</v>
      </c>
      <c r="B48" s="28" t="s">
        <v>158</v>
      </c>
      <c r="C48" s="33">
        <f>SUM(C49:C53)</f>
        <v>0</v>
      </c>
    </row>
    <row r="49" spans="1:4" ht="12" customHeight="1">
      <c r="A49" s="68"/>
      <c r="B49" s="28" t="s">
        <v>157</v>
      </c>
      <c r="C49" s="34"/>
    </row>
    <row r="50" spans="1:4" ht="12" customHeight="1">
      <c r="A50" s="69"/>
      <c r="B50" s="28" t="s">
        <v>156</v>
      </c>
      <c r="C50" s="34"/>
    </row>
    <row r="51" spans="1:4" ht="12" customHeight="1">
      <c r="A51" s="69"/>
      <c r="B51" s="28" t="s">
        <v>155</v>
      </c>
      <c r="C51" s="34"/>
    </row>
    <row r="52" spans="1:4" ht="12" customHeight="1">
      <c r="A52" s="69"/>
      <c r="B52" s="28" t="s">
        <v>154</v>
      </c>
      <c r="C52" s="33"/>
    </row>
    <row r="53" spans="1:4" ht="12" customHeight="1">
      <c r="A53" s="70"/>
      <c r="B53" s="25"/>
      <c r="C53" s="33"/>
    </row>
    <row r="54" spans="1:4" ht="12" customHeight="1" thickBot="1">
      <c r="A54" s="24">
        <v>3.3</v>
      </c>
      <c r="B54" s="25" t="s">
        <v>153</v>
      </c>
      <c r="C54" s="36">
        <f>C43+C48</f>
        <v>0</v>
      </c>
    </row>
    <row r="55" spans="1:4" ht="12.75" customHeight="1" thickBot="1">
      <c r="A55" s="24">
        <v>4</v>
      </c>
      <c r="B55" s="25" t="s">
        <v>152</v>
      </c>
      <c r="C55" s="37">
        <f>C6-C13</f>
        <v>-86595</v>
      </c>
    </row>
    <row r="56" spans="1:4" ht="12.75" customHeight="1" thickBot="1">
      <c r="A56" s="24">
        <v>5</v>
      </c>
      <c r="B56" s="25" t="s">
        <v>151</v>
      </c>
      <c r="C56" s="37">
        <v>95471</v>
      </c>
    </row>
    <row r="57" spans="1:4" ht="12.75" customHeight="1" thickBot="1">
      <c r="A57" s="24">
        <v>6</v>
      </c>
      <c r="B57" s="25" t="s">
        <v>150</v>
      </c>
      <c r="C57" s="37">
        <v>8876</v>
      </c>
      <c r="D57" s="30"/>
    </row>
    <row r="58" spans="1:4">
      <c r="C58" s="38"/>
    </row>
    <row r="59" spans="1:4">
      <c r="C59" s="38"/>
    </row>
    <row r="60" spans="1:4" ht="15.75" customHeight="1"/>
    <row r="61" spans="1:4" ht="15.75" customHeight="1"/>
  </sheetData>
  <mergeCells count="8">
    <mergeCell ref="A44:A47"/>
    <mergeCell ref="A49:A53"/>
    <mergeCell ref="A1:C1"/>
    <mergeCell ref="A2:B2"/>
    <mergeCell ref="A7:A12"/>
    <mergeCell ref="A14:A22"/>
    <mergeCell ref="A26:A33"/>
    <mergeCell ref="A35:A4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K181"/>
    </sheetView>
  </sheetViews>
  <sheetFormatPr defaultRowHeight="1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</vt:lpstr>
      <vt:lpstr>2</vt:lpstr>
      <vt:lpstr>3</vt:lpstr>
      <vt:lpstr>4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MUNKHJIN</dc:creator>
  <cp:lastModifiedBy>Baigal</cp:lastModifiedBy>
  <cp:lastPrinted>2023-02-04T11:07:50Z</cp:lastPrinted>
  <dcterms:created xsi:type="dcterms:W3CDTF">2014-02-09T03:33:35Z</dcterms:created>
  <dcterms:modified xsi:type="dcterms:W3CDTF">2023-06-28T20:55:21Z</dcterms:modified>
</cp:coreProperties>
</file>