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0"/>
  </bookViews>
  <sheets>
    <sheet name="nuur" sheetId="1" r:id="rId1"/>
    <sheet name="nuur2" sheetId="2" r:id="rId2"/>
    <sheet name="Balance" sheetId="3" r:id="rId3"/>
    <sheet name="OUD" sheetId="4" r:id="rId4"/>
    <sheet name="Umch" sheetId="5" r:id="rId5"/>
    <sheet name="MG" sheetId="6" r:id="rId6"/>
    <sheet name="zuruu" sheetId="7" r:id="rId7"/>
    <sheet name="GB" sheetId="8" r:id="rId8"/>
    <sheet name="9" sheetId="9" r:id="rId9"/>
    <sheet name="10" sheetId="10" r:id="rId10"/>
    <sheet name="1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s>
  <externalReferences>
    <externalReference r:id="rId24"/>
  </externalReferences>
  <definedNames>
    <definedName name="_xlfn.SINGLE" hidden="1">#NAME?</definedName>
    <definedName name="button15">#REF!</definedName>
  </definedNames>
  <calcPr fullCalcOnLoad="1"/>
</workbook>
</file>

<file path=xl/sharedStrings.xml><?xml version="1.0" encoding="utf-8"?>
<sst xmlns="http://schemas.openxmlformats.org/spreadsheetml/2006/main" count="2964" uniqueCount="1854">
  <si>
    <t>"АЛТАЙН ЗАМ" ХК</t>
  </si>
  <si>
    <t>/төгрөгөөр/</t>
  </si>
  <si>
    <t>Мөрийн дугаар</t>
  </si>
  <si>
    <t>1</t>
  </si>
  <si>
    <t>1.1</t>
  </si>
  <si>
    <t>1.1.1</t>
  </si>
  <si>
    <t>1.1.2</t>
  </si>
  <si>
    <t>1.1.3</t>
  </si>
  <si>
    <t>1.1.4</t>
  </si>
  <si>
    <t>1.1.5</t>
  </si>
  <si>
    <t>1.1.6</t>
  </si>
  <si>
    <t>1.1.7</t>
  </si>
  <si>
    <t>1.1.8</t>
  </si>
  <si>
    <t>1.1.9</t>
  </si>
  <si>
    <t>1.1.10</t>
  </si>
  <si>
    <t>1.1.11</t>
  </si>
  <si>
    <t>1.2</t>
  </si>
  <si>
    <t>1.2.1</t>
  </si>
  <si>
    <t>1.2.2</t>
  </si>
  <si>
    <t>1.2.3</t>
  </si>
  <si>
    <t>1.2.4</t>
  </si>
  <si>
    <t>1.2.5</t>
  </si>
  <si>
    <t>1.2.6</t>
  </si>
  <si>
    <t>1.2.7</t>
  </si>
  <si>
    <t>1.2.8</t>
  </si>
  <si>
    <t>1.2.9</t>
  </si>
  <si>
    <t>1.2.10</t>
  </si>
  <si>
    <t>1.3</t>
  </si>
  <si>
    <t>2</t>
  </si>
  <si>
    <t>2.1</t>
  </si>
  <si>
    <t>2.1.1</t>
  </si>
  <si>
    <t>2.1.1.1</t>
  </si>
  <si>
    <t>2.1.1.2</t>
  </si>
  <si>
    <t>2.1.1.3</t>
  </si>
  <si>
    <t>2.1.1.4</t>
  </si>
  <si>
    <t>2.1.1.5</t>
  </si>
  <si>
    <t>2.1.1.6</t>
  </si>
  <si>
    <t>2.1.1.7</t>
  </si>
  <si>
    <t>2.1.1.8</t>
  </si>
  <si>
    <t>2.1.1.9</t>
  </si>
  <si>
    <t>2.1.1.10</t>
  </si>
  <si>
    <t>2.1.1.11</t>
  </si>
  <si>
    <t>2.1.1.12</t>
  </si>
  <si>
    <t>2.1.1.13</t>
  </si>
  <si>
    <t>2.1.2</t>
  </si>
  <si>
    <t>2.1.2.1</t>
  </si>
  <si>
    <t>2.1.2.2</t>
  </si>
  <si>
    <t>2.1.2.3</t>
  </si>
  <si>
    <t>2.1.2.4</t>
  </si>
  <si>
    <t>2.1.2.5</t>
  </si>
  <si>
    <t>2.1.2.6</t>
  </si>
  <si>
    <t>2.2</t>
  </si>
  <si>
    <t>2.3</t>
  </si>
  <si>
    <t>2.3.1</t>
  </si>
  <si>
    <t>2.3.2</t>
  </si>
  <si>
    <t>2.3.3</t>
  </si>
  <si>
    <t>2.3.4</t>
  </si>
  <si>
    <t>2.3.5</t>
  </si>
  <si>
    <t>2.3.6</t>
  </si>
  <si>
    <t>2.3.7</t>
  </si>
  <si>
    <t>2.3.8</t>
  </si>
  <si>
    <t>2.3.9</t>
  </si>
  <si>
    <t>2.3.10</t>
  </si>
  <si>
    <t>2.3.11</t>
  </si>
  <si>
    <t>2.4</t>
  </si>
  <si>
    <t>ГҮЙЦЭТГЭХ ЗАХИРАЛ</t>
  </si>
  <si>
    <t>ЕРӨНХИЙ НЯ-БО</t>
  </si>
  <si>
    <t>Хэвлэсэн:</t>
  </si>
  <si>
    <t>Санхүү байдлын тайлан</t>
  </si>
  <si>
    <t>Балансын зүйл</t>
  </si>
  <si>
    <t xml:space="preserve"> ХӨРӨНГӨ</t>
  </si>
  <si>
    <t xml:space="preserve">   Эргэлтийн хөрөнгө</t>
  </si>
  <si>
    <t xml:space="preserve">     Мөнгө түүнтэй адилтгах хөрөнгө</t>
  </si>
  <si>
    <t xml:space="preserve">     Дансны авлага</t>
  </si>
  <si>
    <t xml:space="preserve">     Татвар, НДШ-ийн авлага</t>
  </si>
  <si>
    <t xml:space="preserve">     Бусад авлага</t>
  </si>
  <si>
    <t xml:space="preserve">     Бусад санхүүгийн хөрөнгө</t>
  </si>
  <si>
    <t xml:space="preserve">     Бараа материал</t>
  </si>
  <si>
    <t xml:space="preserve">     Урьдчилж төлсөн зардал тооцоо</t>
  </si>
  <si>
    <t xml:space="preserve">     Бусад эргэлтийн хөрөнгө</t>
  </si>
  <si>
    <t xml:space="preserve">     Борлуулах зорилгоор эзэмшиж буй эргэлтийн бус хөрөнгө (борлуулах бүлэг хөрөнгө)</t>
  </si>
  <si>
    <t xml:space="preserve">     ...</t>
  </si>
  <si>
    <t xml:space="preserve">   Эргэлтийн хөрөнгийн дүн</t>
  </si>
  <si>
    <t xml:space="preserve">   Эргэлтийн бус хөрөнгө</t>
  </si>
  <si>
    <t xml:space="preserve">     Үндсэн хөрөнгө</t>
  </si>
  <si>
    <t xml:space="preserve">     Биет бус хөрөнгө</t>
  </si>
  <si>
    <t xml:space="preserve">     Биологийн хөрөнгө</t>
  </si>
  <si>
    <t xml:space="preserve">     Урт хугацаат хөрөнгө оруулалт</t>
  </si>
  <si>
    <t xml:space="preserve">     Хайгуул ба үнэлгээний хөрөнгө</t>
  </si>
  <si>
    <t xml:space="preserve">     Хойшлогдсон татварын хөрөнгө</t>
  </si>
  <si>
    <t xml:space="preserve">     Хөрөнгө орлуулалтын зориулалттай үл хөдлөх хөрөнгө</t>
  </si>
  <si>
    <t xml:space="preserve">     Бусад эргэлтийн бус хөрөнгө</t>
  </si>
  <si>
    <t xml:space="preserve">   Эргэлтийн бус хөрөнгийн дүн</t>
  </si>
  <si>
    <t xml:space="preserve"> НИЙТ ХӨРӨНГИЙН ДҮН</t>
  </si>
  <si>
    <t xml:space="preserve"> ӨР ТӨЛБӨР БА ЭЗДИЙН ӨМЧ</t>
  </si>
  <si>
    <t xml:space="preserve">   ӨР ТӨЛБӨР</t>
  </si>
  <si>
    <t xml:space="preserve">   Богино хугацаат өр төлбөр</t>
  </si>
  <si>
    <t xml:space="preserve">      Дансны өглөг</t>
  </si>
  <si>
    <t xml:space="preserve">      Цалингийн өглөг</t>
  </si>
  <si>
    <t xml:space="preserve">      Татварын өр</t>
  </si>
  <si>
    <t xml:space="preserve">      НДШ-ийн өглөг</t>
  </si>
  <si>
    <t xml:space="preserve">      Богино хугацаат зээл</t>
  </si>
  <si>
    <t xml:space="preserve">      Хүүний өглөг</t>
  </si>
  <si>
    <t xml:space="preserve">      Ногдол ашгийн өглөг</t>
  </si>
  <si>
    <t xml:space="preserve">      Урьдчилж орсон орлого</t>
  </si>
  <si>
    <t xml:space="preserve">      Нөөц / өр төлбөр /</t>
  </si>
  <si>
    <t xml:space="preserve">      Бусад богино хугацаат өр төлбөр</t>
  </si>
  <si>
    <t xml:space="preserve">      Борлуулах зорилгоор эзэмшиж буй эргэлтийн бус хөрөнгө ( борлуулах бүлэг хөрөнгө )- нд хамаарах өр төлбөр</t>
  </si>
  <si>
    <t xml:space="preserve">      ...</t>
  </si>
  <si>
    <t xml:space="preserve">   Богино хугацаат өр төлбөрийн дүн</t>
  </si>
  <si>
    <t xml:space="preserve">   Урт хугацаат өр төлбөр</t>
  </si>
  <si>
    <t xml:space="preserve">      Урт хугацаат  зээл</t>
  </si>
  <si>
    <t xml:space="preserve">      Нөөц / өр төлбөр/</t>
  </si>
  <si>
    <t xml:space="preserve">      Хойшлогдсон татварын өр</t>
  </si>
  <si>
    <t xml:space="preserve">      Бусад урт хугацаат өр төлбөр</t>
  </si>
  <si>
    <t xml:space="preserve">   Урт хугацаат өр төлбөрийн дүн</t>
  </si>
  <si>
    <t xml:space="preserve">   Өр төлбөрийн нийт дүн</t>
  </si>
  <si>
    <t xml:space="preserve">   Эздийн өмч</t>
  </si>
  <si>
    <t xml:space="preserve">      Төрийн өмч</t>
  </si>
  <si>
    <t xml:space="preserve">      Хувийн өмч</t>
  </si>
  <si>
    <t xml:space="preserve">      Хувьцаат өр төлбөр</t>
  </si>
  <si>
    <t xml:space="preserve">      Халаасны хувьцаа</t>
  </si>
  <si>
    <t xml:space="preserve">      Нэмж төлөгдсөн капитал</t>
  </si>
  <si>
    <t xml:space="preserve">      Хөрөнгийн дахин үнэлгээний нэмэгдэл</t>
  </si>
  <si>
    <t xml:space="preserve">      Гадаад валютын хөрвүүлэлтийн нөөц</t>
  </si>
  <si>
    <t xml:space="preserve">      Эздийн өмчийн бусад хэсэг</t>
  </si>
  <si>
    <t xml:space="preserve">      Хуримтлагдсан ашиг</t>
  </si>
  <si>
    <t xml:space="preserve">   Эздийн өмчийн дүн</t>
  </si>
  <si>
    <t>Тайлант үе:</t>
  </si>
  <si>
    <t>................................................</t>
  </si>
  <si>
    <t>2022/01/01 - 2022/12/31</t>
  </si>
  <si>
    <t>Эхний үлдэгдэл</t>
  </si>
  <si>
    <t>ЭНХБАТ.Б</t>
  </si>
  <si>
    <t>ӨЛЗИЙХУТАГ.Э</t>
  </si>
  <si>
    <t>Хуудас:</t>
  </si>
  <si>
    <t>Эцсийн үлдэгдэл</t>
  </si>
  <si>
    <t>1/1</t>
  </si>
  <si>
    <t>Сангийн сайдын 2012 оны</t>
  </si>
  <si>
    <t xml:space="preserve">77 тоот тушаалын </t>
  </si>
  <si>
    <t>3 дугаар хавсралт</t>
  </si>
  <si>
    <t>Регистрийн дугаар:</t>
  </si>
  <si>
    <t>Хаяг:</t>
  </si>
  <si>
    <t>Шуудангийн хаяг:</t>
  </si>
  <si>
    <t>Утас:</t>
  </si>
  <si>
    <t>99110374</t>
  </si>
  <si>
    <t>Факс:</t>
  </si>
  <si>
    <t>Өмчийн хэлбэр:</t>
  </si>
  <si>
    <r>
      <t>Төрийн</t>
    </r>
    <r>
      <rPr>
        <b/>
        <sz val="12"/>
        <rFont val="Arial"/>
        <family val="2"/>
      </rPr>
      <t xml:space="preserve">   </t>
    </r>
    <r>
      <rPr>
        <sz val="12"/>
        <rFont val="Arial"/>
        <family val="2"/>
      </rPr>
      <t>хувь</t>
    </r>
  </si>
  <si>
    <r>
      <t xml:space="preserve">Хувийн    100 </t>
    </r>
    <r>
      <rPr>
        <b/>
        <sz val="12"/>
        <rFont val="Arial"/>
        <family val="2"/>
      </rPr>
      <t xml:space="preserve"> </t>
    </r>
    <r>
      <rPr>
        <sz val="12"/>
        <rFont val="Arial"/>
        <family val="2"/>
      </rPr>
      <t>хувь</t>
    </r>
  </si>
  <si>
    <t>"  АЛТАЙН ЗАМ " ХК-ИЙН</t>
  </si>
  <si>
    <t>САНХҮҮГИЙН ТАЙЛАН</t>
  </si>
  <si>
    <t>Хянаж хүлээн авсан байгууллагын нэр</t>
  </si>
  <si>
    <t>Сар, өдөр</t>
  </si>
  <si>
    <t>Гарын үсэг</t>
  </si>
  <si>
    <t>"АЛТАЙН ЗМ" ХК-ИЙН</t>
  </si>
  <si>
    <t>бодит байдлын тухай мэдэгдэл</t>
  </si>
  <si>
    <t xml:space="preserve">          Захирал ………………………………………. /                                  /</t>
  </si>
  <si>
    <t xml:space="preserve">          Ерөнхий нягтлан бодогч …....…………….… /                                /</t>
  </si>
  <si>
    <t>САНХҮҮГИЙН ТАЙЛАНГИЙН</t>
  </si>
  <si>
    <t>ТОДРУУЛГА</t>
  </si>
  <si>
    <t>"Алтайн зам" ХК</t>
  </si>
  <si>
    <t xml:space="preserve">    </t>
  </si>
  <si>
    <t xml:space="preserve">  ( Аж ахуйн нэгжийн нэр )</t>
  </si>
  <si>
    <t>Үндсэн үйл ажиллагааны чиглэл /төрөл/ :</t>
  </si>
  <si>
    <t>(а)</t>
  </si>
  <si>
    <t>__________________________________________________________</t>
  </si>
  <si>
    <t>Зам, гүүр барих засварлах</t>
  </si>
  <si>
    <t>(б)</t>
  </si>
  <si>
    <t>(в)</t>
  </si>
  <si>
    <t>Туслах үйл ажиллагааны чиглэл /төрөл/ :</t>
  </si>
  <si>
    <t>___________________________________</t>
  </si>
  <si>
    <t>(б) __________________________________</t>
  </si>
  <si>
    <t>Салбар, төлөөлөгчийн газрын нэр, байршил :</t>
  </si>
  <si>
    <r>
      <t>1.</t>
    </r>
    <r>
      <rPr>
        <sz val="7"/>
        <color indexed="60"/>
        <rFont val="Times New Roman"/>
        <family val="1"/>
      </rPr>
      <t xml:space="preserve">       </t>
    </r>
    <r>
      <rPr>
        <sz val="10"/>
        <color indexed="60"/>
        <rFont val="Times New Roman"/>
        <family val="1"/>
      </rPr>
      <t>ТАЙЛАН БЭЛТГЭХ ҮНДЭСЛЭЛ</t>
    </r>
  </si>
  <si>
    <t>Алтайн зам  ХК-н НББ нь ОУС-ын дагуу бүртгэдэг ба тайлагнасан валют нь төгрөг.</t>
  </si>
  <si>
    <t>Эргэлтийн хөрөнгө нь касс, харилцахад байгаа мөнгө, бараа материал үнэ бүхий зүйлс, авлагаас бүрддэг.</t>
  </si>
  <si>
    <t>Орлого зардалыг гарсан тухай бүрд нь хүлээн зөвшөөрч бүртгэдэг.</t>
  </si>
  <si>
    <t>..................................................................................................................................................................................................................</t>
  </si>
  <si>
    <r>
      <t>2.</t>
    </r>
    <r>
      <rPr>
        <sz val="7"/>
        <color indexed="60"/>
        <rFont val="Times New Roman"/>
        <family val="1"/>
      </rPr>
      <t xml:space="preserve">       </t>
    </r>
    <r>
      <rPr>
        <sz val="10"/>
        <color indexed="60"/>
        <rFont val="Times New Roman"/>
        <family val="1"/>
      </rPr>
      <t>НЯГТЛАН БОДОХ БҮРТГЭЛИЙН БОДЛОГЫН ӨӨРЧЛӨЛТ</t>
    </r>
  </si>
  <si>
    <r>
      <t>3.</t>
    </r>
    <r>
      <rPr>
        <sz val="7"/>
        <color indexed="60"/>
        <rFont val="Times New Roman"/>
        <family val="1"/>
      </rPr>
      <t xml:space="preserve">       </t>
    </r>
    <r>
      <rPr>
        <sz val="10"/>
        <color indexed="60"/>
        <rFont val="Times New Roman"/>
        <family val="1"/>
      </rPr>
      <t>МӨНГӨ, ТҮҮНТЭЙ АДИЛТГАХ ХӨРӨНГӨ</t>
    </r>
  </si>
  <si>
    <t>№</t>
  </si>
  <si>
    <t>Мөнгөн хөрөнгийн зүйлс</t>
  </si>
  <si>
    <t xml:space="preserve">  Эцсийн үлдэгдэл</t>
  </si>
  <si>
    <t>Касс дахь мөнгө</t>
  </si>
  <si>
    <t>Банкин дахь мөнгө</t>
  </si>
  <si>
    <t>Мөнгөтэй адилтгах хөрөнгө</t>
  </si>
  <si>
    <t>Нийт дүн</t>
  </si>
  <si>
    <t>Тэмдэглэл. (Мөнгө, түүнтэй адилтгах хөрөнгөтэй холбоотой тайлбар, тэмдэглэлийг хийнэ).</t>
  </si>
  <si>
    <t>..........................................................................................................................................................................................................................................................</t>
  </si>
  <si>
    <r>
      <t>4.</t>
    </r>
    <r>
      <rPr>
        <sz val="7"/>
        <color indexed="60"/>
        <rFont val="Times New Roman"/>
        <family val="1"/>
      </rPr>
      <t xml:space="preserve">       </t>
    </r>
    <r>
      <rPr>
        <sz val="10"/>
        <color indexed="60"/>
        <rFont val="Times New Roman"/>
        <family val="1"/>
      </rPr>
      <t>ДАНСНЫ БОЛОН БУСАД АВЛАГА</t>
    </r>
  </si>
  <si>
    <t>4.1 Дансны авлага</t>
  </si>
  <si>
    <t>Үзүүлэлт</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</si>
  <si>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</si>
  <si>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</si>
  <si>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</si>
  <si>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</si>
  <si>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</si>
  <si>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</si>
  <si>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</si>
  <si>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1.2</t>
    </r>
    <r>
      <rPr>
        <sz val="7"/>
        <color indexed="8"/>
        <rFont val="Times New Roman"/>
        <family val="1"/>
      </rPr>
      <t xml:space="preserve">    </t>
    </r>
    <r>
      <rPr>
        <sz val="10"/>
        <color indexed="8"/>
        <rFont val="Times New Roman"/>
        <family val="1"/>
      </rPr>
      <t>Татвар, нийгмийн даатгалын шимтгэл (НДШ) - ийн авлага</t>
    </r>
  </si>
  <si>
    <t>Төрөл</t>
  </si>
  <si>
    <t>ААНОАТ-ын авлага</t>
  </si>
  <si>
    <t>НӨАТ-ын авлага</t>
  </si>
  <si>
    <t>НДШ – ийн авлага</t>
  </si>
  <si>
    <r>
      <t>1.3</t>
    </r>
    <r>
      <rPr>
        <sz val="7"/>
        <color indexed="8"/>
        <rFont val="Times New Roman"/>
        <family val="1"/>
      </rPr>
      <t xml:space="preserve">    </t>
    </r>
    <r>
      <rPr>
        <sz val="10"/>
        <color indexed="8"/>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</si>
  <si>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</si>
  <si>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</si>
  <si>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</si>
  <si>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</si>
  <si>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</si>
  <si>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</si>
  <si>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</si>
  <si>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t>
  </si>
  <si>
    <t>5. БУСАД САНХҮҮГИЙН ХӨРӨНГӨ</t>
  </si>
  <si>
    <t xml:space="preserve">   </t>
  </si>
  <si>
    <r>
      <t>6</t>
    </r>
    <r>
      <rPr>
        <sz val="7"/>
        <color indexed="60"/>
        <rFont val="Times New Roman"/>
        <family val="1"/>
      </rPr>
      <t xml:space="preserve"> .      </t>
    </r>
    <r>
      <rPr>
        <sz val="10"/>
        <color indexed="60"/>
        <rFont val="Times New Roman"/>
        <family val="1"/>
      </rPr>
      <t>БАРАА МАТЕРИАЛ</t>
    </r>
  </si>
  <si>
    <t>Бараа материалын төрөл</t>
  </si>
  <si>
    <t>Түүхий эд материал</t>
  </si>
  <si>
    <t>Дуусаагүй үйлдвэрлэл</t>
  </si>
  <si>
    <t>Бэлэн бүтээгдэхүүн /ХХХ/</t>
  </si>
  <si>
    <t>Бараа /Сэлбэг/</t>
  </si>
  <si>
    <t>Хангамжийн материал /Багаж/</t>
  </si>
  <si>
    <t>Бусад /ШТМ, тэсрэх, БҮТЭЗ/</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</si>
  <si>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</si>
  <si>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</si>
  <si>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</si>
  <si>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</si>
  <si>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</si>
  <si>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</si>
  <si>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</si>
  <si>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</si>
  <si>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</si>
  <si>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</si>
  <si>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</si>
  <si>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</si>
  <si>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</si>
  <si>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</si>
  <si>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</si>
  <si>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</si>
  <si>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</si>
  <si>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</si>
  <si>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</si>
  <si>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</si>
  <si>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r>
      <t>9.</t>
    </r>
    <r>
      <rPr>
        <sz val="7"/>
        <color indexed="60"/>
        <rFont val="Times New Roman"/>
        <family val="1"/>
      </rPr>
      <t xml:space="preserve">       </t>
    </r>
    <r>
      <rPr>
        <sz val="10"/>
        <color indexed="60"/>
        <rFont val="Times New Roman"/>
        <family val="1"/>
      </rPr>
      <t xml:space="preserve">ҮНДСЭН ХӨРӨНГӨ </t>
    </r>
  </si>
  <si>
    <t>Газрын сайжруулалт</t>
  </si>
  <si>
    <t>Барилга, байгууламж</t>
  </si>
  <si>
    <t>Машин, тоног төхөөрөмж</t>
  </si>
  <si>
    <t>Тээврийн хэрэгсэл</t>
  </si>
  <si>
    <t xml:space="preserve">Тавилга эд хогшил </t>
  </si>
  <si>
    <t>Компьютер, бусад хэрэгсэл</t>
  </si>
  <si>
    <t>Бусад үндсэн хөрөнгө</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</si>
  <si>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</si>
  <si>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</si>
  <si>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</si>
  <si>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</si>
  <si>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</si>
  <si>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</si>
  <si>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</si>
  <si>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</si>
  <si>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</si>
  <si>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r>
      <t>Үндсэн хөрөнгө, ХОЗҮХХ</t>
    </r>
    <r>
      <rPr>
        <sz val="11"/>
        <color indexed="8"/>
        <rFont val="Calibri"/>
        <family val="2"/>
      </rPr>
      <t>⁶</t>
    </r>
    <r>
      <rPr>
        <sz val="11"/>
        <color indexed="8"/>
        <rFont val="Times New Roman"/>
        <family val="1"/>
      </rPr>
      <t xml:space="preserve">  хооронд дахин ангилсан</t>
    </r>
  </si>
  <si>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</si>
  <si>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</si>
  <si>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</si>
  <si>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</si>
  <si>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</si>
  <si>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</si>
  <si>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    Дахин үнэлгээгээр  хасагдсан </t>
  </si>
  <si>
    <t xml:space="preserve">Үнэ цэнийн бууралт </t>
  </si>
  <si>
    <t xml:space="preserve">ДАНСНЫ ЦЭВЭР ДҮН </t>
  </si>
  <si>
    <t>Эхний үлдэгдэл    (1.1 - 2.1)</t>
  </si>
  <si>
    <t>Эцсийн үлдэгдэл (1.6 - 2.4)</t>
  </si>
  <si>
    <t xml:space="preserve">Тэмдэглэл. (Үндсэн хөрөнгийн анги бүрийн хувьд ашигласан хэмжилтийн суурь; элэгдэл тооцох арга; ашиглалтын хугацаа;  дахин   үнэлсэн </t>
  </si>
  <si>
    <t>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</si>
  <si>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t>
  </si>
  <si>
    <r>
      <rPr>
        <sz val="9"/>
        <color indexed="8"/>
        <rFont val="Calibri"/>
        <family val="2"/>
      </rPr>
      <t>⁶</t>
    </r>
    <r>
      <rPr>
        <sz val="9"/>
        <color indexed="8"/>
        <rFont val="Times New Roman"/>
        <family val="1"/>
      </rPr>
      <t>Хөрөнгө оруулалтын зориулалттай үл хөдлөх хөрөнгө.</t>
    </r>
  </si>
  <si>
    <r>
      <t>10.</t>
    </r>
    <r>
      <rPr>
        <sz val="7"/>
        <color indexed="60"/>
        <rFont val="Times New Roman"/>
        <family val="1"/>
      </rPr>
      <t xml:space="preserve">       </t>
    </r>
    <r>
      <rPr>
        <sz val="10"/>
        <color indexed="60"/>
        <rFont val="Times New Roman"/>
        <family val="1"/>
      </rPr>
      <t>БИЕТ БУС ХӨРӨНГӨ</t>
    </r>
  </si>
  <si>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</si>
  <si>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</si>
  <si>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</si>
  <si>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</si>
  <si>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</si>
  <si>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</si>
  <si>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</si>
  <si>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</si>
  <si>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</si>
  <si>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</si>
  <si>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</si>
  <si>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</si>
  <si>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</si>
  <si>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Үнэ цэнийн бууралт</t>
  </si>
  <si>
    <t>ДАНСНЫ ЦЭВЭР ДҮН</t>
  </si>
  <si>
    <t>Эцсийн үлдэгдэл (1.4 - 2.4)</t>
  </si>
  <si>
    <t xml:space="preserve">Тэмдэглэл. (Биет бус хөрөнгийн анги бүрийн хувьд ашигласан хэмжилтийн суурь, хорогдол тооцох арга, ашиглалтын хугацаа, дахин үнэлсэн   </t>
  </si>
  <si>
    <t>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</si>
  <si>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t>........................................................................................................................................................................................................................................................................................</t>
  </si>
  <si>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color indexed="8"/>
        <rFont val="Times New Roman"/>
        <family val="1"/>
      </rPr>
      <t>Хөрөнгө оруулалтын зориулалттай үл хөдлөх хөрөнгө</t>
    </r>
    <r>
      <rPr>
        <sz val="10"/>
        <color indexed="8"/>
        <rFont val="Times New Roman"/>
        <family val="1"/>
      </rPr>
      <t xml:space="preserve"> – д заасны дагуу бусад тодруулгыг хийнэ).</t>
    </r>
  </si>
  <si>
    <t>14. ХӨРӨНГӨ ОРУУЛАЛТЫН ЗОРИУЛАЛТТАЙ ҮЛ ХӨДЛӨХ ХӨРӨНГӨ</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</si>
  <si>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color indexed="8"/>
        <rFont val="Times New Roman"/>
        <family val="1"/>
      </rPr>
      <t xml:space="preserve">Нэгтгэсэн болон тусдаа санхүүгийн тайлан </t>
    </r>
    <r>
      <rPr>
        <sz val="10"/>
        <color indexed="8"/>
        <rFont val="Times New Roman"/>
        <family val="1"/>
      </rPr>
      <t>– ийн дагуу тодруулна).</t>
    </r>
  </si>
  <si>
    <t>Хөрөнгө оруулалт ба бусад хөрөнгө</t>
  </si>
  <si>
    <t>Хөрөнгө оруулалтын дүн</t>
  </si>
  <si>
    <t>Хөрөнгө оруулалтын хувь</t>
  </si>
  <si>
    <t>Хөрөнгө оруулалтын төрөл</t>
  </si>
  <si>
    <t xml:space="preserve">  №</t>
  </si>
  <si>
    <t>13. УРТ ХУГАЦААТ ХӨРӨНГӨ ОРУУЛАЛТ</t>
  </si>
  <si>
    <t>Тэмдэглэл. (Биологийн хөрөнгийн хэмжилтийн суурь болон бусад тайлбар, тэмдэглэлийг хийнэ).</t>
  </si>
  <si>
    <t xml:space="preserve"> </t>
  </si>
  <si>
    <t>дансны үнэ</t>
  </si>
  <si>
    <t>тоо</t>
  </si>
  <si>
    <t>Биологийн хөрөнгийн төрөл</t>
  </si>
  <si>
    <t>12. БИОЛОГИЙН ХӨРӨНГӨ</t>
  </si>
  <si>
    <t>Ашиглалтанд орох эцсийн хугацаа</t>
  </si>
  <si>
    <t>Нийт төсөвт өртөг</t>
  </si>
  <si>
    <t>Дуусгалтын хувь</t>
  </si>
  <si>
    <t>Эхэлсэн он</t>
  </si>
  <si>
    <t>Дуусаагүй барилгын нэр</t>
  </si>
  <si>
    <t>11. ДУУСААГҮЙ БАРИЛГА</t>
  </si>
  <si>
    <t>Тэмдэглэл. (Урт хугацаат нөөцийн дүнг тодруулна. Нөөцийн төрлөөр тайлбар, тэмдэглэл хийнэ).</t>
  </si>
  <si>
    <t>.................................................................................................................................................................................................................</t>
  </si>
  <si>
    <t>16.5 Бусад богино хугацаат өр төлбөр</t>
  </si>
  <si>
    <t>бусад богино хугацаат өр төлбөр</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</si>
  <si>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</si>
  <si>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</si>
  <si>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төгрөгөөр</t>
  </si>
  <si>
    <t>валютаар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</si>
  <si>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</si>
  <si>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</si>
  <si>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</si>
  <si>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</si>
  <si>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</si>
  <si>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</si>
  <si>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t>17. ЭЗДИЙН ӨМЧ</t>
  </si>
  <si>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</si>
  <si>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</si>
  <si>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</si>
  <si>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</si>
  <si>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</si>
  <si>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</si>
  <si>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</si>
  <si>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 xml:space="preserve">  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</si>
  <si>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</si>
  <si>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</si>
  <si>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</si>
  <si>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r>
      <t>Дахин үнэлсэн хөрөнгийн үнэ цэнийн бууралтын гарзын буцаалт</t>
    </r>
    <r>
      <rPr>
        <sz val="10"/>
        <color indexed="8"/>
        <rFont val="Calibri"/>
        <family val="2"/>
      </rPr>
      <t>⁷</t>
    </r>
  </si>
  <si>
    <t>Дахин үнэлгээний нэмэгдлийн хэрэгжсэн дүн</t>
  </si>
  <si>
    <r>
      <t>Дахин үнэлсэн хөрөнгийн үнэ цэнийн бууралтын гарз</t>
    </r>
    <r>
      <rPr>
        <sz val="10"/>
        <color indexed="8"/>
        <rFont val="Calibri"/>
        <family val="2"/>
      </rPr>
      <t>⁸</t>
    </r>
  </si>
  <si>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</si>
  <si>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</si>
  <si>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</si>
  <si>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</si>
  <si>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</si>
  <si>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</si>
  <si>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t>..................................................................................................................................................................</t>
  </si>
  <si>
    <t>18. БОРЛУУЛАЛТЫН ОРЛОГО БОЛОН БОРЛУУЛАЛТЫН ӨРТӨГ</t>
  </si>
  <si>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</si>
  <si>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</si>
  <si>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</si>
  <si>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</si>
  <si>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</si>
  <si>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</si>
  <si>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</si>
  <si>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</si>
  <si>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</si>
  <si>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</si>
  <si>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r>
      <rPr>
        <sz val="10"/>
        <color indexed="8"/>
        <rFont val="Calibri"/>
        <family val="2"/>
      </rPr>
      <t>⁷</t>
    </r>
    <r>
      <rPr>
        <sz val="10"/>
        <color indexed="8"/>
        <rFont val="Times New Roman"/>
        <family val="1"/>
      </rPr>
      <t xml:space="preserve"> </t>
    </r>
    <r>
      <rPr>
        <sz val="8.5"/>
        <color indexed="8"/>
        <rFont val="Times New Roman"/>
        <family val="1"/>
      </rPr>
      <t>Дахин үнэлсэн хөрөнгийн өмнөх тайлант хугацаанд ашиг, алдагдлаар хүлээн зөвшөөрсөн үнэ цэнийн бууралтын гарзын дүнгээс хэтэрсэн дүн.</t>
    </r>
  </si>
  <si>
    <r>
      <rPr>
        <sz val="9.5"/>
        <color indexed="8"/>
        <rFont val="Calibri"/>
        <family val="2"/>
      </rPr>
      <t>⁸</t>
    </r>
    <r>
      <rPr>
        <sz val="9.5"/>
        <color indexed="8"/>
        <rFont val="Times New Roman"/>
        <family val="1"/>
      </rPr>
      <t xml:space="preserve"> </t>
    </r>
    <r>
      <rPr>
        <sz val="8.5"/>
        <color indexed="8"/>
        <rFont val="Times New Roman"/>
        <family val="1"/>
      </rPr>
      <t>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r>
  </si>
  <si>
    <t>Борлуулсан ажил, үйлчилгээний өртөг</t>
  </si>
  <si>
    <t>Нийт борлуулалтын өртөг</t>
  </si>
  <si>
    <t>19. БУСАД ОРЛОГО, ОЛЗ (ГАРЗ), АШИГ (АЛДАГДАЛ)</t>
  </si>
  <si>
    <t xml:space="preserve">       19.1 Бусад орлого</t>
  </si>
  <si>
    <t>Орлогын төрөл</t>
  </si>
  <si>
    <t>Бусад борлуулалт</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</si>
  <si>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</si>
  <si>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</si>
  <si>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</si>
  <si>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</si>
  <si>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</si>
  <si>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</si>
  <si>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</si>
  <si>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</si>
  <si>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</si>
  <si>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r>
      <t>ХОЗҮХХ</t>
    </r>
    <r>
      <rPr>
        <sz val="11"/>
        <color indexed="8"/>
        <rFont val="Calibri"/>
        <family val="2"/>
      </rPr>
      <t>⁹</t>
    </r>
    <r>
      <rPr>
        <sz val="11"/>
        <color indexed="8"/>
        <rFont val="Times New Roman"/>
        <family val="1"/>
      </rPr>
      <t>-ийн  бодит үнэ цэнийн өөрчлөлтийн олз, гарз</t>
    </r>
  </si>
  <si>
    <t>ХОЗҮХХ данснаас хассаны олз, гарз</t>
  </si>
  <si>
    <t>Хөрөнгийн дахин үнэлгээний олз, гарз</t>
  </si>
  <si>
    <t>Хөрөнгийн үнэ цэнийн бууралтын гарз (гарзын буцаалт)</t>
  </si>
  <si>
    <t>20. ЗАРДАЛ</t>
  </si>
  <si>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</si>
  <si>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</si>
  <si>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</si>
  <si>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</si>
  <si>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</si>
  <si>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</si>
  <si>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</si>
  <si>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</si>
  <si>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</si>
  <si>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</si>
  <si>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Мэргэжлийн үйлчилгээний зардал</t>
  </si>
  <si>
    <t>Сургалтын зардал</t>
  </si>
  <si>
    <t xml:space="preserve">Сонин сэтгүүл захиалгын  зардал </t>
  </si>
  <si>
    <t xml:space="preserve">Даатгалын зардал </t>
  </si>
  <si>
    <r>
      <rPr>
        <sz val="10"/>
        <color indexed="8"/>
        <rFont val="Calibri"/>
        <family val="2"/>
      </rPr>
      <t>⁹</t>
    </r>
    <r>
      <rPr>
        <sz val="10"/>
        <color indexed="8"/>
        <rFont val="Times New Roman"/>
        <family val="1"/>
      </rPr>
      <t xml:space="preserve"> Хөрөнгө оруулалтын зориулалттай үл хөдлөх хөрөнгө.</t>
    </r>
  </si>
  <si>
    <t xml:space="preserve">Ашиглалтын зардал </t>
  </si>
  <si>
    <t xml:space="preserve">Засварын зардал </t>
  </si>
  <si>
    <t xml:space="preserve">Элэгдэл, хорогдлын зардал </t>
  </si>
  <si>
    <t xml:space="preserve">Түрээсийн зардал </t>
  </si>
  <si>
    <t>Харуул хамгаалалтын зардал</t>
  </si>
  <si>
    <t>Цэвэрлэгээ үйлчилгээний зардал</t>
  </si>
  <si>
    <t xml:space="preserve">Тээврийн зардал </t>
  </si>
  <si>
    <t xml:space="preserve">Шатахууны зардал </t>
  </si>
  <si>
    <t>Хүлээн авалтын зардал</t>
  </si>
  <si>
    <t>Зар сурталчилгааны зардал</t>
  </si>
  <si>
    <t>Зээлийн хүүгийн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</si>
  <si>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</si>
  <si>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</si>
  <si>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</si>
  <si>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</si>
  <si>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</si>
  <si>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</si>
  <si>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Ангилал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</si>
  <si>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</si>
  <si>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</si>
  <si>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</si>
  <si>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</si>
  <si>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</si>
  <si>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t>21. ОРЛОГЫН ТАТВАРЫН ЗАРДАЛ</t>
  </si>
  <si>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</si>
  <si>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</si>
  <si>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</si>
  <si>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</si>
  <si>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t>...............................................................................................................................................................</t>
  </si>
  <si>
    <t>22. ХОЛБООТОЙ ТАЛУУДЫН ТОДОРУУЛГА</t>
  </si>
  <si>
    <r>
      <t>22.1 Толгой компани, хамгийн дээд хяналт тавигч компани, хувь хүний талаарх мэдээлэл</t>
    </r>
    <r>
      <rPr>
        <sz val="11"/>
        <color indexed="8"/>
        <rFont val="Calibri"/>
        <family val="2"/>
      </rPr>
      <t>¹ᴼ</t>
    </r>
  </si>
  <si>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</si>
  <si>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</si>
  <si>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</si>
  <si>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</si>
  <si>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</si>
  <si>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</si>
  <si>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Эзэмшлийн хувь</t>
  </si>
  <si>
    <t>22.2 Тэргүүлэх удирдлагын бүрэлдэхүүнд олгосон нөхөн олговрын тухай мэдээлэл</t>
  </si>
  <si>
    <r>
      <t>Тэргүүлэх удирдлага гэдэгт ............................................................................................................. бүрэлдэхүүнийг хамруулав.</t>
    </r>
    <r>
      <rPr>
        <sz val="10"/>
        <color indexed="8"/>
        <rFont val="Calibri"/>
        <family val="2"/>
      </rPr>
      <t>¹¹</t>
    </r>
  </si>
  <si>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</si>
  <si>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</si>
  <si>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</si>
  <si>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</si>
  <si>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</si>
  <si>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</si>
  <si>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</si>
  <si>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Дүн</t>
  </si>
  <si>
    <t>23. БОЛЗОШГҮЙ ХӨРӨНГӨ БА ӨР ТӨЛБӨР</t>
  </si>
  <si>
    <t>Тэмдэглэл. (Болзошгүй хөрөнгө ба өр төлбөрийн мөн чанар, хэрэв практик боломжтой бол тэдгээрийн санхүүгийн нөлөөний тооцооллыг тодруулна).</t>
  </si>
  <si>
    <t>................................................................................................................................................................................</t>
  </si>
  <si>
    <t>24. ТАЙЛАГНАЛЫН ҮЕИЙН ДАРААХ ҮЙЛ ЯВДАЛ</t>
  </si>
  <si>
    <t xml:space="preserve">   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</si>
  <si>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r>
      <rPr>
        <sz val="9"/>
        <color indexed="8"/>
        <rFont val="Calibri"/>
        <family val="2"/>
      </rPr>
      <t>¹ᴼ</t>
    </r>
    <r>
      <rPr>
        <sz val="9"/>
        <color indexed="8"/>
        <rFont val="Times New Roman"/>
        <family val="1"/>
      </rPr>
      <t xml:space="preserve"> НББОУС 24 Холбоотой талуудын тодруулга-д заасны дагуу тодруулна.</t>
    </r>
  </si>
  <si>
    <r>
      <rPr>
        <sz val="9"/>
        <color indexed="8"/>
        <rFont val="Calibri"/>
        <family val="2"/>
      </rPr>
      <t>¹¹</t>
    </r>
    <r>
      <rPr>
        <sz val="9"/>
        <color indexed="8"/>
        <rFont val="Times New Roman"/>
        <family val="1"/>
      </rPr>
      <t xml:space="preserve"> Тэргүүлэх удирдлагад ямар бүрэлдэхүүнийг хамруулснаа тодруулна. Тухайлбал, захирлуудын зөвлөл,  удирдах зөвлөлийн гишүүд гэх мэт.</t>
    </r>
  </si>
  <si>
    <r>
      <t>25.</t>
    </r>
    <r>
      <rPr>
        <sz val="7"/>
        <color indexed="60"/>
        <rFont val="Times New Roman"/>
        <family val="1"/>
      </rPr>
      <t xml:space="preserve">       </t>
    </r>
    <r>
      <rPr>
        <sz val="10"/>
        <color indexed="60"/>
        <rFont val="Times New Roman"/>
        <family val="1"/>
      </rPr>
      <t>ХӨРӨНГӨ ОРУУЛАЛТ</t>
    </r>
  </si>
  <si>
    <t>Л</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</si>
  <si>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</si>
  <si>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</si>
  <si>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</si>
  <si>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</si>
  <si>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</si>
  <si>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</si>
  <si>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</si>
  <si>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</si>
  <si>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</si>
  <si>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</si>
  <si>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</si>
  <si>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Орон сууцны        барилга</t>
  </si>
  <si>
    <t xml:space="preserve">               Авто зам</t>
  </si>
  <si>
    <t>Машин тоног, төхөөрөмж</t>
  </si>
  <si>
    <t>Тавилга эд хогшил</t>
  </si>
  <si>
    <t>Биологийн хөрөнгө</t>
  </si>
  <si>
    <t>Бусад биет хөрөнгө:</t>
  </si>
  <si>
    <t>Үүнээс:        ХОЗҮХХ</t>
  </si>
  <si>
    <t>Биет хөрөнгийн дүн</t>
  </si>
  <si>
    <t>Биет бус хөрөнгө:</t>
  </si>
  <si>
    <t xml:space="preserve">Зохиогчийн эрх  </t>
  </si>
  <si>
    <t>2.2.1</t>
  </si>
  <si>
    <t>Үүнээс:  Программ хангамж</t>
  </si>
  <si>
    <t>2.2.2</t>
  </si>
  <si>
    <t xml:space="preserve">                 Мэдээллийн сан</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</si>
  <si>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</si>
  <si>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</si>
  <si>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</si>
  <si>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</si>
  <si>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</si>
  <si>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</si>
  <si>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</si>
  <si>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2022 ОНЫ IV УЛИРЛЫН</t>
  </si>
  <si>
    <t>2022 оны 4-р улирлын санхүүгийн тайлангийн</t>
  </si>
  <si>
    <t>2022 оны 12-р сарын 31-ны өдөр</t>
  </si>
  <si>
    <r>
      <t xml:space="preserve">Захирал Б.Энхбат, ерөнхий нягтлан бодогч Э.Өлзийхутаг бид манай аж ахуйн нэгжийн </t>
    </r>
    <r>
      <rPr>
        <b/>
        <sz val="12"/>
        <rFont val="Times New Roman"/>
        <family val="1"/>
      </rPr>
      <t>2022</t>
    </r>
    <r>
      <rPr>
        <sz val="12"/>
        <rFont val="Times New Roman"/>
        <family val="1"/>
      </rPr>
      <t xml:space="preserve"> оны 12-р сарын </t>
    </r>
    <r>
      <rPr>
        <b/>
        <sz val="12"/>
        <rFont val="Times New Roman"/>
        <family val="1"/>
      </rPr>
      <t>31</t>
    </r>
    <r>
      <rPr>
        <sz val="12"/>
        <rFont val="Times New Roman"/>
        <family val="1"/>
      </rPr>
      <t>-ний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
1. Бүх ажил гүйлгээ бодитоор гарсан бөгөөд холбогдох анхан шатны баримтыг үндэслэн нягтлан бодох бүртгэл, санхүүгийн тайланд үнэн зөв тусгасан;
2. Санхүүгийн тайланд тусгагдсан бүх тооцоолол үнэн зөв хийгдсэн;
3. Аж ахуйн нэгжийн үйл ажиллагааны эдийн засаг, санхүүгийн бүхий л үйл явцыг иж бүрэн хамарсан;
4. Тайлант үеийн үр дүнд өмнөх оны ажил гүйлгээнээс шилжин тусгагдаагүй, мөн тайлант оны ажил гүйлгээнээс орхигдсон зүйл байхгүй;
5. Бүх хөрөнгө, авлага, өр төлбөр, орлого, зардлыг Санхүүгийн тайлагналын олон улсын стандартын дагуу үнэн зөв тусгасан;
6. Энэ тайланд тусгагдсан бүхий л зүйл манай байгууллагын албан ёсны өмчлөлд байдаг бөгөөд орхигдсон зүйл үгүй болно</t>
    </r>
  </si>
  <si>
    <t xml:space="preserve">  Нэгж хувьцаанд ноогдох суурь ашиг ( алдагдал )</t>
  </si>
  <si>
    <t>25</t>
  </si>
  <si>
    <t xml:space="preserve">  Орлогын нийт дүн</t>
  </si>
  <si>
    <t>24</t>
  </si>
  <si>
    <t xml:space="preserve">  Бусад олз ( гарз )</t>
  </si>
  <si>
    <t>23.3</t>
  </si>
  <si>
    <t xml:space="preserve">  Гадаад валютын хөрвүүлэлтийн зөрүү</t>
  </si>
  <si>
    <t>23.2</t>
  </si>
  <si>
    <t xml:space="preserve">  Хөрөнгийн дахин үнэлгээний нэмэгдэлийн зөрүү</t>
  </si>
  <si>
    <t>23.1</t>
  </si>
  <si>
    <t xml:space="preserve">  Бусад дэлгэрэнгүй орлого</t>
  </si>
  <si>
    <t>23</t>
  </si>
  <si>
    <t xml:space="preserve">  Тайлант үеийн цэвэр ашиг ( алдагдал )</t>
  </si>
  <si>
    <t>22</t>
  </si>
  <si>
    <t xml:space="preserve">  Зогсоосон үйл ажиллагааны татварын дараах ашиг ( алдагдал )</t>
  </si>
  <si>
    <t>21</t>
  </si>
  <si>
    <t xml:space="preserve">  Татварын дараах ашиг ( алдагдал )</t>
  </si>
  <si>
    <t>20</t>
  </si>
  <si>
    <t xml:space="preserve">  Орлогын татварын зардал</t>
  </si>
  <si>
    <t>19</t>
  </si>
  <si>
    <t xml:space="preserve">  Татвар төлөхийн өмнөх ашиг ( алдагдал )</t>
  </si>
  <si>
    <t>18</t>
  </si>
  <si>
    <t xml:space="preserve">  Бусад ашиг ( алдагдал )</t>
  </si>
  <si>
    <t>17</t>
  </si>
  <si>
    <t xml:space="preserve">  Хөрөнгө орлуулалт борлуулсанаас үүссэн олз ( гарз )</t>
  </si>
  <si>
    <t>16</t>
  </si>
  <si>
    <t xml:space="preserve">  Биет бус хөрөнгө данснаас хассаны олз ( гарз )</t>
  </si>
  <si>
    <t>15</t>
  </si>
  <si>
    <t xml:space="preserve">  Үндсэн хөрөнгө данснаас хассаны олз ( гарз )</t>
  </si>
  <si>
    <t>14</t>
  </si>
  <si>
    <t xml:space="preserve">  Гадаад валютын ханшийн зөрүүний олз ( гарз )</t>
  </si>
  <si>
    <t>13</t>
  </si>
  <si>
    <t xml:space="preserve">  Бусад зардал</t>
  </si>
  <si>
    <t>12</t>
  </si>
  <si>
    <t xml:space="preserve">  Санхүүгийн зардал</t>
  </si>
  <si>
    <t>11</t>
  </si>
  <si>
    <t xml:space="preserve">  Ерөнхий ба удирдлагын зардал</t>
  </si>
  <si>
    <t>10</t>
  </si>
  <si>
    <t xml:space="preserve">  Борлуулалт, маркетингийн зардал</t>
  </si>
  <si>
    <t>9</t>
  </si>
  <si>
    <t xml:space="preserve">  Бусад орлого</t>
  </si>
  <si>
    <t>8</t>
  </si>
  <si>
    <t xml:space="preserve">  Эрхийн шимтгэлийн орлого</t>
  </si>
  <si>
    <t>7</t>
  </si>
  <si>
    <t xml:space="preserve">  Ногдол ашгийн орлого</t>
  </si>
  <si>
    <t>6</t>
  </si>
  <si>
    <t xml:space="preserve">  Хүүгийн орлого</t>
  </si>
  <si>
    <t>5</t>
  </si>
  <si>
    <t xml:space="preserve">  Түрээсийн орлого</t>
  </si>
  <si>
    <t>4</t>
  </si>
  <si>
    <t xml:space="preserve">  Нийт ашиг ( алдагдал )</t>
  </si>
  <si>
    <t>3</t>
  </si>
  <si>
    <t xml:space="preserve">  Борлуулалтын өртөг</t>
  </si>
  <si>
    <t xml:space="preserve">  Борлуулалтын орлого ( цэвэр )</t>
  </si>
  <si>
    <t>Тайлант жилийн дүн</t>
  </si>
  <si>
    <t>Орлогын дэлгэрэнгүй тайлан</t>
  </si>
  <si>
    <t>Хуудас</t>
  </si>
  <si>
    <t>Хэвлэсэн огноо:</t>
  </si>
  <si>
    <t xml:space="preserve">20      оны        сарын        өдөр    </t>
  </si>
  <si>
    <t>Татварын итгэмжлэгдсэн
         нягтлан бодогч:  ...................................................</t>
  </si>
  <si>
    <t>Ерөнхий (ахлах) нягтлан бодогч: ..............................................</t>
  </si>
  <si>
    <t>Татварын улсын байцаагч:         ..........................................</t>
  </si>
  <si>
    <t>Дарга  /Захирал/:           ..................................................</t>
  </si>
  <si>
    <t xml:space="preserve">Тайланг хүлээн авсан: </t>
  </si>
  <si>
    <t xml:space="preserve">Тайланг үнэн зөв гаргасан: </t>
  </si>
  <si>
    <t>12. Хойшлогдсон татварын өглөг</t>
  </si>
  <si>
    <t>11. Хойшлогдсон татварын хөрөнгө</t>
  </si>
  <si>
    <t>10. Нийт дүн ( Татвар ногдуулах орлого 6+ 9), (Төлбөл зохих татвар 7 - 8 + 9)</t>
  </si>
  <si>
    <t>Кт</t>
  </si>
  <si>
    <t>Дт</t>
  </si>
  <si>
    <t>9. Тусгайлсан хувь, хэмжээгээр татвар ногдуулах орлого, ноогдох татвар</t>
  </si>
  <si>
    <t>8.2. ААНОАТ-ын хуулийн ... заалтын дагуу</t>
  </si>
  <si>
    <t>8. Хөнгөлөгдөх татварын дүн</t>
  </si>
  <si>
    <t>6. Татвар ногдуулах орлогын дүн (5 + 5.1 - 5.2)</t>
  </si>
  <si>
    <t>5.2. Хасах нь: Шилжүүлэх алдагдлын дүн</t>
  </si>
  <si>
    <t>5.1. Нэмэх нь: Сайн дурын даатгалын хэтрэлт</t>
  </si>
  <si>
    <t>5. Нийтлэг хувь хэмжээгээр татвар ногдуулах орлого (Б + В3 - В4)</t>
  </si>
  <si>
    <t>ОА Татварын өглөг /Кт</t>
  </si>
  <si>
    <t>Татвар ногдуулах орлогын дүн</t>
  </si>
  <si>
    <t>Нийт дүн /B4/ (4.1+4.2+4.3)</t>
  </si>
  <si>
    <t>В4</t>
  </si>
  <si>
    <t>Нийт дүн /B3/ ( 3.1+3.2+3.3)</t>
  </si>
  <si>
    <t>В3</t>
  </si>
  <si>
    <t>Бусад /B4/</t>
  </si>
  <si>
    <t>4.3</t>
  </si>
  <si>
    <t>Бусад /B3/</t>
  </si>
  <si>
    <t>3.3</t>
  </si>
  <si>
    <t>Валютын ханшийн зөрүүгийн бодит бус ашиг</t>
  </si>
  <si>
    <t>4.2</t>
  </si>
  <si>
    <t>Валютын ханшийн зөрүүгийн бодит бус алдагдал</t>
  </si>
  <si>
    <t>3.2</t>
  </si>
  <si>
    <t>Элэгдлийн зардал - Татварын тайлангийн</t>
  </si>
  <si>
    <t>4.1</t>
  </si>
  <si>
    <t>Элэгдлийн зардал - Санхүүгийн тайлангийн</t>
  </si>
  <si>
    <t>3.1</t>
  </si>
  <si>
    <t>Бууруулах утга</t>
  </si>
  <si>
    <t>Нэмэгдүүлэх утга</t>
  </si>
  <si>
    <t>Түр зөрүү</t>
  </si>
  <si>
    <t>В</t>
  </si>
  <si>
    <t xml:space="preserve">      Тайлант үеийн татварын зардал</t>
  </si>
  <si>
    <t>Б3</t>
  </si>
  <si>
    <t xml:space="preserve">      Нэмэх нь : Суутган тооцоололтоор төлөгдсөн татварын зардал</t>
  </si>
  <si>
    <t>Б2</t>
  </si>
  <si>
    <t>Б1</t>
  </si>
  <si>
    <t xml:space="preserve">      Байнгын зөрүүгээр зохицуулагдсан дүн (санхүүгийн тайлангийн татварын өмнөх ашиг +A1 - A2)</t>
  </si>
  <si>
    <t>Б</t>
  </si>
  <si>
    <t>Дүн /A2/</t>
  </si>
  <si>
    <t>A2</t>
  </si>
  <si>
    <t>Дүн /A1/</t>
  </si>
  <si>
    <t>A1</t>
  </si>
  <si>
    <t>Бусад /A1/</t>
  </si>
  <si>
    <t>1.6</t>
  </si>
  <si>
    <t>Бараа материалын</t>
  </si>
  <si>
    <t>1.5</t>
  </si>
  <si>
    <t>Харилцан хамаарал бүхий ажил гүйлээ</t>
  </si>
  <si>
    <t>1.4</t>
  </si>
  <si>
    <t>Хүүгийн зардлаар хүлээн зөвшөөрөгдөхгүй зээлийн хүүгийн зардал</t>
  </si>
  <si>
    <t>Томилолтын зардал</t>
  </si>
  <si>
    <t>Хязгаарлалтаас хэтэрсэн зардал</t>
  </si>
  <si>
    <t>Бусад /A2/</t>
  </si>
  <si>
    <t>2.6</t>
  </si>
  <si>
    <t>Хандив, хувийн хэрэглээний зардал</t>
  </si>
  <si>
    <t>Татвар нь суутгагдсан орлого</t>
  </si>
  <si>
    <t>Баримтаар нотлогдохгүй байгаа зардал</t>
  </si>
  <si>
    <t>Тусгайлсан хувь хэмжээтэй  орлого</t>
  </si>
  <si>
    <t>Засгийн газрын баталснаас бусад хэвийн хорогдол</t>
  </si>
  <si>
    <t>Хөнгөлөлт эдлэх орлого</t>
  </si>
  <si>
    <t>Хасагдахгүй зардал: Албан татвар төлөгчийн буруутай үйл ажиллагааны улмаас төлсөн хүү, торгууль, нөхөн төлбөр</t>
  </si>
  <si>
    <t>Чөлөөлөгдөх орлого</t>
  </si>
  <si>
    <t>БАЙНГЫН ЗӨРҮҮ</t>
  </si>
  <si>
    <t>А</t>
  </si>
  <si>
    <t>Санхүүгийн тайлангийн татварын өмнөх ашгийн дүн</t>
  </si>
  <si>
    <t>улирал</t>
  </si>
  <si>
    <t>он</t>
  </si>
  <si>
    <t>5.Тайлант хугацаа:</t>
  </si>
  <si>
    <t>Үндсэн:</t>
  </si>
  <si>
    <t>4. Эрхлэх үйл ажиллагаа:</t>
  </si>
  <si>
    <t>Хашаа, хаалга:</t>
  </si>
  <si>
    <t>Байшин:</t>
  </si>
  <si>
    <t>E-mail :</t>
  </si>
  <si>
    <t>Гудамж, хороолол:</t>
  </si>
  <si>
    <t>Шуудангийн хайрцаг №:</t>
  </si>
  <si>
    <t>4-р хороо</t>
  </si>
  <si>
    <t>Баг, хороо:</t>
  </si>
  <si>
    <t>70175158</t>
  </si>
  <si>
    <t>Сонгинохайрхан</t>
  </si>
  <si>
    <t>Сум, дүүрэг:</t>
  </si>
  <si>
    <t>Улаанбаатар хот</t>
  </si>
  <si>
    <t>Аймаг, хот:</t>
  </si>
  <si>
    <t>Утас2:</t>
  </si>
  <si>
    <t>Утас1:</t>
  </si>
  <si>
    <t>3. Татвар төлөгчийн одоогийн хаяг:</t>
  </si>
  <si>
    <t xml:space="preserve">2.Нэр:
</t>
  </si>
  <si>
    <t>0</t>
  </si>
  <si>
    <t>1.ТТД:</t>
  </si>
  <si>
    <t>САНХҮҮГИЙН БОЛОН ОРЛОГЫН АЛБАН ТАТВАРЫН ТАЙЛАНГИЙН ҮЗҮҮЛЭЛТ ХООРОНДЫН ЗӨРҮҮГ ЗОХИЦУУЛАХ ТАЙЛАН</t>
  </si>
  <si>
    <t>Сангийн сайдын 2010 оны 121 дүгээр тушаалын 2 дугаар хавсралт</t>
  </si>
  <si>
    <t>......................................................</t>
  </si>
  <si>
    <t>2022 оны 12-р сарын 31-ээрх үлдэгдэл</t>
  </si>
  <si>
    <t>Тайлант үеийн цэвэр ашиг ( алдагдал )</t>
  </si>
  <si>
    <t>Зарласан ногдол ашиг</t>
  </si>
  <si>
    <t>Өмчид гаргасан өөрчлөлт</t>
  </si>
  <si>
    <t>Бусад дэлгэрэнгүй орлого</t>
  </si>
  <si>
    <t>Залруулсан үлдэгдэл</t>
  </si>
  <si>
    <t>Нягтлан бодох бүртгэлийн бодлогын өөрчлөлтийн нөлөө, алдааны залруулга</t>
  </si>
  <si>
    <t>2021 оны 12-р сарын 31-ээрх үлдэгдэл</t>
  </si>
  <si>
    <t>2020 оны 12-р сарын 31-ээрх үлдэгдэл</t>
  </si>
  <si>
    <t>Хуримтлагдсан ашиг</t>
  </si>
  <si>
    <t>Эздийн өмчийн бусад хэсэг</t>
  </si>
  <si>
    <t>Гадаад валютын хөрвүүлэлтийн нөөц</t>
  </si>
  <si>
    <t>Хөрөнгийн дахин үнэлгээний нэмэгдэл</t>
  </si>
  <si>
    <t>Нэмж төлөгдсөн капитал</t>
  </si>
  <si>
    <t>Халаасны хувьцаа</t>
  </si>
  <si>
    <t>Өмч</t>
  </si>
  <si>
    <t>Өмчийн өөрчлөлтийн тайлан</t>
  </si>
  <si>
    <t xml:space="preserve">  Мөнгө, түүнтэй адилтгах хөрөнгийн эцсийн үлдэгдэл</t>
  </si>
  <si>
    <t xml:space="preserve">  Мөнгө, түүнтэй адилтгах хөрөнгийн эхний үлдэгдэл</t>
  </si>
  <si>
    <t xml:space="preserve">  Бүх цэвэр мөнгөн гүйлгээ</t>
  </si>
  <si>
    <t xml:space="preserve">  Санхүүгийн үйл ажиллагааны цэвэр мөнгөн гүйлгээний дүн</t>
  </si>
  <si>
    <t xml:space="preserve">  Валютын ханшийн тэгшитгэлийн алдагдал</t>
  </si>
  <si>
    <t>3.2.5</t>
  </si>
  <si>
    <t xml:space="preserve">        Төлсөн ногдол ашиг</t>
  </si>
  <si>
    <t>3.2.4</t>
  </si>
  <si>
    <t xml:space="preserve">        Хувьцаа буцаан худалдаж төлсөн</t>
  </si>
  <si>
    <t>3.2.3</t>
  </si>
  <si>
    <t xml:space="preserve">        Санхүүгийн түрээсийн өглөгт төлсөн</t>
  </si>
  <si>
    <t>3.2.2</t>
  </si>
  <si>
    <t xml:space="preserve">        Зээл, өрийн үнэт цаасны төлбөрт төлсөн</t>
  </si>
  <si>
    <t>3.2.1</t>
  </si>
  <si>
    <t xml:space="preserve">  Мөнгөн зарлагын дүн (-)</t>
  </si>
  <si>
    <t xml:space="preserve">        Валютын ханшийн тэгшитгэлийн ашиг</t>
  </si>
  <si>
    <t>3.1.4</t>
  </si>
  <si>
    <t xml:space="preserve">        Төрөл бүрийн хандив</t>
  </si>
  <si>
    <t>3.1.3</t>
  </si>
  <si>
    <t xml:space="preserve">        Хувьцаа болон өмчийн бусад үнэт цаас гаргаснаас хүлээн авсан</t>
  </si>
  <si>
    <t>3.1.2</t>
  </si>
  <si>
    <t xml:space="preserve">        Зээл авсан, өрийн үнэт цаас гаргаснаас хүлээн авсан</t>
  </si>
  <si>
    <t>3.1.1</t>
  </si>
  <si>
    <t xml:space="preserve">  Мөнгөн орлогын дүн (+)</t>
  </si>
  <si>
    <t xml:space="preserve">  Санхүүгийн үйл ажиллагааны мөнгөн гүйлгээ</t>
  </si>
  <si>
    <t xml:space="preserve">  Хөрөнгө оруулалтын үйл ажиллагааны цэвэр мөнгөн гүйлгээний дүн</t>
  </si>
  <si>
    <t xml:space="preserve">        Бусдад олгосон зээл болон урьдчилгаа</t>
  </si>
  <si>
    <t>2.2.5</t>
  </si>
  <si>
    <t xml:space="preserve">        Бусад урт хугацаат хөрөнгө олж эзэмшихэд төлсөн</t>
  </si>
  <si>
    <t>2.2.4</t>
  </si>
  <si>
    <t xml:space="preserve">        Хөрөнгө оруулалт олж эзэмшихэд төлсөн</t>
  </si>
  <si>
    <t>2.2.3</t>
  </si>
  <si>
    <t xml:space="preserve">        Биет бус хөрөнгө олж эзэмшихэд төлсөн</t>
  </si>
  <si>
    <t xml:space="preserve">        Үндсэн хөрөнгө олж эзэмшихэд төлсөн</t>
  </si>
  <si>
    <t xml:space="preserve">        Хүлээн авсан ногдол ашиг</t>
  </si>
  <si>
    <t>2.1.7</t>
  </si>
  <si>
    <t xml:space="preserve">        Хүлээн авсан хүүний орлого</t>
  </si>
  <si>
    <t>2.1.6</t>
  </si>
  <si>
    <t xml:space="preserve">        Бусдаас авсан зээл, мөнгөн урьдчилгааны буцаан төлөлт</t>
  </si>
  <si>
    <t>2.1.5</t>
  </si>
  <si>
    <t xml:space="preserve">        Бусад урт хугацаат хөрөнгө боруулсаны орлого</t>
  </si>
  <si>
    <t>2.1.4</t>
  </si>
  <si>
    <t xml:space="preserve">        Хөрөнгө оруулалт борлуулсаны орлого</t>
  </si>
  <si>
    <t>2.1.3</t>
  </si>
  <si>
    <t xml:space="preserve">        Биет бус хөрөнгө борлуулсаны орлого</t>
  </si>
  <si>
    <t xml:space="preserve">        Үндсэн хөрөнгө борлуулсаны орлого</t>
  </si>
  <si>
    <t xml:space="preserve">  Хөрөнгө оруулалтын үйл ажиллагааны мөнгөн гүйлгээ</t>
  </si>
  <si>
    <t xml:space="preserve">  Үндсэн үйл ажиллагааны цэвэр мөнгөн гүйлгээний дүн</t>
  </si>
  <si>
    <t xml:space="preserve">        Бусад мөнгөн зарлага</t>
  </si>
  <si>
    <t xml:space="preserve">        Даатгалын төлбөрт төлсөн</t>
  </si>
  <si>
    <t xml:space="preserve">        Татварын байгууллагад төлсөн</t>
  </si>
  <si>
    <t xml:space="preserve">        Хүүний төлбөрт төлсөн</t>
  </si>
  <si>
    <t xml:space="preserve">        Түлш, шатахуун, тээврийн хөлс, сэлбэг хэрэгсэлд төлсөн</t>
  </si>
  <si>
    <t xml:space="preserve">        Ашиглалтын зардалд төлсөн</t>
  </si>
  <si>
    <t xml:space="preserve">        Бараа материал худалдан авахад төлсөн</t>
  </si>
  <si>
    <t xml:space="preserve">        Нийгмийн даатгалын байгууллагад төлсөн</t>
  </si>
  <si>
    <t xml:space="preserve">        Ажиллагчдад төлсөн</t>
  </si>
  <si>
    <t xml:space="preserve">        Бусад мөнгөн орлого</t>
  </si>
  <si>
    <t xml:space="preserve">        Татаас, санхүүжилтийн орлого</t>
  </si>
  <si>
    <t xml:space="preserve">        Буцаан авсан албан татвар</t>
  </si>
  <si>
    <t xml:space="preserve">        Даатгалын нөхвөрөөс хүлээн авсан мөнгө</t>
  </si>
  <si>
    <t xml:space="preserve">        Эрхийн шимтгэл, хураамж, төлбөрийн орлого</t>
  </si>
  <si>
    <t xml:space="preserve">        Бараа борлуулсан, үйлчилгээ үзүүлсэний орлого</t>
  </si>
  <si>
    <t xml:space="preserve">  Үндсэн үйл ажиллагааны мөнгөн гүйлгээ</t>
  </si>
  <si>
    <t>Өссөн дүн</t>
  </si>
  <si>
    <t>Тайлант үеийн дүн</t>
  </si>
  <si>
    <t>Мөнгөн гүйлгээний тайлан</t>
  </si>
  <si>
    <t xml:space="preserve">      Татварын зардал (0-6000000,0 бол 10%, 6000000-аас дээш дүнгийн 25%+600000,0 хувиар тооцно)</t>
  </si>
  <si>
    <t>7. Ногдуулсан татвар (0-60000000,0 бол 10%, 6000000.0-аас дээш дүнгийн 25% + 600000,0)</t>
  </si>
  <si>
    <t xml:space="preserve">               2022 оны 12 сарын 31 өдөр</t>
  </si>
  <si>
    <t>Шалгасан нягтлан бодогч: .................................................... /                                           /</t>
  </si>
  <si>
    <t>НИЙТ ДҮН:</t>
  </si>
  <si>
    <t xml:space="preserve">Бүлгийн дүн : </t>
  </si>
  <si>
    <t>MNT</t>
  </si>
  <si>
    <t>9201-04-40-00-00-000-00-00</t>
  </si>
  <si>
    <t>Орлого зарлагын нэгдсэн данс</t>
  </si>
  <si>
    <t>9101-04-40-00-00-000-00-00</t>
  </si>
  <si>
    <t>Орлогын татварын зардал</t>
  </si>
  <si>
    <t>8809-04-40-00-00-0000-00-00</t>
  </si>
  <si>
    <t>Үйл ажиллагааны бус бусад орлого</t>
  </si>
  <si>
    <t>Бусад орлого</t>
  </si>
  <si>
    <t>8804-04-40-00-00-0000-00-00</t>
  </si>
  <si>
    <t>Үндсэн хөрөнгө данснаас хассаны олз</t>
  </si>
  <si>
    <t>Үндсэн хөрөнгө данснаас хассан, худалдсаны ашиг</t>
  </si>
  <si>
    <t>8803-04-40-00-00-000-00-00</t>
  </si>
  <si>
    <t>Валютын ханшийн зөрүүнээс олсон олз</t>
  </si>
  <si>
    <t>Валютын ханшын зөрүүнээс олсон олз</t>
  </si>
  <si>
    <t>8705-04-40-00-00-0000-00-00</t>
  </si>
  <si>
    <t>Валютын ханшны зөрүүний гарз</t>
  </si>
  <si>
    <t>Валютын ханшын зөрүүнээс алдсан гарз</t>
  </si>
  <si>
    <t>8701-04-40-00-00-0000-00-00</t>
  </si>
  <si>
    <t>Хүү торгууль хөнгөлөлтийн зардал</t>
  </si>
  <si>
    <t>Хүү, торгууль бусад зарлага</t>
  </si>
  <si>
    <t>8505-04-40-00-00-000-00-00</t>
  </si>
  <si>
    <t>Ханшийн тэгштгэлийн ашиг</t>
  </si>
  <si>
    <t>Ханшийн тэгшитгэлийн ашиг</t>
  </si>
  <si>
    <t>8405-04-40-00-00-000-00-00</t>
  </si>
  <si>
    <t>Ханшны тэгштгэлийн алдагдал</t>
  </si>
  <si>
    <t>Ханшийн тэгшитгэлийн алдагдал</t>
  </si>
  <si>
    <t>7033-04-40-00-00-000-44-70</t>
  </si>
  <si>
    <t>Сэлбэгийн зардал /50-50УБЛ/</t>
  </si>
  <si>
    <t>7033-04-40-00-00-000-44-11</t>
  </si>
  <si>
    <t>Сэлбэгийн зардал /00-11УБГ, 01-14УНБ/</t>
  </si>
  <si>
    <t>Сэлбэгийн зардал</t>
  </si>
  <si>
    <t>7028-04-40-00-00-000-28-01</t>
  </si>
  <si>
    <t>Агаарын бохирдолын татвар</t>
  </si>
  <si>
    <t>7028-04-40-00-00-0000-28-00</t>
  </si>
  <si>
    <t>Төсөвт төлсөн АТБӨЯТХ-ийн татвар</t>
  </si>
  <si>
    <t>Татварын зардал</t>
  </si>
  <si>
    <t>7027-04-40-00-00-0000-27-00</t>
  </si>
  <si>
    <t>Бусдаар гүйцэтгүүлсэн ажил, үйлчилгээний хөлс</t>
  </si>
  <si>
    <t>7023-04-40-00-00-0000-23-00</t>
  </si>
  <si>
    <t>Даатгалын төлбөрийн зардал</t>
  </si>
  <si>
    <t>7022-04-40-00-00-000-22-03</t>
  </si>
  <si>
    <t>Тусгай зөвшөөрөл тэмдэгтийн хураамж</t>
  </si>
  <si>
    <t>7022-04-40-00-00-000-22-02</t>
  </si>
  <si>
    <t>Бичиг хэргийн зардал</t>
  </si>
  <si>
    <t>7022-04-40-00-00-000-22-00</t>
  </si>
  <si>
    <t>Наториатын үйлчилгээний хураамж</t>
  </si>
  <si>
    <t>7022-04-40-00-00-0000-24-01</t>
  </si>
  <si>
    <t>Тендерийн зардал</t>
  </si>
  <si>
    <t>7022-04-40-00-00-0000-22-01</t>
  </si>
  <si>
    <t>Банкны үйлчилгээний шимтгэл</t>
  </si>
  <si>
    <t>7021-04-40-00-00-000-21-03</t>
  </si>
  <si>
    <t>Багаж хэрэгсэлийн хэвийн хорогдол</t>
  </si>
  <si>
    <t>7021-04-40-00-00-000-21-02</t>
  </si>
  <si>
    <t>Хангамжийн зардал</t>
  </si>
  <si>
    <t>7021-04-40-00-00-0000-21-01</t>
  </si>
  <si>
    <t>Хоолны материалын зардал</t>
  </si>
  <si>
    <t>Хангамжийн материал зардал</t>
  </si>
  <si>
    <t>7020-04-40-00-00-000-39-00</t>
  </si>
  <si>
    <t>Зар сурталчилгаа сургалт семенар</t>
  </si>
  <si>
    <t>7017-04-40-00-00-000-17-04</t>
  </si>
  <si>
    <t>Шинэ жил</t>
  </si>
  <si>
    <t>7017-04-40-00-00-000-17-02</t>
  </si>
  <si>
    <t>Хүүхдийн баяр арга хэмжээ</t>
  </si>
  <si>
    <t>7017-04-40-00-00-000-17-01</t>
  </si>
  <si>
    <t>Хүлээн авалт, баяр ёслол</t>
  </si>
  <si>
    <t>7017-04-40-00-00-000-17-00</t>
  </si>
  <si>
    <t>Шагнал урамшуулалын зардал</t>
  </si>
  <si>
    <t>7015-04-40-00-00-000-17-05</t>
  </si>
  <si>
    <t>Бусад-бусад</t>
  </si>
  <si>
    <t>7015-04-40-00-00-000-15-02</t>
  </si>
  <si>
    <t>Хандив тусламж</t>
  </si>
  <si>
    <t>7015-04-40-00-00-000-15-01</t>
  </si>
  <si>
    <t>Гишүүний татвар хураамж</t>
  </si>
  <si>
    <t>7015-04-40-00-00-000-15-00</t>
  </si>
  <si>
    <t>Удирдлагын зардал</t>
  </si>
  <si>
    <t>7015-04-40-00-00-000-00-01</t>
  </si>
  <si>
    <t>Кемп нүүгээгүй төслийн АА-н бусад зардал</t>
  </si>
  <si>
    <t>Бусад зардал</t>
  </si>
  <si>
    <t>7014-04-40-00-00-000-14-00</t>
  </si>
  <si>
    <t>7013-04-40-00-00-000-13-02</t>
  </si>
  <si>
    <t>Маркетингийн зардал</t>
  </si>
  <si>
    <t>7013-04-40-00-00-000-13-01</t>
  </si>
  <si>
    <t>Үзэсгэлэн яармагын зардал</t>
  </si>
  <si>
    <t>7013-04-40-00-00-0000-13-00</t>
  </si>
  <si>
    <t>7012-04-40-00-00-000-00-01</t>
  </si>
  <si>
    <t>Найдаргүй авлагын зардал</t>
  </si>
  <si>
    <t>7011-04-40-00-00-000-11-70</t>
  </si>
  <si>
    <t>Шатахууны зардал /50-50ХОҮ/</t>
  </si>
  <si>
    <t>7011-04-40-00-00-000-11-11</t>
  </si>
  <si>
    <t>Шатахууны зардал /01-14УНБ, 80-80УАА/</t>
  </si>
  <si>
    <t>7011-04-40-00-00-000-11-03</t>
  </si>
  <si>
    <t>Шатахууны зардал</t>
  </si>
  <si>
    <t>7011-04-40-00-00-000-11-02</t>
  </si>
  <si>
    <t>Санхүүгийн гүйлгээнд явсан шатахууны зардал</t>
  </si>
  <si>
    <t>7010-04-40-00-00-000-10-03</t>
  </si>
  <si>
    <t>Утасны зардал /АҮБХНХ/</t>
  </si>
  <si>
    <t>7010-04-40-00-00-0000-10-08</t>
  </si>
  <si>
    <t>Web site-н зардал</t>
  </si>
  <si>
    <t>7010-04-40-00-00-0000-10-06</t>
  </si>
  <si>
    <t>Хэвлэл захиалгын зардал</t>
  </si>
  <si>
    <t>7010-04-40-00-00-0000-10-04</t>
  </si>
  <si>
    <t>Утасны зардал /ХН/</t>
  </si>
  <si>
    <t>7010-04-40-00-00-0000-10-02</t>
  </si>
  <si>
    <t>Утасны зардал /Санхүү хэлтэс/</t>
  </si>
  <si>
    <t>7010-04-40-00-00-0000-10-01</t>
  </si>
  <si>
    <t>Утасны зардал /Удирдлага/</t>
  </si>
  <si>
    <t>7010-04-40-00-00-0000-10-00</t>
  </si>
  <si>
    <t>Шуудан холбооны зардал</t>
  </si>
  <si>
    <t>7009-04-40-00-00-000-09-00</t>
  </si>
  <si>
    <t>Элэгдлийн  зардал</t>
  </si>
  <si>
    <t>Элэгдэлийн зардал</t>
  </si>
  <si>
    <t>7007-04-40-00-00-0000-07-00</t>
  </si>
  <si>
    <t>Тээврийн зардал</t>
  </si>
  <si>
    <t>7006-04-40-00-00-000-06-00</t>
  </si>
  <si>
    <t>Албан томилолтын зардал</t>
  </si>
  <si>
    <t>7005-04-40-00-00-0000-05-00</t>
  </si>
  <si>
    <t>Түрээсийн зардал</t>
  </si>
  <si>
    <t>7004-04-40-00-00-0000-09-00</t>
  </si>
  <si>
    <t>Бараа материалын хэвийн хорогдол</t>
  </si>
  <si>
    <t>7003-04-40-00-00-0000-03-00</t>
  </si>
  <si>
    <t>Засвар үйлчилгээний зардал</t>
  </si>
  <si>
    <t>7002-04-40-00-00-0000-02-00</t>
  </si>
  <si>
    <t>Нийгмийн даатгалын зардал</t>
  </si>
  <si>
    <t>Нийгмийн даатгалын шимтгэл</t>
  </si>
  <si>
    <t>7001-04-40-00-00-000-01-13</t>
  </si>
  <si>
    <t>Утасны мөнгө</t>
  </si>
  <si>
    <t>7001-04-40-00-00-000-01-06</t>
  </si>
  <si>
    <t>Томилолтын цалин</t>
  </si>
  <si>
    <t>7001-04-40-00-00-000-01-01</t>
  </si>
  <si>
    <t>Хоолны мөнгө</t>
  </si>
  <si>
    <t>7001-04-40-00-00-0000-01-05</t>
  </si>
  <si>
    <t>Илүү цагийн цалин</t>
  </si>
  <si>
    <t>7001-04-40-00-00-0000-01-04</t>
  </si>
  <si>
    <t>ХЧТА-ны тэтгэмж</t>
  </si>
  <si>
    <t>7001-04-40-00-00-0000-01-03</t>
  </si>
  <si>
    <t>Амралтын мөнгө</t>
  </si>
  <si>
    <t>7001-04-40-00-00-0000-01-02</t>
  </si>
  <si>
    <t>Унааны мөнгө</t>
  </si>
  <si>
    <t>7001-04-40-00-00-0000-01-00</t>
  </si>
  <si>
    <t>Цалин хөлс, шагнал</t>
  </si>
  <si>
    <t>6103-04-47-00-00-000-00-03</t>
  </si>
  <si>
    <t>Гаалийн бүтээлэг, лацны ажил</t>
  </si>
  <si>
    <t>6103-04-47-00-00-000-00-02</t>
  </si>
  <si>
    <t>Гаалийн ачилт буулгалтын өртөг</t>
  </si>
  <si>
    <t>6103-04-47-00-00-000-00-01</t>
  </si>
  <si>
    <t>Хөшөөт нүүрс олборлолт ажлын өртөг</t>
  </si>
  <si>
    <t>6103-04-47-00-00-000-00-00</t>
  </si>
  <si>
    <t>Хөшөөт хөрс хуулалт өртөг</t>
  </si>
  <si>
    <t>6103-04-40-00-00-000-00-06</t>
  </si>
  <si>
    <t>Хөшөөт 311км зам засварын өртөг</t>
  </si>
  <si>
    <t>6103-04-40-00-00-000-00-05</t>
  </si>
  <si>
    <t>Хөшөөт 311км зам арчлалтын өртөг</t>
  </si>
  <si>
    <t>6103-04-40-00-00-0000-00-01</t>
  </si>
  <si>
    <t>Хөрөнгө түрээслүүлсэний өртөг</t>
  </si>
  <si>
    <t>6103-04-40-00-00-0000-00-00</t>
  </si>
  <si>
    <t>Бусад барааны өртөг</t>
  </si>
  <si>
    <t>6101-04-47-12-00-000-27-01</t>
  </si>
  <si>
    <t>Соёлын төв</t>
  </si>
  <si>
    <t>6101-04-40-00-00-000-00-99</t>
  </si>
  <si>
    <t>Өртгийн зөрүү данс</t>
  </si>
  <si>
    <t>Борлуулсан барааны өртөг</t>
  </si>
  <si>
    <t>5113-04-40-00-00-0000-00-00</t>
  </si>
  <si>
    <t>Хөрөнгө түрээслүүлсний орлого</t>
  </si>
  <si>
    <t>5111-04-40-00-00-0000-00-00</t>
  </si>
  <si>
    <t>Хөдлөх хөрөнгө борлуулсаны орлого</t>
  </si>
  <si>
    <t>5109-04-40-00-00-0000-00-00</t>
  </si>
  <si>
    <t>Даатгалын үйл ажиллагааны орлого</t>
  </si>
  <si>
    <t>5104-04-40-00-00-0000-00-00</t>
  </si>
  <si>
    <t>5100-04-47-00-00-000-00-04</t>
  </si>
  <si>
    <t>Хөшөөт гаалийн ачилт ажил</t>
  </si>
  <si>
    <t>5100-04-47-00-00-000-00-03</t>
  </si>
  <si>
    <t>Гаалийн хучилт, лацны ажил</t>
  </si>
  <si>
    <t>5100-04-47-00-00-000-00-01</t>
  </si>
  <si>
    <t>Нүүрс олборлолт</t>
  </si>
  <si>
    <t>5100-04-47-00-00-000-00-00</t>
  </si>
  <si>
    <t>Хөрс хуулалт орлого</t>
  </si>
  <si>
    <t>5100-04-40-00-00-000-00-04</t>
  </si>
  <si>
    <t>Хөшөөт 311км зам засварын ажил</t>
  </si>
  <si>
    <t>5100-04-40-00-00-000-00-03</t>
  </si>
  <si>
    <t>АА-н түрээсийн орлого</t>
  </si>
  <si>
    <t>5100-04-40-00-00-000-00-01</t>
  </si>
  <si>
    <t>Хөшөөт 311км зам арчлалт</t>
  </si>
  <si>
    <t>Үндсэн үйл ажиллагааны борлуулалт</t>
  </si>
  <si>
    <t>4402-04-40-00-00-000-00-00</t>
  </si>
  <si>
    <t>Өмнөх үеийн хуримтлагдсан ашиг</t>
  </si>
  <si>
    <t>4401-04-40-00-00-000-00-00</t>
  </si>
  <si>
    <t>Тайлант үеийн хуримтлагдсан ашиг</t>
  </si>
  <si>
    <t>тайлант үеийн хуримтлагдсан ашиг</t>
  </si>
  <si>
    <t>4302-04-40-00-00-0000-00-00</t>
  </si>
  <si>
    <t>Дахин үнэлгээний нөөц</t>
  </si>
  <si>
    <t>дахин үнэлгээний нөөц</t>
  </si>
  <si>
    <t>4102-04-40-00-00-0000-00-00</t>
  </si>
  <si>
    <t>Хувийн өмч</t>
  </si>
  <si>
    <t>3302-04-40-00-00-000-00-01</t>
  </si>
  <si>
    <t>Урт хугацаат зээлийн хүү</t>
  </si>
  <si>
    <t>3302-04-40-00-00-0000-00-00</t>
  </si>
  <si>
    <t>Урт хугацаат зээл</t>
  </si>
  <si>
    <t>3201-04-40-00-00-0000-00-00</t>
  </si>
  <si>
    <t>Урьдчилж орсон орлого</t>
  </si>
  <si>
    <t>3112-04-40-00-00-000-00-00</t>
  </si>
  <si>
    <t>Нийгмийн хөгжлийн сан</t>
  </si>
  <si>
    <t>Нөөц өр төлбөр</t>
  </si>
  <si>
    <t>3111-04-40-00-00-0000-00-00</t>
  </si>
  <si>
    <t>Зээлийн хүүгийн өглөг</t>
  </si>
  <si>
    <t>3110-04-40-00-00-000-00-01</t>
  </si>
  <si>
    <t>Шугмын зээл</t>
  </si>
  <si>
    <t>3110-04-40-00-00-0000-00-00</t>
  </si>
  <si>
    <t>Банкны богино хугацаат зээл</t>
  </si>
  <si>
    <t>3109-04-40-00-00-000-00-07</t>
  </si>
  <si>
    <t>Бусад татварын өглөг /ТТАМАТ/</t>
  </si>
  <si>
    <t>3109-04-40-00-00-000-00-06</t>
  </si>
  <si>
    <t>3109-04-40-00-00-000-00-03</t>
  </si>
  <si>
    <t>АТБӨЯХАТ-н өглөг</t>
  </si>
  <si>
    <t>3109-04-40-00-00-000-00-02</t>
  </si>
  <si>
    <t>ХХОАТ-н өглөг</t>
  </si>
  <si>
    <t>3109-04-40-00-00-000-00-01</t>
  </si>
  <si>
    <t>Орлогын татварын өглөг</t>
  </si>
  <si>
    <t>3109-04-40-00-00-000-00-00</t>
  </si>
  <si>
    <t>НӨАТ-н өр</t>
  </si>
  <si>
    <t>Татварын өглөг</t>
  </si>
  <si>
    <t>3106-04-40-00-00-000-00-02</t>
  </si>
  <si>
    <t>ЭМД-ийн шимтгэлийн өглөг</t>
  </si>
  <si>
    <t>3106-04-40-00-00-000-00-01</t>
  </si>
  <si>
    <t>НД-ийн шимтгэлийн өглөг</t>
  </si>
  <si>
    <t>3105-04-40-00-00-000-00-00</t>
  </si>
  <si>
    <t>Цалингийн тооцоо</t>
  </si>
  <si>
    <t>Цалингийн өглөг</t>
  </si>
  <si>
    <t>3104-04-40-00-00-000-00-01</t>
  </si>
  <si>
    <t>Ажилчдад өгөх өглөг</t>
  </si>
  <si>
    <t>3104-04-40-00-00-0000-00-00</t>
  </si>
  <si>
    <t>Гишүүн компани хоорондын өглөг</t>
  </si>
  <si>
    <t>Бусад өглөг</t>
  </si>
  <si>
    <t>3103-04-40-00-00-000-00-01</t>
  </si>
  <si>
    <t>Цалингийн өглөг /Хөшөөт төсөл/</t>
  </si>
  <si>
    <t>CNY</t>
  </si>
  <si>
    <t>3102-04-40-00-00-000-00-00</t>
  </si>
  <si>
    <t>Гадны байгууллага хувь хүнд өгөх өглөг (CNY)</t>
  </si>
  <si>
    <t>Дансны өглөг</t>
  </si>
  <si>
    <t>3101-04-40-00-00-000-00-02</t>
  </si>
  <si>
    <t>НӨАТ-н тооцооны өглөг бүртгэх данс</t>
  </si>
  <si>
    <t>3101-04-40-00-00-000-00-01</t>
  </si>
  <si>
    <t>Гадны хувь хүмүүст өгөх өглөг</t>
  </si>
  <si>
    <t>3101-04-40-00-00-0000-00-00</t>
  </si>
  <si>
    <t>Гадны байгууллагад өгөх өглөг</t>
  </si>
  <si>
    <t>2107-04-40-00-00-0000-00-00</t>
  </si>
  <si>
    <t>Програм хангамж</t>
  </si>
  <si>
    <t>2106-04-40-00-00-0000-00-00</t>
  </si>
  <si>
    <t>2020-04-40-00-00-000-00-00</t>
  </si>
  <si>
    <t>Компьютер дагалдах хэрэгсэл (Хур.элэгдэл)</t>
  </si>
  <si>
    <t>Компьютер дагалдах хэрэгсэл</t>
  </si>
  <si>
    <t>2016-04-40-00-00-000-00-00</t>
  </si>
  <si>
    <t>Багаж төхөөрөмж үндсэн хөрөнгийн (Хур.элэгдэл)</t>
  </si>
  <si>
    <t>Багаж төхөөрөмж</t>
  </si>
  <si>
    <t>2015-04-40-00-00-000-00-00</t>
  </si>
  <si>
    <t>Тээврийн хэрэгсэл (Хур.элэгдэл)</t>
  </si>
  <si>
    <t>Машин механизм, Тээврийн хэрэгсэл</t>
  </si>
  <si>
    <t>2014-04-40-00-00-000-00-00</t>
  </si>
  <si>
    <t>Тоног.төх (Хур.элэгдэл)</t>
  </si>
  <si>
    <t>Тоног төхөөрөмж</t>
  </si>
  <si>
    <t>2013-04-40-00-00-000-00-00</t>
  </si>
  <si>
    <t>Тавилга, эд хогшил, цахилгаан хэрэгсэл (Хур.элэгдэл)</t>
  </si>
  <si>
    <t>2012-04-40-00-00-000-00-00</t>
  </si>
  <si>
    <t>Барилга байгууламж (Хур.элэгдэл)</t>
  </si>
  <si>
    <t>Барилга байгууламж</t>
  </si>
  <si>
    <t>2011-04-40-00-00-000-00-00</t>
  </si>
  <si>
    <t>Бусад барилга байгууламж</t>
  </si>
  <si>
    <t>2010-04-40-00-00-000-00-00</t>
  </si>
  <si>
    <t>2006-04-40-00-00-000-00-00</t>
  </si>
  <si>
    <t>2005-04-40-00-00-000-00-00</t>
  </si>
  <si>
    <t>2004-04-40-00-00-000-00-00</t>
  </si>
  <si>
    <t>2003-04-40-00-00-000-00-00</t>
  </si>
  <si>
    <t>Тавилга, эд хогшил, цахилгаан хэрэгсэл</t>
  </si>
  <si>
    <t>2002-04-40-00-00-000-00-00</t>
  </si>
  <si>
    <t>1803-04-40-00-00-000-00-00</t>
  </si>
  <si>
    <t>Материал татан авалт</t>
  </si>
  <si>
    <t>1802-04-40-00-00-000-00-03</t>
  </si>
  <si>
    <t>Нийгмийн хариуцлага</t>
  </si>
  <si>
    <t>1802-04-40-00-00-000-00-02</t>
  </si>
  <si>
    <t>1802-04-40-00-00-000-00-01</t>
  </si>
  <si>
    <t>Банкны гэрээний хүүгийн тооцоолол УГЗ</t>
  </si>
  <si>
    <t>1802-04-40-00-00-0000-00-00</t>
  </si>
  <si>
    <t>Урьдчилж гарсан зардал</t>
  </si>
  <si>
    <t>1801-04-40-00-00-0000-00-00</t>
  </si>
  <si>
    <t>Урьдчилж төлсөн тооцоо</t>
  </si>
  <si>
    <t>1609-04-47-00-00-000-00-01</t>
  </si>
  <si>
    <t>Хөдөлмөр хамгаалал Хөшөөт</t>
  </si>
  <si>
    <t>1609-04-43-00-00-000-00-02</t>
  </si>
  <si>
    <t>Хөдөлмөр хамгаалал БӨ 40км</t>
  </si>
  <si>
    <t>1609-04-41-00-00-000-00-00</t>
  </si>
  <si>
    <t>Хөдөлмөр хамгаалал ХО.Үенч</t>
  </si>
  <si>
    <t>1609-04-40-00-00-000-00-00</t>
  </si>
  <si>
    <t>Хөдөлмөр хамгаалал УБ</t>
  </si>
  <si>
    <t>Хөдөлмөр хамгаалал</t>
  </si>
  <si>
    <t>1608-04-47-00-00-000-00-01</t>
  </si>
  <si>
    <t>Багаж хэрэгсэл Хөшөөт</t>
  </si>
  <si>
    <t>1608-04-43-00-00-000-00-02</t>
  </si>
  <si>
    <t>Багаж хэрэгсэл БӨ 40км</t>
  </si>
  <si>
    <t>1608-04-40-00-00-000-00-00</t>
  </si>
  <si>
    <t>Багаж хэрэгсэл УБ</t>
  </si>
  <si>
    <t>Багаж хэрэгсэл</t>
  </si>
  <si>
    <t>1606-04-47-00-00-000-00-01</t>
  </si>
  <si>
    <t>Хангамж мат /агуулах/ Хөшөөт</t>
  </si>
  <si>
    <t>1606-04-43-00-00-000-00-02</t>
  </si>
  <si>
    <t>Хангамж мат /агуулах/ БӨ 40км</t>
  </si>
  <si>
    <t>1606-04-40-00-00-000-00-00</t>
  </si>
  <si>
    <t>Хангамж мат /агуулах/ УБ</t>
  </si>
  <si>
    <t>Хангамжийн материал</t>
  </si>
  <si>
    <t>1606-04-47-00-00-000-00-02</t>
  </si>
  <si>
    <t>Багаж хэрэгсэл /агуулах/</t>
  </si>
  <si>
    <t>1605-04-47-00-00-000-00-01</t>
  </si>
  <si>
    <t>Хангамж мат /ашиглалтанд/ Хөшөөт</t>
  </si>
  <si>
    <t>1605-04-43-00-00-000-00-02</t>
  </si>
  <si>
    <t>Хангамж мат /ашиглалтанд/ БӨ 40км</t>
  </si>
  <si>
    <t>1605-04-40-00-00-000-00-00</t>
  </si>
  <si>
    <t>Хангамж мат /ашиглалтанд/ УБ</t>
  </si>
  <si>
    <t>1605-04-47-00-00-000-00-04</t>
  </si>
  <si>
    <t>Ашиглалтанд буй БҮТЭ зүйлс Ховд100км</t>
  </si>
  <si>
    <t>Ашиглалтанд буй БҮТЭ зүйлс</t>
  </si>
  <si>
    <t>1602-04-47-00-00-000-00-01</t>
  </si>
  <si>
    <t>Сэлбэг хэрэгсэл Хөшөөт</t>
  </si>
  <si>
    <t>1602-04-43-00-00-000-00-02</t>
  </si>
  <si>
    <t>Сэлбэг хэрэгсэл БӨ 40км</t>
  </si>
  <si>
    <t>1602-04-41-00-00-000-00-00</t>
  </si>
  <si>
    <t>Сэлбэг хэрэгсэл ХО.Үенч</t>
  </si>
  <si>
    <t>1602-04-40-00-00-000-00-00</t>
  </si>
  <si>
    <t>Сэлбэг хэрэгсэл УБ</t>
  </si>
  <si>
    <t>сэлбэг хэрэгсэл</t>
  </si>
  <si>
    <t>1601-04-47-00-00-000-00-01</t>
  </si>
  <si>
    <t>Шатахуун, тослох материал Хөшөөт</t>
  </si>
  <si>
    <t>1601-04-43-00-00-000-00-02</t>
  </si>
  <si>
    <t>Шатахуун, тослох материал БӨ 40км</t>
  </si>
  <si>
    <t>1601-04-41-00-00-000-00-00</t>
  </si>
  <si>
    <t>Шатах, тослох материал ХО.Үенч</t>
  </si>
  <si>
    <t>1601-04-40-00-00-000-00-01</t>
  </si>
  <si>
    <t>Шатахуун, тослох материал УБ</t>
  </si>
  <si>
    <t>Шатах тослох материал</t>
  </si>
  <si>
    <t>1501-04-40-00-00-0000-00-99</t>
  </si>
  <si>
    <t>БМ-ын тохируулах данс</t>
  </si>
  <si>
    <t>Бэлэн бүтээхдэхүүн</t>
  </si>
  <si>
    <t>1406-04-47-05-12-001-11-20</t>
  </si>
  <si>
    <t>WEAb2 Самосвал шатахуун</t>
  </si>
  <si>
    <t>1406-04-47-05-12-001-11-14</t>
  </si>
  <si>
    <t>WEAa2 Эксковатор шатахуун</t>
  </si>
  <si>
    <t>1406-04-47-05-12-001-11-13</t>
  </si>
  <si>
    <t>WSc+ Ачигч шатахуун</t>
  </si>
  <si>
    <t>1406-04-47-05-12-001-11-11</t>
  </si>
  <si>
    <t>WSc Ачигч шатахуун</t>
  </si>
  <si>
    <t>1406-04-47-05-12-001-11-10</t>
  </si>
  <si>
    <t>WSc Бульдозер шатахуун</t>
  </si>
  <si>
    <t>1406-04-47-05-12-001-11-09</t>
  </si>
  <si>
    <t>WSlgb+ Самосвал шатахуун</t>
  </si>
  <si>
    <t>1406-04-47-05-12-001-11-08</t>
  </si>
  <si>
    <t>WSb+ Самосвал шатахуун</t>
  </si>
  <si>
    <t>1406-04-47-05-12-001-11-07</t>
  </si>
  <si>
    <t>WSb Самосвал шатахуун</t>
  </si>
  <si>
    <t>1406-04-47-05-12-001-11-06</t>
  </si>
  <si>
    <t>Wslga Ачигч шатахуун</t>
  </si>
  <si>
    <t>1406-04-47-05-12-001-11-05</t>
  </si>
  <si>
    <t>Wslga Эксковатор шатахуун</t>
  </si>
  <si>
    <t>1406-04-47-05-12-001-11-03</t>
  </si>
  <si>
    <t>Wsa+ Эксковатор шатахуун</t>
  </si>
  <si>
    <t>1406-04-47-05-12-001-11-02</t>
  </si>
  <si>
    <t>Wsa Ачигч шатахуун</t>
  </si>
  <si>
    <t>1406-04-47-05-12-001-11-01</t>
  </si>
  <si>
    <t>Wsa Эксковатор шатахуун</t>
  </si>
  <si>
    <t>1406-04-47-05-12-001-01-11</t>
  </si>
  <si>
    <t>WSc Ачигч оператор цалин</t>
  </si>
  <si>
    <t>1406-04-47-05-12-001-01-10</t>
  </si>
  <si>
    <t>WSc Бульдозер оператор цалин</t>
  </si>
  <si>
    <t>1406-04-47-05-12-001-01-09</t>
  </si>
  <si>
    <t>WSlgb Самосвал жолооч цалин</t>
  </si>
  <si>
    <t>1406-04-47-05-12-001-01-08</t>
  </si>
  <si>
    <t>WSb+ Самосвал жолооч цалин</t>
  </si>
  <si>
    <t>1406-04-47-05-12-001-01-07</t>
  </si>
  <si>
    <t>WSb Самосвал жолооч цалин</t>
  </si>
  <si>
    <t>1406-04-47-05-12-001-01-06</t>
  </si>
  <si>
    <t>Wslga Ачигч оператор цалин</t>
  </si>
  <si>
    <t>1406-04-47-05-12-001-01-05</t>
  </si>
  <si>
    <t>Wslga Эксковатор оператор цалин</t>
  </si>
  <si>
    <t>1406-04-47-05-12-001-01-03</t>
  </si>
  <si>
    <t>Wsa+ Эксковатор оператор цалин</t>
  </si>
  <si>
    <t>1406-04-47-05-12-001-01-02</t>
  </si>
  <si>
    <t>Wsa Ачигч оператор цалин</t>
  </si>
  <si>
    <t>1406-04-47-05-12-001-01-01</t>
  </si>
  <si>
    <t>Wsa Эксковатор оператор цалин</t>
  </si>
  <si>
    <t>1406-04-47-05-12-000-27-01</t>
  </si>
  <si>
    <t>Бусдаар гүйцэтгүүлсэн ажил-Хөрс</t>
  </si>
  <si>
    <t>1406-04-47-05-12-000-08-01</t>
  </si>
  <si>
    <t>WSlga Тэсэлгээний ажлын зардал-Хөрс</t>
  </si>
  <si>
    <t>Хөрс хуулалт /WS/</t>
  </si>
  <si>
    <t>1406-04-47-12-28-006-11-01</t>
  </si>
  <si>
    <t>Шатахуун Уулын оффисс генератор</t>
  </si>
  <si>
    <t>1406-04-47-12-28-006-00-01</t>
  </si>
  <si>
    <t>Зөөврийн ШТС-н засварын зардал</t>
  </si>
  <si>
    <t>1406-04-47-12-28-002-07-01</t>
  </si>
  <si>
    <t>1406-04-47-12-28-001-26-01</t>
  </si>
  <si>
    <t>Талбайн усалгаа усны төлбөр</t>
  </si>
  <si>
    <t>1406-04-47-12-28-000-47-01</t>
  </si>
  <si>
    <t>БХ, Хангамж, БҮТЭЗ-н хорогдол</t>
  </si>
  <si>
    <t>1406-04-47-12-28-000-45-01</t>
  </si>
  <si>
    <t>Хөдөлмөр хамгааллын зардал</t>
  </si>
  <si>
    <t>1406-04-47-12-28-000-39-01</t>
  </si>
  <si>
    <t>1406-04-47-12-28-000-27-01</t>
  </si>
  <si>
    <t>Харуул хамгаалалт /Бамбай</t>
  </si>
  <si>
    <t>1406-04-47-12-28-000-23-01</t>
  </si>
  <si>
    <t>Даатгалын зардал</t>
  </si>
  <si>
    <t>1406-04-47-12-28-000-22-01</t>
  </si>
  <si>
    <t>1406-04-47-12-28-000-20-01</t>
  </si>
  <si>
    <t>Торгууль нөхөн төлөөс</t>
  </si>
  <si>
    <t>1406-04-47-12-28-000-17-01</t>
  </si>
  <si>
    <t>Урамшуулал, баяр ёслол</t>
  </si>
  <si>
    <t>1406-04-47-12-28-000-16-01</t>
  </si>
  <si>
    <t>Хоол хүнсний зардал</t>
  </si>
  <si>
    <t>1406-04-47-12-28-000-15-02</t>
  </si>
  <si>
    <t>GPS ашигласны суурь хураамж</t>
  </si>
  <si>
    <t>1406-04-47-12-28-000-15-01</t>
  </si>
  <si>
    <t>Кемп, Аж ахуйн зардал</t>
  </si>
  <si>
    <t>1406-04-47-12-28-000-11-05</t>
  </si>
  <si>
    <t>Шатахуун /Засвар хийсэн жолооч механизмчид/</t>
  </si>
  <si>
    <t>1406-04-47-12-28-000-11-01</t>
  </si>
  <si>
    <t>Шатахуун үйл.машин</t>
  </si>
  <si>
    <t>1406-04-47-12-28-000-10-01</t>
  </si>
  <si>
    <t>1406-04-47-12-28-000-10-00</t>
  </si>
  <si>
    <t>Интернэтийн зардал</t>
  </si>
  <si>
    <t>1406-04-47-12-28-000-09-01</t>
  </si>
  <si>
    <t>Элэгдлийн зардал</t>
  </si>
  <si>
    <t>1406-04-47-12-28-000-06-01</t>
  </si>
  <si>
    <t>1406-04-47-12-28-000-03-01</t>
  </si>
  <si>
    <t>Маркшейдер ажлын зардал</t>
  </si>
  <si>
    <t>1406-04-47-12-28-000-02-01</t>
  </si>
  <si>
    <t>1406-04-47-12-28-000-01-05</t>
  </si>
  <si>
    <t>Цалин /Засвар хийсэн жолооч механизмчид/</t>
  </si>
  <si>
    <t>1406-04-47-12-28-000-01-04</t>
  </si>
  <si>
    <t>Цалин-Засварчид</t>
  </si>
  <si>
    <t>1406-04-47-12-28-000-01-03</t>
  </si>
  <si>
    <t>Цалин-кемп, үйлчилгээний ажилчид</t>
  </si>
  <si>
    <t>1406-04-47-12-28-000-01-02</t>
  </si>
  <si>
    <t>Цалин-тогтмол</t>
  </si>
  <si>
    <t>1406-04-47-12-28-000-01-01</t>
  </si>
  <si>
    <t>Цалин ИТА</t>
  </si>
  <si>
    <t>ҮНЗ /Expenses/</t>
  </si>
  <si>
    <t>1406-04-47-12-28-001-05-06</t>
  </si>
  <si>
    <t>Түрээс /CAT390 /АЗ-47/</t>
  </si>
  <si>
    <t>1406-04-47-12-28-001-05-05</t>
  </si>
  <si>
    <t>Түрээс /light tower</t>
  </si>
  <si>
    <t>1406-04-47-12-28-001-05-04</t>
  </si>
  <si>
    <t>Түрээс / үйл.машин</t>
  </si>
  <si>
    <t>1406-04-47-12-28-001-05-03</t>
  </si>
  <si>
    <t>Түрээс /Ачигч HL-780</t>
  </si>
  <si>
    <t>1406-04-47-12-28-001-05-02</t>
  </si>
  <si>
    <t>Түрээс /DozerD8</t>
  </si>
  <si>
    <t>1406-04-47-12-28-001-05-01</t>
  </si>
  <si>
    <t>Түрээсийн /Самосвал</t>
  </si>
  <si>
    <t>Түрээсийн ММ /Гадны/</t>
  </si>
  <si>
    <t>1406-04-47-09-18-001-11-04</t>
  </si>
  <si>
    <t>RENTb Самосвал шатахуун</t>
  </si>
  <si>
    <t>1406-04-47-09-18-001-11-02</t>
  </si>
  <si>
    <t>RENTa Ачигч шатахуун</t>
  </si>
  <si>
    <t>1406-04-47-09-18-001-11-01</t>
  </si>
  <si>
    <t>RENTa Эксковатор шатахуун</t>
  </si>
  <si>
    <t>1406-04-47-09-18-001-01-04</t>
  </si>
  <si>
    <t>RENTb Самосвал жолооч цалин</t>
  </si>
  <si>
    <t>1406-04-47-09-18-001-01-02</t>
  </si>
  <si>
    <t>RENTa Ачигч оператор цалин</t>
  </si>
  <si>
    <t>1406-04-47-09-18-001-01-01</t>
  </si>
  <si>
    <t>RENTa Эксковатор оператор цалин</t>
  </si>
  <si>
    <t>Түрээс /RENT/</t>
  </si>
  <si>
    <t>1406-04-47-12-29-006-44-51</t>
  </si>
  <si>
    <t>Сэлбэг Түлш 59-01ХОҮ /433/</t>
  </si>
  <si>
    <t>1406-04-47-12-29-006-44-50</t>
  </si>
  <si>
    <t>Сэлбэг Tonly 83-71УБЧ /АЗ-499/</t>
  </si>
  <si>
    <t>1406-04-47-12-29-006-44-49</t>
  </si>
  <si>
    <t>Сэлбэг Tonly 54-37УБХ /АЗ-498/</t>
  </si>
  <si>
    <t>1406-04-47-12-29-006-44-48</t>
  </si>
  <si>
    <t>Сэлбэг Tonly 97-14УБЛ /АЗ-497/</t>
  </si>
  <si>
    <t>1406-04-47-12-29-006-44-47</t>
  </si>
  <si>
    <t>Сэлбэг Tonly 49-13УНБ /АЗ-496/</t>
  </si>
  <si>
    <t>1406-04-47-12-29-006-44-46</t>
  </si>
  <si>
    <t>Сэлбэг Tonly 78-13УНА /АЗ-495/</t>
  </si>
  <si>
    <t>1406-04-47-12-29-006-44-45</t>
  </si>
  <si>
    <t>Сэлбэг Tonly 97-34УНБ /АЗ-494/</t>
  </si>
  <si>
    <t>1406-04-47-12-29-006-44-44</t>
  </si>
  <si>
    <t>Сэлбэг Tonly 36-17УНБ /АЗ-493/</t>
  </si>
  <si>
    <t>1406-04-47-12-29-006-44-43</t>
  </si>
  <si>
    <t>Сэлбэг Tonly 63-21УНБ /АЗ-492/</t>
  </si>
  <si>
    <t>1406-04-47-12-29-006-44-42</t>
  </si>
  <si>
    <t>Сэлбэг Tonly 37-14УБЭ /АЗ-491/</t>
  </si>
  <si>
    <t>1406-04-47-12-29-006-44-41</t>
  </si>
  <si>
    <t>Сэлбэг Tonly 35-21УНД /АЗ-490/</t>
  </si>
  <si>
    <t>1406-04-47-12-29-006-44-40</t>
  </si>
  <si>
    <t>Сэлбэг Tonly 68-53УНЕ /АЗ-489/</t>
  </si>
  <si>
    <t>1406-04-47-12-29-006-44-39</t>
  </si>
  <si>
    <t>Сэлбэг Усны машин 04-85ХОА /АЗ-436/</t>
  </si>
  <si>
    <t>1406-04-47-12-29-006-44-38</t>
  </si>
  <si>
    <t>Сэлбэг Sany 02-61УБМ  /АЗ-158/</t>
  </si>
  <si>
    <t>1406-04-47-12-29-006-44-37</t>
  </si>
  <si>
    <t>Сэлбэг Sany 04-52УНГ  /АЗ-157/</t>
  </si>
  <si>
    <t>1406-04-47-12-29-006-44-36</t>
  </si>
  <si>
    <t>Сэлбэг Sany 08-14УБР  /АЗ-156/</t>
  </si>
  <si>
    <t>1406-04-47-12-29-006-44-35</t>
  </si>
  <si>
    <t>Сэлбэг Sany 03-81УНР  /АЗ-155/</t>
  </si>
  <si>
    <t>1406-04-47-12-29-006-44-34</t>
  </si>
  <si>
    <t>Сэлбэг Sany 08-75УНӨ  /АЗ-154/</t>
  </si>
  <si>
    <t>1406-04-47-12-29-006-44-33</t>
  </si>
  <si>
    <t>Сэлбэг Sany 34-90УБП  /АЗ-153/</t>
  </si>
  <si>
    <t>1406-04-47-12-29-006-44-32</t>
  </si>
  <si>
    <t>Сэлбэг Sany 10-64УБХ  /АЗ-152/</t>
  </si>
  <si>
    <t>1406-04-47-12-29-006-44-31</t>
  </si>
  <si>
    <t>Сэлбэг Sany 07-43УНЦ  /АЗ-151/</t>
  </si>
  <si>
    <t>1406-04-47-12-29-006-44-30</t>
  </si>
  <si>
    <t>Сэлбэг Sany 17-30УНГ /АЗ-147/</t>
  </si>
  <si>
    <t>1406-04-47-12-29-006-44-29</t>
  </si>
  <si>
    <t>Сэлбэг Sany 07-58УНТ  /АЗ-146/</t>
  </si>
  <si>
    <t>1406-04-47-12-29-006-44-28</t>
  </si>
  <si>
    <t>Сэлбэг Sany 21-30УБЧ  /АЗ-145/</t>
  </si>
  <si>
    <t>1406-04-47-12-29-006-44-27</t>
  </si>
  <si>
    <t>Сэлбэг Sany 19-90УАК  /АЗ-144/</t>
  </si>
  <si>
    <t>1406-04-47-12-29-006-44-26</t>
  </si>
  <si>
    <t>Сэлбэг МТ-86 09-62ТТА /АЗ-134/</t>
  </si>
  <si>
    <t>1406-04-47-12-29-006-44-25</t>
  </si>
  <si>
    <t>Сэлбэг Усны машин 30-91ХОА /АЗ-434/</t>
  </si>
  <si>
    <t>1406-04-47-12-29-006-44-24</t>
  </si>
  <si>
    <t>Сэлбэг Усны машин 39-44ХОҮ /АЗ-33/</t>
  </si>
  <si>
    <t>1406-04-47-12-29-006-44-23</t>
  </si>
  <si>
    <t>Сэлбэг МТ-86 78-36ТТА /АЗ-127/</t>
  </si>
  <si>
    <t>1406-04-47-12-29-006-44-22</t>
  </si>
  <si>
    <t>Сэлбэг МТ-86 78-32ТТА /АЗ-121/</t>
  </si>
  <si>
    <t>1406-04-47-12-29-006-44-21</t>
  </si>
  <si>
    <t>Сэлбэг МТ-86 78-31ТТА /АЗ-120/</t>
  </si>
  <si>
    <t>1406-04-47-12-29-006-44-20</t>
  </si>
  <si>
    <t>Сэлбэг МТ-86 78-39ТТА /АЗ-119/</t>
  </si>
  <si>
    <t>1406-04-47-12-29-006-44-19</t>
  </si>
  <si>
    <t>Сэлбэг МТ-86 95-41ТТА /АЗ-118/</t>
  </si>
  <si>
    <t>1406-04-47-12-29-006-44-18</t>
  </si>
  <si>
    <t>Сэлбэг МТ-86 76-41ТТА /АЗ-116/</t>
  </si>
  <si>
    <t>1406-04-47-12-29-006-44-17</t>
  </si>
  <si>
    <t>Сэлбэг Түлш 04-28ХОҮ (АЗ-435)</t>
  </si>
  <si>
    <t>1406-04-47-12-29-006-44-15</t>
  </si>
  <si>
    <t>Сэлбэг 41-61УНТ /QY25K/</t>
  </si>
  <si>
    <t>1406-04-47-12-29-006-44-14</t>
  </si>
  <si>
    <t>Сэлбэг 40-38ХОА /DongFeng түлш/</t>
  </si>
  <si>
    <t>1406-04-47-12-29-006-44-13</t>
  </si>
  <si>
    <t>Сэлбэг Усны машин 3804ХОҮ/432/</t>
  </si>
  <si>
    <t>1406-04-47-12-29-006-44-12</t>
  </si>
  <si>
    <t>Сэлбэг МТ-86 61-07ТТА /АЗ-115/</t>
  </si>
  <si>
    <t>1406-04-47-12-29-006-44-11</t>
  </si>
  <si>
    <t>Сэлбэг МТ-86 05-17ТТА /АЗ-114/</t>
  </si>
  <si>
    <t>1406-04-47-12-29-006-44-10</t>
  </si>
  <si>
    <t>Сэлбэг МТ-86 05-29ТТА /АЗ-129/</t>
  </si>
  <si>
    <t>1406-04-47-12-29-006-44-09</t>
  </si>
  <si>
    <t>Сэлбэг МТ-86 61-03ТТА /АЗ-112/</t>
  </si>
  <si>
    <t>1406-04-47-12-29-006-44-08</t>
  </si>
  <si>
    <t>Сэлбэг МТ-86 05-01ТТА /АЗ-109/</t>
  </si>
  <si>
    <t>1406-04-47-12-29-006-44-07</t>
  </si>
  <si>
    <t>Сэлбэг МТ-86 05-20ТТА /АЗ-108/</t>
  </si>
  <si>
    <t>1406-04-47-12-29-006-44-06</t>
  </si>
  <si>
    <t>Сэлбэг МТ-86 10-36ТТА /АЗ-106/</t>
  </si>
  <si>
    <t>1406-04-47-12-29-006-44-05</t>
  </si>
  <si>
    <t>Сэлбэг МТ-86 10-31ТТА /АЗ-105/</t>
  </si>
  <si>
    <t>1406-04-47-12-29-006-44-04</t>
  </si>
  <si>
    <t>Сэлбэг МТ-86 10-30ТТА /АЗ-104/</t>
  </si>
  <si>
    <t>1406-04-47-12-29-006-44-03</t>
  </si>
  <si>
    <t>Сэлбэг МТ-86 10-29ТТА /АЗ-103/</t>
  </si>
  <si>
    <t>1406-04-47-12-29-006-44-02</t>
  </si>
  <si>
    <t>Сэлбэг МТ-86 10-28ТТА /АЗ-102/</t>
  </si>
  <si>
    <t>1406-04-47-12-29-006-44-01</t>
  </si>
  <si>
    <t>Сэлбэг МТ-86 10-27ТТА /АЗ-101/</t>
  </si>
  <si>
    <t>1406-04-47-12-29-006-38-51</t>
  </si>
  <si>
    <t>Тослох мат Түлш 59-01ХОҮ (АЗ-433)</t>
  </si>
  <si>
    <t>1406-04-47-12-29-006-38-50</t>
  </si>
  <si>
    <t>Тослох мат Tonly 83-71УБЧ /АЗ-499/</t>
  </si>
  <si>
    <t>1406-04-47-12-29-006-38-49</t>
  </si>
  <si>
    <t>Тослох мат Tonly 54-37УБХ /АЗ-498/</t>
  </si>
  <si>
    <t>1406-04-47-12-29-006-38-48</t>
  </si>
  <si>
    <t>Тослох мат Tonly 97-14УБЛ /АЗ-497/</t>
  </si>
  <si>
    <t>1406-04-47-12-29-006-38-47</t>
  </si>
  <si>
    <t>Тослох мат Tonly 49-13УНБ /АЗ-496/</t>
  </si>
  <si>
    <t>1406-04-47-12-29-006-38-46</t>
  </si>
  <si>
    <t>Тослох мат Tonly 78-13УНА /АЗ-495/</t>
  </si>
  <si>
    <t>1406-04-47-12-29-006-38-45</t>
  </si>
  <si>
    <t>Тослох мат Tonly 97-34УНБ /АЗ-494/</t>
  </si>
  <si>
    <t>1406-04-47-12-29-006-38-44</t>
  </si>
  <si>
    <t>Тослох мат Tonly 36-17УНБ /АЗ-493/</t>
  </si>
  <si>
    <t>1406-04-47-12-29-006-38-43</t>
  </si>
  <si>
    <t>Тослох мат Tonly 63-21УНБ /АЗ-492/</t>
  </si>
  <si>
    <t>1406-04-47-12-29-006-38-42</t>
  </si>
  <si>
    <t>Тослох мат Tonly 37-14УБЭ /АЗ-491/</t>
  </si>
  <si>
    <t>1406-04-47-12-29-006-38-41</t>
  </si>
  <si>
    <t>Тослох мат Tonly 35-21УНД /АЗ-490/</t>
  </si>
  <si>
    <t>1406-04-47-12-29-006-38-40</t>
  </si>
  <si>
    <t>Тослох мат Tonly 68-53УНЕ /АЗ-489/</t>
  </si>
  <si>
    <t>1406-04-47-12-29-006-38-39</t>
  </si>
  <si>
    <t>Тослох мат Усны машин 04-85ХОА /АЗ-436/</t>
  </si>
  <si>
    <t>1406-04-47-12-29-006-38-38</t>
  </si>
  <si>
    <t>Тослох мат Sany 02-61УБМ /АЗ-158/</t>
  </si>
  <si>
    <t>1406-04-47-12-29-006-38-37</t>
  </si>
  <si>
    <t>Тослох мат Sany 04-52УНГ /АЗ-157/</t>
  </si>
  <si>
    <t>1406-04-47-12-29-006-38-36</t>
  </si>
  <si>
    <t>Тослох мат Sany 08-14УБР /АЗ-156/</t>
  </si>
  <si>
    <t>1406-04-47-12-29-006-38-35</t>
  </si>
  <si>
    <t>Тослох мат Sany 03-81УНР /АЗ-155/</t>
  </si>
  <si>
    <t>1406-04-47-12-29-006-38-34</t>
  </si>
  <si>
    <t>Тослох мат Sany 08-75УНӨ /АЗ-154/</t>
  </si>
  <si>
    <t>1406-04-47-12-29-006-38-33</t>
  </si>
  <si>
    <t>Тослох мат Sany 34-90УБП /АЗ-153/</t>
  </si>
  <si>
    <t>1406-04-47-12-29-006-38-32</t>
  </si>
  <si>
    <t>Тослох мат Sany 10-64УБХ /АЗ-152/</t>
  </si>
  <si>
    <t>1406-04-47-12-29-006-38-31</t>
  </si>
  <si>
    <t>Тослох мат Sany 07-43УНЦ /АЗ-151/</t>
  </si>
  <si>
    <t>1406-04-47-12-29-006-38-30</t>
  </si>
  <si>
    <t>Тослох мат Sany 17-30УНГ /АЗ-147/</t>
  </si>
  <si>
    <t>1406-04-47-12-29-006-38-29</t>
  </si>
  <si>
    <t>Тослох мат Sany 07-58УНТ /АЗ-146/</t>
  </si>
  <si>
    <t>1406-04-47-12-29-006-38-28</t>
  </si>
  <si>
    <t>Тослох мат Sany 21-30УБЧ /АЗ-145/</t>
  </si>
  <si>
    <t>1406-04-47-12-29-006-38-27</t>
  </si>
  <si>
    <t>Тослох мат Sany 19-90УАК /АЗ-144/</t>
  </si>
  <si>
    <t>1406-04-47-12-29-006-38-26</t>
  </si>
  <si>
    <t>Тослох мат МТ-86 09-62ТТА /АЗ-134/</t>
  </si>
  <si>
    <t>1406-04-47-12-29-006-38-25</t>
  </si>
  <si>
    <t>Тослох мат Усны машин 30-91ХОА /АЗ-434/</t>
  </si>
  <si>
    <t>1406-04-47-12-29-006-38-23</t>
  </si>
  <si>
    <t>Тослох мат МТ-86 78-36ТТА /АЗ-127/</t>
  </si>
  <si>
    <t>1406-04-47-12-29-006-38-22</t>
  </si>
  <si>
    <t>Тослох мат МТ-86 78-32ТТА /АЗ-121/</t>
  </si>
  <si>
    <t>1406-04-47-12-29-006-38-21</t>
  </si>
  <si>
    <t>Тослох мат МТ-86 78-31ТТА /АЗ-120/</t>
  </si>
  <si>
    <t>1406-04-47-12-29-006-38-20</t>
  </si>
  <si>
    <t>Тослох мат МТ-86 78-39ТТА /АЗ-119/</t>
  </si>
  <si>
    <t>1406-04-47-12-29-006-38-19</t>
  </si>
  <si>
    <t>Тослох мат МТ-86 95-41ТТА /АЗ-118/</t>
  </si>
  <si>
    <t>1406-04-47-12-29-006-38-18</t>
  </si>
  <si>
    <t>Тослох мат МТ-86 76-41ТТА /АЗ-116/</t>
  </si>
  <si>
    <t>1406-04-47-12-29-006-38-17</t>
  </si>
  <si>
    <t>Тослох мат Түлш 04-28ХОҮ (АЗ-435)</t>
  </si>
  <si>
    <t>1406-04-47-12-29-006-38-15</t>
  </si>
  <si>
    <t>Тослох мат 41-61УНТ /QY25K/</t>
  </si>
  <si>
    <t>1406-04-47-12-29-006-38-14</t>
  </si>
  <si>
    <t>Тослох мат 40-38ХОА /DongFeng түлш/</t>
  </si>
  <si>
    <t>1406-04-47-12-29-006-38-13</t>
  </si>
  <si>
    <t>Тослох мат Усны машин 38-04ХОҮ/432</t>
  </si>
  <si>
    <t>1406-04-47-12-29-006-38-12</t>
  </si>
  <si>
    <t>Тослох мат МТ-86 61-07ТТА /АЗ-115/</t>
  </si>
  <si>
    <t>1406-04-47-12-29-006-38-11</t>
  </si>
  <si>
    <t>Тослох мат МТ-86 05-17ТТА /АЗ-114/</t>
  </si>
  <si>
    <t>1406-04-47-12-29-006-38-10</t>
  </si>
  <si>
    <t>Тослох мат МТ-86 05-29ТТА /АЗ-129/</t>
  </si>
  <si>
    <t>1406-04-47-12-29-006-38-09</t>
  </si>
  <si>
    <t>Тослох мат МТ-86 61-03ТТА /АЗ-112/</t>
  </si>
  <si>
    <t>1406-04-47-12-29-006-38-08</t>
  </si>
  <si>
    <t>Тослох мат МТ-86 05-01ТТА /АЗ-109/</t>
  </si>
  <si>
    <t>1406-04-47-12-29-006-38-07</t>
  </si>
  <si>
    <t>Тослох мат МТ-86 05-20ТТА /АЗ-108/</t>
  </si>
  <si>
    <t>1406-04-47-12-29-006-38-06</t>
  </si>
  <si>
    <t>Тослох мат МТ-86 10-36ТТА /АЗ-106/</t>
  </si>
  <si>
    <t>1406-04-47-12-29-006-38-05</t>
  </si>
  <si>
    <t>Тослох мат МТ-86 10-31ТТА /АЗ-105/</t>
  </si>
  <si>
    <t>1406-04-47-12-29-006-38-04</t>
  </si>
  <si>
    <t>Тослох мат МТ-86 10-30ТТА /АЗ-104/</t>
  </si>
  <si>
    <t>1406-04-47-12-29-006-38-03</t>
  </si>
  <si>
    <t>Тослох мат МТ-86 10-29ТТА /АЗ-103/</t>
  </si>
  <si>
    <t>1406-04-47-12-29-006-38-02</t>
  </si>
  <si>
    <t>Тослох мат МТ-86 10-28ТТА /АЗ-102/</t>
  </si>
  <si>
    <t>1406-04-47-12-29-006-38-01</t>
  </si>
  <si>
    <t>Тослох мат МТ-86 10-27ТТА /АЗ-101/</t>
  </si>
  <si>
    <t>1406-04-47-12-29-005-44-11</t>
  </si>
  <si>
    <t>Сэлбэг15-78УЕВ №459</t>
  </si>
  <si>
    <t>1406-04-47-12-29-005-44-10</t>
  </si>
  <si>
    <t>Сэлбэг 15-76УЕВ №464</t>
  </si>
  <si>
    <t>1406-04-47-12-29-005-44-09</t>
  </si>
  <si>
    <t>Сэлбэг 50-50ХОҮ,76-12ХОА</t>
  </si>
  <si>
    <t>1406-04-47-12-29-005-44-08</t>
  </si>
  <si>
    <t>Сэлбэг 56-02ХОА J79 /AZ-LV462/</t>
  </si>
  <si>
    <t>1406-04-47-12-29-005-44-07</t>
  </si>
  <si>
    <t>Сэлбэг 59-09ХОА /J70-LV460/</t>
  </si>
  <si>
    <t>1406-04-47-12-29-005-44-06</t>
  </si>
  <si>
    <t>Сэлбэг Hiace /27-95ХОЕ/ аялал</t>
  </si>
  <si>
    <t>1406-04-47-12-29-005-44-05</t>
  </si>
  <si>
    <t>Сэлбэг 36-18БУА /LV-AZ-32/</t>
  </si>
  <si>
    <t>1406-04-47-12-29-005-44-04</t>
  </si>
  <si>
    <t>Сэлбэг /50-50ХОҮ/ L200, LV400</t>
  </si>
  <si>
    <t>1406-04-47-12-29-005-44-01</t>
  </si>
  <si>
    <t>Сэлбэг /50-50ХОА/ Land76</t>
  </si>
  <si>
    <t>1406-04-47-12-29-005-38-09</t>
  </si>
  <si>
    <t>Тослох мат 50-50ХОҮ,76-12ХОА</t>
  </si>
  <si>
    <t>1406-04-47-12-29-005-38-08</t>
  </si>
  <si>
    <t>Тослох мат 56-02ХОА J79 /AZ-LV462/</t>
  </si>
  <si>
    <t>1406-04-47-12-29-005-38-07</t>
  </si>
  <si>
    <t>Тослох мат 59-09ХОА /J70-LV460/</t>
  </si>
  <si>
    <t>1406-04-47-12-29-005-38-06</t>
  </si>
  <si>
    <t>Тослох мат Hiace /27-95ХОЕ/ аялал</t>
  </si>
  <si>
    <t>1406-04-47-12-29-005-38-04</t>
  </si>
  <si>
    <t>Тослох мат /01-33ХОҮ/ L200</t>
  </si>
  <si>
    <t>1406-04-47-12-29-005-38-01</t>
  </si>
  <si>
    <t>Тослох мат /50-50ХОА/ Land76</t>
  </si>
  <si>
    <t>1406-04-47-12-29-004-38-03</t>
  </si>
  <si>
    <t>Тослох мат North 39-47ХОҮ /АЗ-16/</t>
  </si>
  <si>
    <t>1406-04-47-12-29-003-44-43</t>
  </si>
  <si>
    <t>Сэлбэг CAT395 /98-21УР/ АЗ-450</t>
  </si>
  <si>
    <t>1406-04-47-12-29-003-44-42</t>
  </si>
  <si>
    <t>Сэлбэг CAT_M14 R9J00570 /АЗ-454/ 25-11УН</t>
  </si>
  <si>
    <t>1406-04-47-12-29-003-44-41</t>
  </si>
  <si>
    <t>Сэлбэг Ачигч 1165УР /Liugong.CLG855H/ АЗ-415</t>
  </si>
  <si>
    <t>1406-04-47-12-29-003-44-40</t>
  </si>
  <si>
    <t>Сэлбэг Ачигч 1164УР /Liugong.CLG855H/ АЗ-418</t>
  </si>
  <si>
    <t>1406-04-47-12-29-003-44-39</t>
  </si>
  <si>
    <t>Сэлбэг Ачигч 1163УР /Liugong.CLG855H/ АЗ-416</t>
  </si>
  <si>
    <t>1406-04-47-12-29-003-44-38</t>
  </si>
  <si>
    <t>Сэлбэг Ачигч 1162УР /Liugong.CLG855H/ АЗ-417</t>
  </si>
  <si>
    <t>1406-04-47-12-29-003-44-37</t>
  </si>
  <si>
    <t>Сэлбэг CAT00D9RTWDM04942 /АЗ-456/ 05-95УР</t>
  </si>
  <si>
    <t>1406-04-47-12-29-003-44-36</t>
  </si>
  <si>
    <t>Сэлбэг CAT-390FJHJD20350 /АЗ-446/ 05-97УР</t>
  </si>
  <si>
    <t>1406-04-47-12-29-003-44-35</t>
  </si>
  <si>
    <t>Сэлбэг Ачигч 61-06УН /Lonking LG855D/ /АЗ-414/</t>
  </si>
  <si>
    <t>1406-04-47-12-29-003-44-34</t>
  </si>
  <si>
    <t>Сэлбэг Ачигч 61-04УН /Lonking LG855D/ /АЗ-11/</t>
  </si>
  <si>
    <t>1406-04-47-12-29-003-44-33</t>
  </si>
  <si>
    <t>Сэлбэг Ачигч 64-07УН /Lonking LG855D/ /АЗ-9/</t>
  </si>
  <si>
    <t>1406-04-47-12-29-003-44-32</t>
  </si>
  <si>
    <t>Сэлбэг Ачигч SEM660D_1830 /АЗ-410/ 85-86УР</t>
  </si>
  <si>
    <t>1406-04-47-12-29-003-44-31</t>
  </si>
  <si>
    <t>Сэлбэг Ачигч SEM660D_1831 /АЗ-408/ 85-88УР</t>
  </si>
  <si>
    <t>1406-04-47-12-29-003-44-30</t>
  </si>
  <si>
    <t>Сэлбэг Ачигч SEM660D_1832 /АЗ-405/ 12-18УР</t>
  </si>
  <si>
    <t>1406-04-47-12-29-003-44-29</t>
  </si>
  <si>
    <t>Сэлбэг Бульдозер CATD8R_RJM01019 /АЗ-455/ 85-87УР</t>
  </si>
  <si>
    <t>1406-04-47-12-29-003-44-28</t>
  </si>
  <si>
    <t>Сэлбэг CAT390FT_GAY20130 /АЗ-440/ 14-15УР</t>
  </si>
  <si>
    <t>1406-04-47-12-29-003-44-27</t>
  </si>
  <si>
    <t>Сэлбэг Автогрейдер 98-03УБ /АЗ...)</t>
  </si>
  <si>
    <t>1406-04-47-12-29-003-44-26</t>
  </si>
  <si>
    <t>Сэлбэг Ачигч /АЗ-402/ SEM660D 75-74УР</t>
  </si>
  <si>
    <t>1406-04-47-12-29-003-44-25</t>
  </si>
  <si>
    <t>Сэлбэг Ачигч /АЗ-401/ SEM660D 75-73УР</t>
  </si>
  <si>
    <t>1406-04-47-12-29-003-44-24</t>
  </si>
  <si>
    <t>Сэлбэг Ачигч 40-79УН /АЗ-404/ Luigong CLG855H</t>
  </si>
  <si>
    <t>1406-04-47-12-29-003-44-23</t>
  </si>
  <si>
    <t>Сэлбэг Ачигч 08-23УН /АЗ-403/ Luigong CLG855H</t>
  </si>
  <si>
    <t>1406-04-47-12-29-003-44-21</t>
  </si>
  <si>
    <t>Сэлбэг Бульдозер SD23 /АЗ-01/ /До-06/</t>
  </si>
  <si>
    <t>1406-04-47-12-29-003-44-18</t>
  </si>
  <si>
    <t>Сэлбэг Ачигч 67-15УБ /АЗ-14/ LW500F</t>
  </si>
  <si>
    <t>1406-04-47-12-29-003-44-16</t>
  </si>
  <si>
    <t>Сэлбэг Ачигч /АЗ-412/</t>
  </si>
  <si>
    <t>1406-04-47-12-29-003-44-15</t>
  </si>
  <si>
    <t>Сэлбэг Ачигч /АЗ-11/</t>
  </si>
  <si>
    <t>1406-04-47-12-29-003-44-11</t>
  </si>
  <si>
    <t>Сэлбэг Ачигч ZL50GV XCMG /АЗ-407/</t>
  </si>
  <si>
    <t>1406-04-47-12-29-003-44-10</t>
  </si>
  <si>
    <t>Сэлбэг Ачигч ZL50GV XCMG /АЗ-406/</t>
  </si>
  <si>
    <t>1406-04-47-12-29-003-44-09</t>
  </si>
  <si>
    <t>Сэлбэг LC290R /АЗ-08/</t>
  </si>
  <si>
    <t>1406-04-47-12-29-003-44-08</t>
  </si>
  <si>
    <t>Сэлбэг LC290R /АЗ-06/</t>
  </si>
  <si>
    <t>1406-04-47-12-29-003-44-07</t>
  </si>
  <si>
    <t>Сэлбэг LC290R /АЗ-05/ /447/</t>
  </si>
  <si>
    <t>1406-04-47-12-29-003-44-06</t>
  </si>
  <si>
    <t>Сэлбэг LC290R /АЗ-04/ /49/ 97-39УБ</t>
  </si>
  <si>
    <t>1406-04-47-12-29-003-44-05</t>
  </si>
  <si>
    <t>Сэлбэг Hyundai-520Lc-9S /АЗ-443/ 56-84УН</t>
  </si>
  <si>
    <t>1406-04-47-12-29-003-44-04</t>
  </si>
  <si>
    <t>Сэлбэг CAT-390FL_GAY20095 /АЗ-441/ 87-58УН</t>
  </si>
  <si>
    <t>1406-04-47-12-29-003-44-03</t>
  </si>
  <si>
    <t>Сэлбэг CAT-390FL_GAY20024 /445/ 90-06УН</t>
  </si>
  <si>
    <t>1406-04-47-12-29-003-44-02</t>
  </si>
  <si>
    <t>Сэлбэг CAT-349D2L_TAH10109 /АЗ-442/ 56-37УН</t>
  </si>
  <si>
    <t>1406-04-47-12-29-003-44-01</t>
  </si>
  <si>
    <t>Сэлбэг CAT-374FL_L10015 /АЗ-444/ 37-11УН</t>
  </si>
  <si>
    <t>1406-04-47-12-29-003-38-43</t>
  </si>
  <si>
    <t>Тослох мат CAT395 /98-21УР/ АЗ-450</t>
  </si>
  <si>
    <t>1406-04-47-12-29-003-38-42</t>
  </si>
  <si>
    <t>Тослох мат CAT_M14 R9J00570 /АЗ-454/ 25-11УН</t>
  </si>
  <si>
    <t>1406-04-47-12-29-003-38-41</t>
  </si>
  <si>
    <t>Тослох мат Ачигч 1165УР /Liugong.CLG855H/ АЗ-415</t>
  </si>
  <si>
    <t>1406-04-47-12-29-003-38-40</t>
  </si>
  <si>
    <t>Тослох мат Ачигч 1164УР /Liugong.CLG855H/ АЗ-418</t>
  </si>
  <si>
    <t>1406-04-47-12-29-003-38-39</t>
  </si>
  <si>
    <t>Тослох мат Ачигч 1163УР /Liugong.CLG855H/ АЗ-416</t>
  </si>
  <si>
    <t>1406-04-47-12-29-003-38-38</t>
  </si>
  <si>
    <t>Тослох мат Ачигч 1162УР /Liugong.CLG855H/ АЗ-417</t>
  </si>
  <si>
    <t>1406-04-47-12-29-003-38-37</t>
  </si>
  <si>
    <t>Тослох мат CAT00D9RTWDM04942 /АЗ-456/ 05-95УР</t>
  </si>
  <si>
    <t>1406-04-47-12-29-003-38-36</t>
  </si>
  <si>
    <t>Тослох мат CAT-390FJHJD20350 /АЗ-446/ 05-97УР</t>
  </si>
  <si>
    <t>1406-04-47-12-29-003-38-35</t>
  </si>
  <si>
    <t>Тослох мат Ачигч 61-06УН /Lonking LG855D/ /АЗ-414/</t>
  </si>
  <si>
    <t>1406-04-47-12-29-003-38-34</t>
  </si>
  <si>
    <t>Тослох мат Ачигч 61-04УН /Lonking LG855D/ /АЗ-11/</t>
  </si>
  <si>
    <t>1406-04-47-12-29-003-38-32</t>
  </si>
  <si>
    <t>Тослох мат Ачигч SEM660D_1830 /АЗ-410/ 85-86УР</t>
  </si>
  <si>
    <t>1406-04-47-12-29-003-38-31</t>
  </si>
  <si>
    <t>Тослох мат Ачигч SEM660D_1831 /АЗ-408/ 85-88УР</t>
  </si>
  <si>
    <t>1406-04-47-12-29-003-38-30</t>
  </si>
  <si>
    <t>Тослох мат Ачигч SEM660D_1832 /АЗ-405/ 12-18УР</t>
  </si>
  <si>
    <t>1406-04-47-12-29-003-38-29</t>
  </si>
  <si>
    <t>Тослох мат Бульдозер CATD8R_RJM01019 /АЗ-455/ 85-87УР</t>
  </si>
  <si>
    <t>1406-04-47-12-29-003-38-28</t>
  </si>
  <si>
    <t>Тослох мат CAT390FT_GAY20130 /АЗ-440/ 14-15УР</t>
  </si>
  <si>
    <t>1406-04-47-12-29-003-38-27</t>
  </si>
  <si>
    <t>Тослох мат Автогрейдер 98-03УБ /АЗ...)</t>
  </si>
  <si>
    <t>1406-04-47-12-29-003-38-26</t>
  </si>
  <si>
    <t>Тослох мат Ачигч /АЗ-402/ SEM660D 75-74УР</t>
  </si>
  <si>
    <t>1406-04-47-12-29-003-38-25</t>
  </si>
  <si>
    <t>Тослох мат Ачигч /АЗ-401/ SEM660D 75-73УР</t>
  </si>
  <si>
    <t>1406-04-47-12-29-003-38-24</t>
  </si>
  <si>
    <t>Тослох мат Ачигч 40-79УН /АЗ-404/ Luigong CLG855H</t>
  </si>
  <si>
    <t>1406-04-47-12-29-003-38-23</t>
  </si>
  <si>
    <t>Тослох мат Ачигч 08-23УН /АЗ-403/ Luigong CLG855H</t>
  </si>
  <si>
    <t>1406-04-47-12-29-003-38-21</t>
  </si>
  <si>
    <t>Тослох мат Бульдозер SD23 /АЗ-01/ /До-06/</t>
  </si>
  <si>
    <t>1406-04-47-12-29-003-38-18</t>
  </si>
  <si>
    <t>Тослох мат Ачигч 67-15УБ /АЗ-14/ LW500F</t>
  </si>
  <si>
    <t>1406-04-47-12-29-003-38-16</t>
  </si>
  <si>
    <t>Тослох мат Ачигч /АЗ-412/</t>
  </si>
  <si>
    <t>1406-04-47-12-29-003-38-14</t>
  </si>
  <si>
    <t>Тослох мат Ачигч 88-54УБ /АЗ-10/ LW500F</t>
  </si>
  <si>
    <t>1406-04-47-12-29-003-38-11</t>
  </si>
  <si>
    <t>Тослох мат Ачигч ZL50GV XCMG /АЗ-407/</t>
  </si>
  <si>
    <t>1406-04-47-12-29-003-38-10</t>
  </si>
  <si>
    <t>Тослох мат Ачигч ZL50GV XCMG /АЗ-406/</t>
  </si>
  <si>
    <t>1406-04-47-12-29-003-38-09</t>
  </si>
  <si>
    <t>Тослох мат LC290R /АЗ-08/</t>
  </si>
  <si>
    <t>1406-04-47-12-29-003-38-08</t>
  </si>
  <si>
    <t>Тослох мат LC290R /АЗ-06/</t>
  </si>
  <si>
    <t>1406-04-47-12-29-003-38-07</t>
  </si>
  <si>
    <t>Тослох мат LC290R /447/</t>
  </si>
  <si>
    <t>1406-04-47-12-29-003-38-06</t>
  </si>
  <si>
    <t>Тослох мат LC290R /АЗ-04//449/ 97-39УБ</t>
  </si>
  <si>
    <t>1406-04-47-12-29-003-38-05</t>
  </si>
  <si>
    <t>Тослох мат Hyundai-520Lc-9S /443/ 56-84УН</t>
  </si>
  <si>
    <t>1406-04-47-12-29-003-38-04</t>
  </si>
  <si>
    <t>Тослох мат CAT-390FL_GAY20095 /441/ 87-58УН</t>
  </si>
  <si>
    <t>1406-04-47-12-29-003-38-03</t>
  </si>
  <si>
    <t>Тослох мат CAT-390FL_GAY20024 /445/ 90-06УН</t>
  </si>
  <si>
    <t>1406-04-47-12-29-003-38-02</t>
  </si>
  <si>
    <t>Тослох мат CAT-349D2L_TAH10109 /442/ 56-37УН</t>
  </si>
  <si>
    <t>1406-04-47-12-29-003-38-01</t>
  </si>
  <si>
    <t>Тослох мат CAT-374FL_L10015 /444/ 37-11УН</t>
  </si>
  <si>
    <t>1406-04-47-12-29-003-03-02</t>
  </si>
  <si>
    <t>Засварын зардал /CAT шанага/</t>
  </si>
  <si>
    <t>1406-04-47-12-29-003-03-01</t>
  </si>
  <si>
    <t>Сэлбэг, Тослох материал /Part &amp; Oil/</t>
  </si>
  <si>
    <t>1406-04-47-08-17-001-11-02</t>
  </si>
  <si>
    <t>DC Ачигч шатахуун</t>
  </si>
  <si>
    <t>1406-04-47-08-17-001-01-02</t>
  </si>
  <si>
    <t>DC Ачигч оператор цалин</t>
  </si>
  <si>
    <t>Орон нутаг /DC/</t>
  </si>
  <si>
    <t>1406-04-47-04-15-001-11-03</t>
  </si>
  <si>
    <t>#15b Самосвал шатахуун</t>
  </si>
  <si>
    <t>1406-04-47-04-15-001-11-02</t>
  </si>
  <si>
    <t>#15a Ачигч шатахуун</t>
  </si>
  <si>
    <t>1406-04-47-04-15-001-11-01</t>
  </si>
  <si>
    <t>#15a Эксковатор шатахуун</t>
  </si>
  <si>
    <t>1406-04-47-04-15-001-01-03</t>
  </si>
  <si>
    <t>#15b Самосвал жолооч цалин</t>
  </si>
  <si>
    <t>1406-04-47-04-15-001-01-02</t>
  </si>
  <si>
    <t>#15a Ачигч оператор цалин</t>
  </si>
  <si>
    <t>1406-04-47-04-15-001-01-01</t>
  </si>
  <si>
    <t>#15a Эксковатор оператор цалин</t>
  </si>
  <si>
    <t>1406-04-47-04-13-001-11-03</t>
  </si>
  <si>
    <t>#13b Самосвал шатахуун</t>
  </si>
  <si>
    <t>1406-04-47-04-13-001-11-02</t>
  </si>
  <si>
    <t>#13a Ачигч шатахуун</t>
  </si>
  <si>
    <t>1406-04-47-04-13-001-11-01</t>
  </si>
  <si>
    <t>#13a Эксковатор шатахуун</t>
  </si>
  <si>
    <t>1406-04-47-04-13-001-01-03</t>
  </si>
  <si>
    <t>#13b Самосвал жолооч цалин</t>
  </si>
  <si>
    <t>1406-04-47-04-13-001-01-01</t>
  </si>
  <si>
    <t>#13a Эксковатор оператор цалин</t>
  </si>
  <si>
    <t>1406-04-47-04-11-001-11-06</t>
  </si>
  <si>
    <t>DC-TH2 #11c Ачигч шатахуун</t>
  </si>
  <si>
    <t>1406-04-47-04-11-001-11-03</t>
  </si>
  <si>
    <t>#11b Самосвал шатахуун</t>
  </si>
  <si>
    <t>1406-04-47-04-11-001-11-01</t>
  </si>
  <si>
    <t>#11a Эксковатор шатахуун</t>
  </si>
  <si>
    <t>1406-04-47-04-11-001-01-06</t>
  </si>
  <si>
    <t>DC-TH2 #11c Ачигч оператор цалин</t>
  </si>
  <si>
    <t>1406-04-47-04-11-001-01-03</t>
  </si>
  <si>
    <t>#11b Самосвал жолооч цалин</t>
  </si>
  <si>
    <t>1406-04-47-04-11-001-01-01</t>
  </si>
  <si>
    <t>#11a Эксковатор оператор цалин</t>
  </si>
  <si>
    <t>1406-04-47-04-00-001-11-02</t>
  </si>
  <si>
    <t>WEAa1 Ачигч шатахуун</t>
  </si>
  <si>
    <t>1406-04-47-04-00-001-11-01</t>
  </si>
  <si>
    <t>WEAa1 Эксковатор шатахуун</t>
  </si>
  <si>
    <t>1406-04-47-04-00-001-01-02</t>
  </si>
  <si>
    <t>WEAa1 Ачигч оператор цалин</t>
  </si>
  <si>
    <t>1406-04-47-04-00-001-01-01</t>
  </si>
  <si>
    <t>WEAa1 Эксковатор оператор цалин</t>
  </si>
  <si>
    <t>1406-04-47-04-00-000-08-01</t>
  </si>
  <si>
    <t>Coal Тэсэлгээний ажлын зардал-Нүүрс</t>
  </si>
  <si>
    <t>Нүүрс олборлолт /Coal/</t>
  </si>
  <si>
    <t>1406-04-47-10-19-001-11-03</t>
  </si>
  <si>
    <t>REASHb Самосвал шатахуун</t>
  </si>
  <si>
    <t>1406-04-47-10-19-001-11-02</t>
  </si>
  <si>
    <t>REASHa Ачигч шатахуун</t>
  </si>
  <si>
    <t>1406-04-47-10-19-001-11-01</t>
  </si>
  <si>
    <t>REASHa Эксковатор шатахуун</t>
  </si>
  <si>
    <t>1406-04-47-10-19-001-01-03</t>
  </si>
  <si>
    <t>REASHb Самосвал жолооч цалин</t>
  </si>
  <si>
    <t>1406-04-47-10-19-001-01-02</t>
  </si>
  <si>
    <t>REASHa Ачигч оператор цалин</t>
  </si>
  <si>
    <t>1406-04-47-10-19-001-01-01</t>
  </si>
  <si>
    <t>REASHa Эксковатор оператор цалин</t>
  </si>
  <si>
    <t>Дахин тээвэр /REASH/</t>
  </si>
  <si>
    <t>1406-04-47-07-16-001-11-02</t>
  </si>
  <si>
    <t>CUS Ачигч шатахуун</t>
  </si>
  <si>
    <t>1406-04-47-07-16-001-11-01</t>
  </si>
  <si>
    <t>CUS Эксковатор шатахуун</t>
  </si>
  <si>
    <t>1406-04-47-07-16-001-01-02</t>
  </si>
  <si>
    <t>CUS Ачигч оператор цалин</t>
  </si>
  <si>
    <t>1406-04-47-07-16-001-01-01</t>
  </si>
  <si>
    <t>CUS Эксковатор оператор цалин</t>
  </si>
  <si>
    <t>Гааль /CUS/</t>
  </si>
  <si>
    <t>1406-04-47-07-16-000-47-01</t>
  </si>
  <si>
    <t>Багаж хэрэгсэл ашиглалтанд буй хангамжийн хэвийн хорогдол</t>
  </si>
  <si>
    <t>1406-04-47-07-16-000-45-01</t>
  </si>
  <si>
    <t>1406-04-47-07-16-000-09-01</t>
  </si>
  <si>
    <t>1406-04-47-07-16-000-06-00</t>
  </si>
  <si>
    <t>Бусад нэмэгдэл зардал</t>
  </si>
  <si>
    <t>1406-04-47-11-20-001-11-15</t>
  </si>
  <si>
    <t>E&amp;SP Байгаль орчин, хамгааллын хүрээн дахь ажил шатахуун</t>
  </si>
  <si>
    <t>1406-04-47-11-20-001-11-09</t>
  </si>
  <si>
    <t>RWa Бульдозер шатахуун</t>
  </si>
  <si>
    <t>1406-04-47-11-20-001-11-06</t>
  </si>
  <si>
    <t>DSL Түлшний машин шатахуун</t>
  </si>
  <si>
    <t>1406-04-47-11-20-001-11-05</t>
  </si>
  <si>
    <t>WAT Усны машин шатахуун</t>
  </si>
  <si>
    <t>1406-04-47-11-20-001-11-04</t>
  </si>
  <si>
    <t>HEATb Самосвал шатахуун</t>
  </si>
  <si>
    <t>1406-04-47-11-20-001-11-02</t>
  </si>
  <si>
    <t>HEATa Ачигч шатахуун</t>
  </si>
  <si>
    <t>1406-04-47-11-20-001-11-01</t>
  </si>
  <si>
    <t>HEATa Эксковатор шатахуун</t>
  </si>
  <si>
    <t>1406-04-47-11-20-001-01-09</t>
  </si>
  <si>
    <t>RWa Бульдозер оператор цалин</t>
  </si>
  <si>
    <t>1406-04-47-11-20-001-01-06</t>
  </si>
  <si>
    <t>DSL Түлшний машин жолооч цалин</t>
  </si>
  <si>
    <t>1406-04-47-11-20-001-01-05</t>
  </si>
  <si>
    <t>WAT Усны машины жолооч цалин</t>
  </si>
  <si>
    <t>1406-04-47-11-20-001-01-02</t>
  </si>
  <si>
    <t>HEATa Ачигч оператор цалин</t>
  </si>
  <si>
    <t>1406-04-47-11-20-001-01-01</t>
  </si>
  <si>
    <t>HEATa Эксковатор оператор цалин</t>
  </si>
  <si>
    <t>Бусад /OTHER/</t>
  </si>
  <si>
    <t>1406-04-47-06-14-001-11-12</t>
  </si>
  <si>
    <t>DPPd Самосвал шатахуун</t>
  </si>
  <si>
    <t>1406-04-47-06-14-001-11-11</t>
  </si>
  <si>
    <t>DPPb Самосвал шатахуун</t>
  </si>
  <si>
    <t>1406-04-47-06-14-001-11-10</t>
  </si>
  <si>
    <t>DPPa Самосвал шатахуун</t>
  </si>
  <si>
    <t>1406-04-47-06-14-001-11-09</t>
  </si>
  <si>
    <t>DPPf Ачигч шатахуун</t>
  </si>
  <si>
    <t>1406-04-47-06-14-001-11-08</t>
  </si>
  <si>
    <t>DPPf Эксковатор шатахуун</t>
  </si>
  <si>
    <t>1406-04-47-06-14-001-11-07</t>
  </si>
  <si>
    <t>DPPb Ачигч шатахуун</t>
  </si>
  <si>
    <t>1406-04-47-06-14-001-11-06</t>
  </si>
  <si>
    <t>DPPb Эксковатор шатахуун</t>
  </si>
  <si>
    <t>1406-04-47-06-14-001-11-05</t>
  </si>
  <si>
    <t>DPPa Ачигч шатахуун</t>
  </si>
  <si>
    <t>1406-04-47-06-14-001-11-04</t>
  </si>
  <si>
    <t>DPPa Эксковатор шатахуун</t>
  </si>
  <si>
    <t>1406-04-47-06-14-001-11-02</t>
  </si>
  <si>
    <t>DPPc Ачигч шатахуун</t>
  </si>
  <si>
    <t>1406-04-47-06-14-001-11-01</t>
  </si>
  <si>
    <t>DPPc Эксковатор шатахуун</t>
  </si>
  <si>
    <t>1406-04-47-06-14-001-01-12</t>
  </si>
  <si>
    <t>DPPd Самосвал жолооч цалин</t>
  </si>
  <si>
    <t>1406-04-47-06-14-001-01-11</t>
  </si>
  <si>
    <t>DPPb Самосвал жолооч цалин</t>
  </si>
  <si>
    <t>1406-04-47-06-14-001-01-10</t>
  </si>
  <si>
    <t>DPPa Самсовал жолооч цалин</t>
  </si>
  <si>
    <t>1406-04-47-06-14-001-01-09</t>
  </si>
  <si>
    <t>DPPf Ачигч оператор цалин</t>
  </si>
  <si>
    <t>1406-04-47-06-14-001-01-08</t>
  </si>
  <si>
    <t>DPPf Эксковатор оператор цалин</t>
  </si>
  <si>
    <t>1406-04-47-06-14-001-01-07</t>
  </si>
  <si>
    <t>DPPb Ачигч оператор цалин</t>
  </si>
  <si>
    <t>1406-04-47-06-14-001-01-06</t>
  </si>
  <si>
    <t>DPPb Эксковатор оператор цалин</t>
  </si>
  <si>
    <t>1406-04-47-06-14-001-01-05</t>
  </si>
  <si>
    <t>DPPa Ачигч оператор цалин</t>
  </si>
  <si>
    <t>1406-04-47-06-14-001-01-04</t>
  </si>
  <si>
    <t>DPPa Эксковатор оператор цалин</t>
  </si>
  <si>
    <t>1406-04-47-06-14-001-01-02</t>
  </si>
  <si>
    <t>DPPc Ачигч оператор цалин</t>
  </si>
  <si>
    <t>1406-04-47-06-14-001-01-01</t>
  </si>
  <si>
    <t>DPPc Эксковатор оператор цалин</t>
  </si>
  <si>
    <t>Баяжуулах үйлдвэр /DPP/</t>
  </si>
  <si>
    <t>1405-04-40-00-00-000-00-01</t>
  </si>
  <si>
    <t>ДҮ-ийн нэгтгэл зардал</t>
  </si>
  <si>
    <t>ДҮ-н нэгтгэл</t>
  </si>
  <si>
    <t>1401-04-47-00-00-000-00-01</t>
  </si>
  <si>
    <t>Түүхий эд материал Хөшөөт</t>
  </si>
  <si>
    <t>1401-04-43-00-00-000-00-02</t>
  </si>
  <si>
    <t>Түүхий эд материал БӨ 40км</t>
  </si>
  <si>
    <t>1401-04-41-00-00-000-00-00</t>
  </si>
  <si>
    <t>Түүхий эд материал ХО.Үенч</t>
  </si>
  <si>
    <t>1401-04-40-00-00-000-00-00</t>
  </si>
  <si>
    <t>Түүхий эд материал УБ</t>
  </si>
  <si>
    <t>1209-04-40-00-00-000-00-01</t>
  </si>
  <si>
    <t>ААНОАТ, ХХОАТ</t>
  </si>
  <si>
    <t>1209-04-40-00-00-000-00-00</t>
  </si>
  <si>
    <t>НӨАТ авлага</t>
  </si>
  <si>
    <t>Татварын авлага</t>
  </si>
  <si>
    <t>1206-04-40-00-00-000-00-00</t>
  </si>
  <si>
    <t>ХЧТА-ны тэтгэмж авлага</t>
  </si>
  <si>
    <t>1204-04-40-00-00-000-00-03</t>
  </si>
  <si>
    <t>Шатахууны авлага</t>
  </si>
  <si>
    <t>1204-04-40-00-00-0000-00-02</t>
  </si>
  <si>
    <t>Дараа тооцоо</t>
  </si>
  <si>
    <t>1204-04-40-00-00-0000-00-01</t>
  </si>
  <si>
    <t>Ажилчдаас авах авлага</t>
  </si>
  <si>
    <t>1204-04-40-00-00-0000-00-00</t>
  </si>
  <si>
    <t>Гишүүн компани хоорондын авлага</t>
  </si>
  <si>
    <t>Бусад авлага</t>
  </si>
  <si>
    <t>USD</t>
  </si>
  <si>
    <t>1202-04-40-00-00-000-00-01</t>
  </si>
  <si>
    <t>Баталгаа барьцааны авлага (USD)</t>
  </si>
  <si>
    <t>1202-04-40-00-00-000-00-00</t>
  </si>
  <si>
    <t>Гадны байгууллага хувь хүнээс валютын авлага (USD)</t>
  </si>
  <si>
    <t>Дансны авлага</t>
  </si>
  <si>
    <t>1201-04-40-00-00-000-00-04</t>
  </si>
  <si>
    <t>НӨАТ-н тооцооны авлага бүртгэх данс</t>
  </si>
  <si>
    <t>1201-04-40-00-00-000-00-03</t>
  </si>
  <si>
    <t>Баталгаа барьцааны авлага</t>
  </si>
  <si>
    <t>1201-04-40-00-00-0000-00-02</t>
  </si>
  <si>
    <t>Гадны хувь хүмүүсээс авах авлага</t>
  </si>
  <si>
    <t>1201-04-40-00-00-0000-00-01</t>
  </si>
  <si>
    <t>Гадны байгууллагаас авах авлага</t>
  </si>
  <si>
    <t>1103-04-40-00-00-000-00-06</t>
  </si>
  <si>
    <t>Петровис 9360100399707 /Санхүү дарга/</t>
  </si>
  <si>
    <t>1103-04-40-00-00-000-00-04</t>
  </si>
  <si>
    <t>Шунхлай 9496120199383207 /Санхүү/</t>
  </si>
  <si>
    <t>1103-04-40-00-00-000-00-02</t>
  </si>
  <si>
    <t>Петровис 9360100135994 /Түмээ/</t>
  </si>
  <si>
    <t>1103-04-40-00-00-000-00-01</t>
  </si>
  <si>
    <t>Петровис 93601001531443 /АҮБХНХ/</t>
  </si>
  <si>
    <t>1103-04-40-00-00-000-00-00</t>
  </si>
  <si>
    <t>Петровис 9360100053106 (Захирал)</t>
  </si>
  <si>
    <t>Замд яваа мөнгө</t>
  </si>
  <si>
    <t>1102-04-40-00-00-0000-00-05</t>
  </si>
  <si>
    <t>Төрийн банк 2400055111 (USD)</t>
  </si>
  <si>
    <t>1102-04-40-00-00-0000-00-01</t>
  </si>
  <si>
    <t>ХАС 5000714681 (USD)</t>
  </si>
  <si>
    <t>1102-04-40-00-00-0000-00-00</t>
  </si>
  <si>
    <t>ХААН 5038020711 (USD)</t>
  </si>
  <si>
    <t>Харилцахад байгаа мөнгө</t>
  </si>
  <si>
    <t>1102-04-40-00-00-000-00-07</t>
  </si>
  <si>
    <t>Хадгаламж ХААН 5057362775 (USD)</t>
  </si>
  <si>
    <t>1102-04-40-00-00-000-00-06</t>
  </si>
  <si>
    <t>Хадгаламж ХХБ 471008432 (USD)</t>
  </si>
  <si>
    <t>Хадгаламжид байгаа мөнгөн хөрөнгө</t>
  </si>
  <si>
    <t>1101-04-40-00-00-000-00-13</t>
  </si>
  <si>
    <t>Хас банк Дэвжих хадгаламж 5001449083 (MNT)</t>
  </si>
  <si>
    <t>1101-04-40-00-00-000-00-10</t>
  </si>
  <si>
    <t>ХААН 5038092539 (MNT)</t>
  </si>
  <si>
    <t>1101-04-40-00-00-000-00-09</t>
  </si>
  <si>
    <t>Төрийн банк 106000025300 (MNT)</t>
  </si>
  <si>
    <t>1101-04-40-00-00-000-00-04</t>
  </si>
  <si>
    <t>Голомт3635131262 (MNT)</t>
  </si>
  <si>
    <t>1101-04-40-00-00-000-00-03</t>
  </si>
  <si>
    <t>Голомт1103075540 (MNT)</t>
  </si>
  <si>
    <t>1101-04-40-00-00-0000-00-05</t>
  </si>
  <si>
    <t>Төрийн банк 2400046366 (MNT)</t>
  </si>
  <si>
    <t>1101-04-40-00-00-0000-00-01</t>
  </si>
  <si>
    <t>ХАС 5000352385 (MNT)</t>
  </si>
  <si>
    <t>1101-04-40-00-00-0000-00-00</t>
  </si>
  <si>
    <t>ХААН 5038016669 (MNT)</t>
  </si>
  <si>
    <t>1101-04-40-00-00-000-00-12</t>
  </si>
  <si>
    <t>Хадгаламж ХХБ 471008430 (MNT)</t>
  </si>
  <si>
    <t>1002-04-40-00-00-000-00-00</t>
  </si>
  <si>
    <t>Касс Улаанбаатар (USD)</t>
  </si>
  <si>
    <t>Касс дахь бэлэн мөнгө</t>
  </si>
  <si>
    <t>1001-04-40-00-00-0000-00-00</t>
  </si>
  <si>
    <t>Касс Улаанбаатар (MNT)</t>
  </si>
  <si>
    <t>Кредит</t>
  </si>
  <si>
    <t>Дебет</t>
  </si>
  <si>
    <t>төрөл</t>
  </si>
  <si>
    <t>дугаар</t>
  </si>
  <si>
    <t>Гүйлгээ</t>
  </si>
  <si>
    <t>Валютын</t>
  </si>
  <si>
    <t xml:space="preserve">Дансны </t>
  </si>
  <si>
    <t>Дансны зориулалт</t>
  </si>
  <si>
    <t>Гүйлгээ баланс</t>
  </si>
  <si>
    <t>8.1. ААНОАТ-ын хуулийн ... заалтын дагуу</t>
  </si>
  <si>
    <t>Шагнал, урамшууллын зардал</t>
  </si>
  <si>
    <t>Урьдчилж төлсөн зардал, тооцоо</t>
  </si>
  <si>
    <t>15. БУСАД ЭРГЭЛТИЙН БУС ХӨРӨНГӨ</t>
  </si>
  <si>
    <t>Тэмдэглэл. ( Бусад эргэлтийн бус хөрөнгийн төрөл тус бүрээр тайлбар, тэмдэглэлийг хийнэ. Урт хугацаат авлагыг тодруулна).</t>
  </si>
  <si>
    <t>....................................................................................................................................................................................................................</t>
  </si>
  <si>
    <t>16. ӨР ТӨЛБӨР</t>
  </si>
  <si>
    <t>16.1 Дансны өглөг</t>
  </si>
  <si>
    <r>
      <t>-</t>
    </r>
    <r>
      <rPr>
        <sz val="9"/>
        <color indexed="8"/>
        <rFont val="Times New Roman"/>
        <family val="1"/>
      </rPr>
      <t xml:space="preserve">  Төлөгдөх хугацаандаа байгаа</t>
    </r>
  </si>
  <si>
    <r>
      <t>-</t>
    </r>
    <r>
      <rPr>
        <sz val="9"/>
        <color indexed="8"/>
        <rFont val="Times New Roman"/>
        <family val="1"/>
      </rPr>
      <t>   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</si>
  <si>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</si>
  <si>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</si>
  <si>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</si>
  <si>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</si>
  <si>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</si>
  <si>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</si>
  <si>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</si>
  <si>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</si>
  <si>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r>
      <t>-</t>
    </r>
    <r>
      <rPr>
        <sz val="9"/>
        <color indexed="8"/>
        <rFont val="Times New Roman"/>
        <family val="1"/>
      </rPr>
      <t>   Төлөгдөх хугацаандаа байгаа</t>
    </r>
  </si>
  <si>
    <r>
      <t>1</t>
    </r>
    <r>
      <rPr>
        <sz val="9"/>
        <color indexed="8"/>
        <rFont val="Times New Roman"/>
        <family val="1"/>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</si>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</sst>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_);_(* \(#,##0\);_(* &quot;-&quot;??_);_(@_)"/>
  </numFmts>
  <fonts count="102">
    <font>
      <sz val="10"/>
      <name val="Arial"/>
      <family val="0"/>
    </font>
    <font>
      <sz val="10"/>
      <name val="Arial Mon"/>
      <family val="2"/>
    </font>
    <font>
      <sz val="12"/>
      <name val="Arial"/>
      <family val="2"/>
    </font>
    <font>
      <sz val="8"/>
      <name val="Arial"/>
      <family val="2"/>
    </font>
    <font>
      <b/>
      <sz val="12"/>
      <name val="Arial"/>
      <family val="2"/>
    </font>
    <font>
      <sz val="11"/>
      <name val="Arial"/>
      <family val="2"/>
    </font>
    <font>
      <b/>
      <sz val="18"/>
      <name val="Arial"/>
      <family val="2"/>
    </font>
    <font>
      <i/>
      <sz val="12"/>
      <name val="Arial"/>
      <family val="2"/>
    </font>
    <font>
      <b/>
      <sz val="12"/>
      <name val="Times New Roman"/>
      <family val="1"/>
    </font>
    <font>
      <sz val="12"/>
      <name val="Times New Roman"/>
      <family val="1"/>
    </font>
    <font>
      <b/>
      <sz val="14"/>
      <name val="Times New Roman"/>
      <family val="1"/>
    </font>
    <font>
      <sz val="14"/>
      <name val="Times New Roman"/>
      <family val="1"/>
    </font>
    <font>
      <sz val="7"/>
      <color indexed="60"/>
      <name val="Times New Roman"/>
      <family val="1"/>
    </font>
    <font>
      <sz val="10"/>
      <color indexed="60"/>
      <name val="Times New Roman"/>
      <family val="1"/>
    </font>
    <font>
      <sz val="7"/>
      <color indexed="8"/>
      <name val="Times New Roman"/>
      <family val="1"/>
    </font>
    <font>
      <sz val="10"/>
      <color indexed="8"/>
      <name val="Times New Roman"/>
      <family val="1"/>
    </font>
    <font>
      <sz val="11"/>
      <color indexed="8"/>
      <name val="Calibri"/>
      <family val="2"/>
    </font>
    <font>
      <sz val="11"/>
      <color indexed="8"/>
      <name val="Times New Roman"/>
      <family val="1"/>
    </font>
    <font>
      <sz val="9"/>
      <color indexed="8"/>
      <name val="Calibri"/>
      <family val="2"/>
    </font>
    <font>
      <sz val="9"/>
      <color indexed="8"/>
      <name val="Times New Roman"/>
      <family val="1"/>
    </font>
    <font>
      <i/>
      <sz val="10"/>
      <color indexed="8"/>
      <name val="Times New Roman"/>
      <family val="1"/>
    </font>
    <font>
      <sz val="10"/>
      <color indexed="8"/>
      <name val="Calibri"/>
      <family val="2"/>
    </font>
    <font>
      <sz val="8.5"/>
      <color indexed="8"/>
      <name val="Times New Roman"/>
      <family val="1"/>
    </font>
    <font>
      <sz val="9.5"/>
      <color indexed="8"/>
      <name val="Calibri"/>
      <family val="2"/>
    </font>
    <font>
      <sz val="9.5"/>
      <color indexed="8"/>
      <name val="Times New Roman"/>
      <family val="1"/>
    </font>
    <font>
      <sz val="8"/>
      <name val="Tahoma"/>
      <family val="2"/>
    </font>
    <font>
      <sz val="9"/>
      <name val="Times New Roman"/>
      <family val="1"/>
    </font>
    <font>
      <sz val="8"/>
      <name val="Times New Roman"/>
      <family val="1"/>
    </font>
    <font>
      <b/>
      <sz val="10"/>
      <name val="Times New Roman"/>
      <family val="1"/>
    </font>
    <font>
      <b/>
      <sz val="9"/>
      <name val="Times New Roman"/>
      <family val="1"/>
    </font>
    <font>
      <sz val="10"/>
      <name val="Times New Roman"/>
      <family val="1"/>
    </font>
    <font>
      <sz val="9"/>
      <color indexed="63"/>
      <name val="Times New Roman"/>
      <family val="1"/>
    </font>
    <font>
      <sz val="11"/>
      <color indexed="60"/>
      <name val="Calibri"/>
      <family val="2"/>
    </font>
    <font>
      <sz val="11"/>
      <color indexed="20"/>
      <name val="Calibri"/>
      <family val="2"/>
    </font>
    <font>
      <b/>
      <sz val="11"/>
      <color indexed="52"/>
      <name val="Calibri"/>
      <family val="2"/>
    </font>
    <font>
      <b/>
      <sz val="11"/>
      <color indexed="60"/>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59"/>
      <name val="Arial"/>
      <family val="2"/>
    </font>
    <font>
      <sz val="11"/>
      <color indexed="54"/>
      <name val="Calibri"/>
      <family val="2"/>
    </font>
    <font>
      <sz val="11"/>
      <color indexed="52"/>
      <name val="Calibri"/>
      <family val="2"/>
    </font>
    <font>
      <sz val="11"/>
      <color indexed="9"/>
      <name val="Calibri"/>
      <family val="2"/>
    </font>
    <font>
      <b/>
      <sz val="11"/>
      <color indexed="8"/>
      <name val="Calibri"/>
      <family val="2"/>
    </font>
    <font>
      <sz val="18"/>
      <color indexed="54"/>
      <name val="Calibri Light"/>
      <family val="2"/>
    </font>
    <font>
      <sz val="11"/>
      <color indexed="10"/>
      <name val="Calibri"/>
      <family val="2"/>
    </font>
    <font>
      <b/>
      <sz val="10"/>
      <color indexed="8"/>
      <name val="Times New Roman"/>
      <family val="1"/>
    </font>
    <font>
      <sz val="11"/>
      <color indexed="23"/>
      <name val="Calibri"/>
      <family val="2"/>
    </font>
    <font>
      <b/>
      <sz val="10"/>
      <color indexed="60"/>
      <name val="Times New Roman"/>
      <family val="1"/>
    </font>
    <font>
      <sz val="8"/>
      <color indexed="8"/>
      <name val="Times New Roman"/>
      <family val="1"/>
    </font>
    <font>
      <sz val="8"/>
      <color indexed="8"/>
      <name val="Calibri"/>
      <family val="2"/>
    </font>
    <font>
      <sz val="10"/>
      <color indexed="23"/>
      <name val="Times New Roman"/>
      <family val="1"/>
    </font>
    <font>
      <sz val="10"/>
      <color indexed="22"/>
      <name val="Arial"/>
      <family val="2"/>
    </font>
    <font>
      <b/>
      <sz val="8"/>
      <color indexed="8"/>
      <name val="Times New Roman"/>
      <family val="1"/>
    </font>
    <font>
      <vertAlign val="superscript"/>
      <sz val="10"/>
      <color indexed="8"/>
      <name val="Times New Roman"/>
      <family val="1"/>
    </font>
    <font>
      <vertAlign val="superscript"/>
      <sz val="9.5"/>
      <color indexed="8"/>
      <name val="Times New Roman"/>
      <family val="1"/>
    </font>
    <font>
      <sz val="9"/>
      <color indexed="60"/>
      <name val="Times New Roman"/>
      <family val="1"/>
    </font>
    <font>
      <b/>
      <sz val="9"/>
      <color indexed="8"/>
      <name val="Times New Roman"/>
      <family val="1"/>
    </font>
    <font>
      <sz val="9"/>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1"/>
      <color theme="0" tint="-0.4999699890613556"/>
      <name val="Calibri"/>
      <family val="2"/>
    </font>
    <font>
      <sz val="10"/>
      <color rgb="FFFFFFFF"/>
      <name val="Times New Roman"/>
      <family val="1"/>
    </font>
    <font>
      <sz val="7"/>
      <color theme="1"/>
      <name val="Times New Roman"/>
      <family val="1"/>
    </font>
    <font>
      <b/>
      <sz val="10"/>
      <color rgb="FFFFFFFF"/>
      <name val="Times New Roman"/>
      <family val="1"/>
    </font>
    <font>
      <sz val="8"/>
      <color theme="1"/>
      <name val="Times New Roman"/>
      <family val="1"/>
    </font>
    <font>
      <sz val="11"/>
      <color theme="1"/>
      <name val="Times New Roman"/>
      <family val="1"/>
    </font>
    <font>
      <sz val="9"/>
      <color theme="1"/>
      <name val="Times New Roman"/>
      <family val="1"/>
    </font>
    <font>
      <sz val="8"/>
      <color theme="1"/>
      <name val="Calibri"/>
      <family val="2"/>
    </font>
    <font>
      <sz val="10"/>
      <color theme="0" tint="-0.4999699890613556"/>
      <name val="Times New Roman"/>
      <family val="1"/>
    </font>
    <font>
      <sz val="10"/>
      <color theme="0" tint="-0.1499900072813034"/>
      <name val="Arial"/>
      <family val="2"/>
    </font>
    <font>
      <i/>
      <sz val="10"/>
      <color theme="1"/>
      <name val="Times New Roman"/>
      <family val="1"/>
    </font>
    <font>
      <b/>
      <sz val="8"/>
      <color theme="1"/>
      <name val="Times New Roman"/>
      <family val="1"/>
    </font>
    <font>
      <sz val="9"/>
      <color theme="1"/>
      <name val="Calibri"/>
      <family val="2"/>
    </font>
    <font>
      <b/>
      <sz val="9"/>
      <color theme="1"/>
      <name val="Times New Roman"/>
      <family val="1"/>
    </font>
    <font>
      <sz val="9"/>
      <color theme="0" tint="-0.4999699890613556"/>
      <name val="Times New Roman"/>
      <family val="1"/>
    </font>
    <font>
      <sz val="9"/>
      <color rgb="FFFFFFFF"/>
      <name val="Times New Roman"/>
      <family val="1"/>
    </font>
    <font>
      <vertAlign val="superscript"/>
      <sz val="10"/>
      <color theme="1"/>
      <name val="Times New Roman"/>
      <family val="1"/>
    </font>
    <font>
      <sz val="9.5"/>
      <color theme="1"/>
      <name val="Times New Roman"/>
      <family val="1"/>
    </font>
    <font>
      <vertAlign val="superscript"/>
      <sz val="9.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indexed="62"/>
        <bgColor indexed="64"/>
      </patternFill>
    </fill>
    <fill>
      <patternFill patternType="solid">
        <fgColor indexed="60"/>
        <bgColor indexed="64"/>
      </patternFill>
    </fill>
    <fill>
      <patternFill patternType="solid">
        <fgColor rgb="FF00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indexed="61"/>
      </left>
      <right>
        <color indexed="63"/>
      </right>
      <top style="thin">
        <color indexed="61"/>
      </top>
      <bottom>
        <color indexed="63"/>
      </bottom>
    </border>
    <border>
      <left style="thin">
        <color indexed="61"/>
      </left>
      <right style="thin">
        <color indexed="61"/>
      </right>
      <top style="thin">
        <color indexed="61"/>
      </top>
      <bottom>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quotePrefix="1">
      <protection locked="0"/>
    </xf>
    <xf numFmtId="41" fontId="0" fillId="0" borderId="0" applyFill="0" applyBorder="0" applyAlignment="0" quotePrefix="1">
      <protection locked="0"/>
    </xf>
    <xf numFmtId="43" fontId="62" fillId="0" borderId="0" applyFont="0" applyFill="0" applyBorder="0" applyAlignment="0" applyProtection="0"/>
    <xf numFmtId="43" fontId="0" fillId="0" borderId="0" applyFont="0" applyFill="0" applyBorder="0" applyAlignment="0" quotePrefix="1">
      <protection locked="0"/>
    </xf>
    <xf numFmtId="43" fontId="0" fillId="0" borderId="0" applyFont="0" applyFill="0" applyBorder="0" applyAlignment="0" quotePrefix="1">
      <protection locked="0"/>
    </xf>
    <xf numFmtId="43" fontId="0" fillId="0" borderId="0" applyFont="0" applyFill="0" applyBorder="0" applyAlignment="0" quotePrefix="1">
      <protection locked="0"/>
    </xf>
    <xf numFmtId="44" fontId="0" fillId="0" borderId="0" applyFont="0" applyFill="0" applyBorder="0" applyAlignment="0" quotePrefix="1">
      <protection locked="0"/>
    </xf>
    <xf numFmtId="42" fontId="0" fillId="0" borderId="0" applyFill="0" applyBorder="0" applyAlignment="0" quotePrefix="1">
      <protection locked="0"/>
    </xf>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quotePrefix="1">
      <protection locked="0"/>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86">
    <xf numFmtId="0" fontId="0" fillId="0" borderId="0" xfId="0" applyAlignment="1">
      <alignment/>
    </xf>
    <xf numFmtId="0" fontId="2" fillId="0" borderId="0" xfId="65" applyFont="1" applyAlignment="1">
      <alignment horizontal="center" vertical="center"/>
      <protection/>
    </xf>
    <xf numFmtId="0" fontId="2" fillId="0" borderId="0" xfId="65" applyFont="1">
      <alignment/>
      <protection/>
    </xf>
    <xf numFmtId="0" fontId="3" fillId="0" borderId="0" xfId="65" applyFont="1" applyAlignment="1">
      <alignment horizontal="right"/>
      <protection/>
    </xf>
    <xf numFmtId="0" fontId="4" fillId="0" borderId="0" xfId="65" applyFont="1">
      <alignment/>
      <protection/>
    </xf>
    <xf numFmtId="0" fontId="2" fillId="0" borderId="0" xfId="65" applyFont="1" applyAlignment="1">
      <alignment horizontal="right"/>
      <protection/>
    </xf>
    <xf numFmtId="0" fontId="4" fillId="0" borderId="10" xfId="65" applyFont="1" applyBorder="1" applyAlignment="1">
      <alignment horizontal="center" vertical="center"/>
      <protection/>
    </xf>
    <xf numFmtId="0" fontId="5" fillId="0" borderId="0" xfId="65" applyFont="1">
      <alignment/>
      <protection/>
    </xf>
    <xf numFmtId="0" fontId="2" fillId="0" borderId="0" xfId="65" applyFont="1" applyAlignment="1">
      <alignment vertical="center"/>
      <protection/>
    </xf>
    <xf numFmtId="49" fontId="2" fillId="0" borderId="0" xfId="65" applyNumberFormat="1" applyFont="1">
      <alignment/>
      <protection/>
    </xf>
    <xf numFmtId="0" fontId="2" fillId="0" borderId="0" xfId="65" applyFont="1" applyAlignment="1">
      <alignment horizontal="left" vertical="center"/>
      <protection/>
    </xf>
    <xf numFmtId="0" fontId="5" fillId="0" borderId="0" xfId="65" applyFont="1" applyAlignment="1">
      <alignment vertical="center"/>
      <protection/>
    </xf>
    <xf numFmtId="0" fontId="6" fillId="0" borderId="0" xfId="65" applyFont="1" applyAlignment="1">
      <alignment horizontal="center"/>
      <protection/>
    </xf>
    <xf numFmtId="0" fontId="6" fillId="0" borderId="0" xfId="65" applyFont="1">
      <alignment/>
      <protection/>
    </xf>
    <xf numFmtId="0" fontId="7" fillId="0" borderId="0" xfId="65" applyFont="1">
      <alignment/>
      <protection/>
    </xf>
    <xf numFmtId="0" fontId="8" fillId="0" borderId="0" xfId="61" applyFont="1" applyAlignment="1">
      <alignment horizontal="center" vertical="center"/>
      <protection/>
    </xf>
    <xf numFmtId="0" fontId="9" fillId="0" borderId="0" xfId="61" applyFont="1" applyAlignment="1">
      <alignment vertical="center"/>
      <protection/>
    </xf>
    <xf numFmtId="0" fontId="11" fillId="0" borderId="0" xfId="61" applyFont="1" applyAlignment="1">
      <alignment vertical="center"/>
      <protection/>
    </xf>
    <xf numFmtId="0" fontId="9" fillId="0" borderId="0" xfId="61" applyFont="1" applyAlignment="1">
      <alignment horizontal="justify" vertical="center"/>
      <protection/>
    </xf>
    <xf numFmtId="0" fontId="9" fillId="0" borderId="0" xfId="61" applyFont="1" applyAlignment="1">
      <alignment horizontal="center" vertical="center"/>
      <protection/>
    </xf>
    <xf numFmtId="0" fontId="9" fillId="0" borderId="0" xfId="61" applyFont="1" applyAlignment="1">
      <alignment horizontal="justify" vertical="center" wrapText="1"/>
      <protection/>
    </xf>
    <xf numFmtId="0" fontId="9" fillId="0" borderId="0" xfId="61" applyFont="1" applyAlignment="1">
      <alignment horizontal="left" vertical="center" wrapText="1"/>
      <protection/>
    </xf>
    <xf numFmtId="0" fontId="9" fillId="0" borderId="0" xfId="61" applyFont="1" applyAlignment="1">
      <alignment horizontal="left" vertical="center"/>
      <protection/>
    </xf>
    <xf numFmtId="0" fontId="0" fillId="0" borderId="0" xfId="61">
      <alignment/>
      <protection/>
    </xf>
    <xf numFmtId="0" fontId="81" fillId="0" borderId="0" xfId="61" applyFont="1" applyAlignment="1">
      <alignment horizontal="center" vertical="center"/>
      <protection/>
    </xf>
    <xf numFmtId="0" fontId="81" fillId="0" borderId="0" xfId="61" applyFont="1" applyAlignment="1">
      <alignment vertical="center"/>
      <protection/>
    </xf>
    <xf numFmtId="0" fontId="81" fillId="0" borderId="0" xfId="61" applyFont="1" applyAlignment="1">
      <alignment horizontal="justify" vertical="center"/>
      <protection/>
    </xf>
    <xf numFmtId="0" fontId="81" fillId="0" borderId="0" xfId="61" applyFont="1" applyAlignment="1">
      <alignment horizontal="left" vertical="center" indent="2"/>
      <protection/>
    </xf>
    <xf numFmtId="0" fontId="82" fillId="0" borderId="0" xfId="61" applyFont="1" applyAlignment="1">
      <alignment horizontal="justify" vertical="center"/>
      <protection/>
    </xf>
    <xf numFmtId="0" fontId="83" fillId="0" borderId="0" xfId="61" applyFont="1" applyAlignment="1">
      <alignment horizontal="left" indent="3"/>
      <protection/>
    </xf>
    <xf numFmtId="0" fontId="84" fillId="0" borderId="11" xfId="61" applyFont="1" applyBorder="1" applyAlignment="1">
      <alignment horizontal="center" vertical="center" wrapText="1"/>
      <protection/>
    </xf>
    <xf numFmtId="0" fontId="84" fillId="0" borderId="0" xfId="61" applyFont="1" applyAlignment="1">
      <alignment horizontal="center" vertical="center" wrapText="1"/>
      <protection/>
    </xf>
    <xf numFmtId="0" fontId="81" fillId="0" borderId="10" xfId="61" applyFont="1" applyBorder="1" applyAlignment="1">
      <alignment horizontal="center" vertical="center" wrapText="1"/>
      <protection/>
    </xf>
    <xf numFmtId="0" fontId="81" fillId="0" borderId="10" xfId="61" applyFont="1" applyBorder="1" applyAlignment="1">
      <alignment horizontal="center" wrapText="1"/>
      <protection/>
    </xf>
    <xf numFmtId="0" fontId="81" fillId="0" borderId="0" xfId="61" applyFont="1" applyAlignment="1">
      <alignment wrapText="1"/>
      <protection/>
    </xf>
    <xf numFmtId="43" fontId="81" fillId="0" borderId="10" xfId="44" applyFont="1" applyBorder="1" applyAlignment="1">
      <alignment vertical="center" wrapText="1"/>
    </xf>
    <xf numFmtId="0" fontId="81" fillId="0" borderId="0" xfId="61" applyFont="1" applyAlignment="1">
      <alignment vertical="center" wrapText="1"/>
      <protection/>
    </xf>
    <xf numFmtId="43" fontId="81" fillId="0" borderId="0" xfId="44" applyFont="1" applyBorder="1" applyAlignment="1">
      <alignment vertical="center" wrapText="1"/>
    </xf>
    <xf numFmtId="0" fontId="81" fillId="0" borderId="10" xfId="61" applyFont="1" applyBorder="1" applyAlignment="1">
      <alignment horizontal="justify" vertical="center" wrapText="1"/>
      <protection/>
    </xf>
    <xf numFmtId="43" fontId="81" fillId="0" borderId="10" xfId="44" applyFont="1" applyBorder="1" applyAlignment="1">
      <alignment horizontal="justify" vertical="center" wrapText="1"/>
    </xf>
    <xf numFmtId="0" fontId="81" fillId="0" borderId="0" xfId="61" applyFont="1" applyAlignment="1">
      <alignment horizontal="justify" vertical="center" wrapText="1"/>
      <protection/>
    </xf>
    <xf numFmtId="0" fontId="81" fillId="0" borderId="10" xfId="61" applyFont="1" applyBorder="1" applyAlignment="1">
      <alignment vertical="center" wrapText="1"/>
      <protection/>
    </xf>
    <xf numFmtId="43" fontId="0" fillId="0" borderId="0" xfId="61" applyNumberFormat="1">
      <alignment/>
      <protection/>
    </xf>
    <xf numFmtId="0" fontId="83" fillId="0" borderId="0" xfId="61" applyFont="1">
      <alignment/>
      <protection/>
    </xf>
    <xf numFmtId="0" fontId="0" fillId="0" borderId="0" xfId="62">
      <alignment/>
      <protection/>
    </xf>
    <xf numFmtId="0" fontId="82" fillId="0" borderId="0" xfId="62" applyFont="1" applyAlignment="1">
      <alignment vertical="center"/>
      <protection/>
    </xf>
    <xf numFmtId="0" fontId="81" fillId="0" borderId="10" xfId="62" applyFont="1" applyBorder="1" applyAlignment="1">
      <alignment horizontal="center" vertical="center" wrapText="1"/>
      <protection/>
    </xf>
    <xf numFmtId="0" fontId="81" fillId="0" borderId="0" xfId="62" applyFont="1" applyAlignment="1">
      <alignment horizontal="justify" vertical="center"/>
      <protection/>
    </xf>
    <xf numFmtId="0" fontId="81" fillId="0" borderId="0" xfId="62" applyFont="1" applyAlignment="1">
      <alignment vertical="center"/>
      <protection/>
    </xf>
    <xf numFmtId="0" fontId="81" fillId="0" borderId="10" xfId="62" applyFont="1" applyBorder="1" applyAlignment="1">
      <alignment vertical="center" wrapText="1"/>
      <protection/>
    </xf>
    <xf numFmtId="43" fontId="85" fillId="0" borderId="10" xfId="44" applyFont="1" applyFill="1" applyBorder="1" applyAlignment="1">
      <alignment vertical="center"/>
    </xf>
    <xf numFmtId="43" fontId="85" fillId="0" borderId="10" xfId="44" applyFont="1" applyFill="1" applyBorder="1" applyAlignment="1">
      <alignment vertical="center" wrapText="1"/>
    </xf>
    <xf numFmtId="43" fontId="0" fillId="0" borderId="0" xfId="62" applyNumberFormat="1">
      <alignment/>
      <protection/>
    </xf>
    <xf numFmtId="4" fontId="0" fillId="0" borderId="0" xfId="62" applyNumberFormat="1">
      <alignment/>
      <protection/>
    </xf>
    <xf numFmtId="0" fontId="83" fillId="0" borderId="0" xfId="62" applyFont="1" applyAlignment="1">
      <alignment horizontal="center"/>
      <protection/>
    </xf>
    <xf numFmtId="0" fontId="86" fillId="0" borderId="0" xfId="62" applyFont="1" applyAlignment="1">
      <alignment vertical="center"/>
      <protection/>
    </xf>
    <xf numFmtId="0" fontId="82" fillId="0" borderId="10" xfId="62" applyFont="1" applyBorder="1" applyAlignment="1">
      <alignment horizontal="center" wrapText="1"/>
      <protection/>
    </xf>
    <xf numFmtId="0" fontId="82" fillId="0" borderId="10" xfId="62" applyFont="1" applyBorder="1" applyAlignment="1">
      <alignment horizontal="center" vertical="center" wrapText="1"/>
      <protection/>
    </xf>
    <xf numFmtId="43" fontId="87" fillId="0" borderId="10" xfId="44" applyFont="1" applyFill="1" applyBorder="1" applyAlignment="1">
      <alignment horizontal="center" vertical="center" wrapText="1"/>
    </xf>
    <xf numFmtId="0" fontId="81" fillId="0" borderId="10" xfId="62" applyFont="1" applyBorder="1" applyAlignment="1">
      <alignment horizontal="center" wrapText="1"/>
      <protection/>
    </xf>
    <xf numFmtId="43" fontId="87" fillId="0" borderId="10" xfId="44" applyFont="1" applyFill="1" applyBorder="1" applyAlignment="1">
      <alignment horizontal="justify" vertical="center" wrapText="1"/>
    </xf>
    <xf numFmtId="43" fontId="87" fillId="0" borderId="10" xfId="44" applyFont="1" applyFill="1" applyBorder="1" applyAlignment="1">
      <alignment vertical="center" wrapText="1"/>
    </xf>
    <xf numFmtId="0" fontId="81" fillId="0" borderId="10" xfId="62" applyFont="1" applyBorder="1" applyAlignment="1">
      <alignment horizontal="left" vertical="center" wrapText="1" indent="4"/>
      <protection/>
    </xf>
    <xf numFmtId="0" fontId="81" fillId="0" borderId="10" xfId="62" applyFont="1" applyBorder="1" applyAlignment="1">
      <alignment horizontal="justify" vertical="center" wrapText="1"/>
      <protection/>
    </xf>
    <xf numFmtId="0" fontId="88" fillId="0" borderId="0" xfId="62" applyFont="1" applyAlignment="1">
      <alignment horizontal="left" vertical="center" wrapText="1"/>
      <protection/>
    </xf>
    <xf numFmtId="0" fontId="82" fillId="0" borderId="10" xfId="62" applyFont="1" applyBorder="1" applyAlignment="1">
      <alignment vertical="center" wrapText="1"/>
      <protection/>
    </xf>
    <xf numFmtId="0" fontId="81" fillId="0" borderId="10" xfId="62" applyFont="1" applyBorder="1" applyAlignment="1">
      <alignment horizontal="left" vertical="center" wrapText="1" indent="1"/>
      <protection/>
    </xf>
    <xf numFmtId="43" fontId="87" fillId="0" borderId="10" xfId="44" applyFont="1" applyFill="1" applyBorder="1" applyAlignment="1">
      <alignment horizontal="right" vertical="center" wrapText="1"/>
    </xf>
    <xf numFmtId="0" fontId="82" fillId="0" borderId="10" xfId="62" applyFont="1" applyBorder="1" applyAlignment="1">
      <alignment horizontal="left" vertical="center" wrapText="1" indent="1"/>
      <protection/>
    </xf>
    <xf numFmtId="43" fontId="0" fillId="0" borderId="0" xfId="45" applyFont="1" applyAlignment="1">
      <alignment/>
      <protection locked="0"/>
    </xf>
    <xf numFmtId="0" fontId="81" fillId="0" borderId="0" xfId="62" applyFont="1" applyAlignment="1">
      <alignment horizontal="center" wrapText="1"/>
      <protection/>
    </xf>
    <xf numFmtId="0" fontId="81" fillId="0" borderId="0" xfId="62" applyFont="1" applyAlignment="1">
      <alignment vertical="center" wrapText="1"/>
      <protection/>
    </xf>
    <xf numFmtId="4" fontId="81" fillId="0" borderId="0" xfId="62" applyNumberFormat="1" applyFont="1" applyAlignment="1">
      <alignment vertical="center" wrapText="1"/>
      <protection/>
    </xf>
    <xf numFmtId="43" fontId="81" fillId="0" borderId="0" xfId="45" applyFont="1" applyAlignment="1">
      <alignment vertical="center" wrapText="1"/>
      <protection locked="0"/>
    </xf>
    <xf numFmtId="0" fontId="89" fillId="0" borderId="0" xfId="62" applyFont="1">
      <alignment/>
      <protection/>
    </xf>
    <xf numFmtId="0" fontId="83" fillId="0" borderId="0" xfId="62" applyFont="1" applyAlignment="1">
      <alignment horizontal="left" vertical="center" indent="5"/>
      <protection/>
    </xf>
    <xf numFmtId="0" fontId="81" fillId="33" borderId="10" xfId="62" applyFont="1" applyFill="1" applyBorder="1" applyAlignment="1">
      <alignment horizontal="center" vertical="center" wrapText="1"/>
      <protection/>
    </xf>
    <xf numFmtId="43" fontId="81" fillId="33" borderId="10" xfId="44" applyFont="1" applyFill="1" applyBorder="1" applyAlignment="1">
      <alignment vertical="center" wrapText="1"/>
    </xf>
    <xf numFmtId="43" fontId="81" fillId="0" borderId="10" xfId="44" applyFont="1" applyFill="1" applyBorder="1" applyAlignment="1">
      <alignment vertical="center" wrapText="1"/>
    </xf>
    <xf numFmtId="0" fontId="81" fillId="0" borderId="0" xfId="62" applyFont="1" applyAlignment="1">
      <alignment horizontal="left" vertical="center" wrapText="1"/>
      <protection/>
    </xf>
    <xf numFmtId="0" fontId="84" fillId="0" borderId="0" xfId="62" applyFont="1" applyAlignment="1">
      <alignment horizontal="center" vertical="center" wrapText="1"/>
      <protection/>
    </xf>
    <xf numFmtId="0" fontId="84" fillId="0" borderId="11" xfId="62" applyFont="1" applyBorder="1" applyAlignment="1">
      <alignment horizontal="center" vertical="center" wrapText="1"/>
      <protection/>
    </xf>
    <xf numFmtId="0" fontId="86" fillId="0" borderId="10" xfId="62" applyFont="1" applyBorder="1" applyAlignment="1">
      <alignment vertical="center" wrapText="1"/>
      <protection/>
    </xf>
    <xf numFmtId="0" fontId="84" fillId="0" borderId="0" xfId="62" applyFont="1" applyAlignment="1">
      <alignment vertical="center"/>
      <protection/>
    </xf>
    <xf numFmtId="43" fontId="81" fillId="0" borderId="10" xfId="44" applyFont="1" applyBorder="1" applyAlignment="1">
      <alignment horizontal="justify" vertical="center" wrapText="1"/>
    </xf>
    <xf numFmtId="0" fontId="83" fillId="0" borderId="0" xfId="62" applyFont="1">
      <alignment/>
      <protection/>
    </xf>
    <xf numFmtId="0" fontId="88" fillId="0" borderId="10" xfId="62" applyFont="1" applyBorder="1">
      <alignment/>
      <protection/>
    </xf>
    <xf numFmtId="43" fontId="81" fillId="0" borderId="10" xfId="44" applyFont="1" applyBorder="1" applyAlignment="1">
      <alignment/>
    </xf>
    <xf numFmtId="43" fontId="81" fillId="0" borderId="10" xfId="44" applyFont="1" applyBorder="1" applyAlignment="1">
      <alignment/>
    </xf>
    <xf numFmtId="43" fontId="81" fillId="0" borderId="0" xfId="44" applyFont="1" applyBorder="1" applyAlignment="1">
      <alignment/>
    </xf>
    <xf numFmtId="0" fontId="88" fillId="0" borderId="10" xfId="62" applyFont="1" applyBorder="1" applyAlignment="1">
      <alignment horizontal="center"/>
      <protection/>
    </xf>
    <xf numFmtId="43" fontId="81" fillId="0" borderId="10" xfId="44" applyFont="1" applyBorder="1" applyAlignment="1">
      <alignment/>
    </xf>
    <xf numFmtId="0" fontId="83" fillId="0" borderId="0" xfId="62" applyFont="1" applyAlignment="1">
      <alignment horizontal="left" indent="6"/>
      <protection/>
    </xf>
    <xf numFmtId="0" fontId="82" fillId="0" borderId="10" xfId="62" applyFont="1" applyBorder="1" applyAlignment="1">
      <alignment horizontal="justify" vertical="center" wrapText="1"/>
      <protection/>
    </xf>
    <xf numFmtId="43" fontId="81" fillId="0" borderId="10" xfId="44" applyFont="1" applyFill="1" applyBorder="1" applyAlignment="1">
      <alignment/>
    </xf>
    <xf numFmtId="0" fontId="81" fillId="0" borderId="12" xfId="62" applyFont="1" applyBorder="1" applyAlignment="1">
      <alignment horizontal="center" vertical="center" wrapText="1"/>
      <protection/>
    </xf>
    <xf numFmtId="43" fontId="81" fillId="0" borderId="12" xfId="44" applyFont="1" applyBorder="1" applyAlignment="1">
      <alignment/>
    </xf>
    <xf numFmtId="43" fontId="81" fillId="0" borderId="12" xfId="44" applyFont="1" applyFill="1" applyBorder="1" applyAlignment="1">
      <alignment/>
    </xf>
    <xf numFmtId="0" fontId="81" fillId="0" borderId="0" xfId="62" applyFont="1" applyAlignment="1">
      <alignment horizontal="center" vertical="center" wrapText="1"/>
      <protection/>
    </xf>
    <xf numFmtId="0" fontId="81" fillId="0" borderId="0" xfId="62" applyFont="1" applyAlignment="1">
      <alignment horizontal="left" vertical="center" wrapText="1" indent="1"/>
      <protection/>
    </xf>
    <xf numFmtId="43" fontId="81" fillId="0" borderId="10" xfId="44" applyFont="1" applyFill="1" applyBorder="1" applyAlignment="1">
      <alignment horizontal="center" vertical="center" wrapText="1"/>
    </xf>
    <xf numFmtId="43" fontId="0" fillId="0" borderId="0" xfId="47" applyFont="1" applyAlignment="1">
      <alignment/>
      <protection locked="0"/>
    </xf>
    <xf numFmtId="43" fontId="90" fillId="0" borderId="0" xfId="62" applyNumberFormat="1" applyFont="1">
      <alignment/>
      <protection/>
    </xf>
    <xf numFmtId="0" fontId="81" fillId="0" borderId="0" xfId="62" applyFont="1">
      <alignment/>
      <protection/>
    </xf>
    <xf numFmtId="0" fontId="91" fillId="0" borderId="0" xfId="62" applyFont="1" applyAlignment="1">
      <alignment horizontal="center" vertical="center" wrapText="1"/>
      <protection/>
    </xf>
    <xf numFmtId="43" fontId="81" fillId="0" borderId="10" xfId="44" applyFont="1" applyBorder="1" applyAlignment="1">
      <alignment horizontal="center" vertical="center" wrapText="1"/>
    </xf>
    <xf numFmtId="43" fontId="92" fillId="0" borderId="0" xfId="46" applyFont="1" applyAlignment="1">
      <alignment/>
      <protection locked="0"/>
    </xf>
    <xf numFmtId="43" fontId="90" fillId="0" borderId="0" xfId="44" applyFont="1" applyFill="1" applyAlignment="1">
      <alignment/>
    </xf>
    <xf numFmtId="0" fontId="84" fillId="0" borderId="0" xfId="62" applyFont="1" applyAlignment="1">
      <alignment horizontal="justify" vertical="center" wrapText="1"/>
      <protection/>
    </xf>
    <xf numFmtId="0" fontId="81" fillId="0" borderId="0" xfId="62" applyFont="1" applyAlignment="1">
      <alignment horizontal="left" vertical="center" indent="3"/>
      <protection/>
    </xf>
    <xf numFmtId="0" fontId="81" fillId="0" borderId="0" xfId="62" applyFont="1" applyAlignment="1">
      <alignment horizontal="left"/>
      <protection/>
    </xf>
    <xf numFmtId="0" fontId="93" fillId="0" borderId="10" xfId="62" applyFont="1" applyBorder="1" applyAlignment="1">
      <alignment vertical="center" wrapText="1"/>
      <protection/>
    </xf>
    <xf numFmtId="0" fontId="88" fillId="0" borderId="0" xfId="62" applyFont="1" applyAlignment="1">
      <alignment horizontal="center"/>
      <protection/>
    </xf>
    <xf numFmtId="0" fontId="87" fillId="0" borderId="13" xfId="62" applyFont="1" applyBorder="1" applyAlignment="1">
      <alignment horizontal="center" vertical="center" wrapText="1"/>
      <protection/>
    </xf>
    <xf numFmtId="0" fontId="94" fillId="0" borderId="13" xfId="62" applyFont="1" applyBorder="1" applyAlignment="1">
      <alignment horizontal="center" vertical="center" wrapText="1"/>
      <protection/>
    </xf>
    <xf numFmtId="0" fontId="94" fillId="0" borderId="13" xfId="62" applyFont="1" applyBorder="1" applyAlignment="1">
      <alignment vertical="center" wrapText="1"/>
      <protection/>
    </xf>
    <xf numFmtId="43" fontId="87" fillId="0" borderId="13" xfId="44" applyFont="1" applyBorder="1" applyAlignment="1">
      <alignment vertical="center" wrapText="1"/>
    </xf>
    <xf numFmtId="164" fontId="87" fillId="0" borderId="13" xfId="44" applyNumberFormat="1" applyFont="1" applyBorder="1" applyAlignment="1">
      <alignment vertical="center" textRotation="90" wrapText="1"/>
    </xf>
    <xf numFmtId="0" fontId="87" fillId="0" borderId="13" xfId="62" applyFont="1" applyBorder="1" applyAlignment="1">
      <alignment vertical="center" wrapText="1"/>
      <protection/>
    </xf>
    <xf numFmtId="0" fontId="87" fillId="0" borderId="13" xfId="62" applyFont="1" applyBorder="1" applyAlignment="1">
      <alignment horizontal="left" vertical="center" wrapText="1" indent="4"/>
      <protection/>
    </xf>
    <xf numFmtId="164" fontId="87" fillId="0" borderId="13" xfId="44" applyNumberFormat="1" applyFont="1" applyBorder="1" applyAlignment="1">
      <alignment vertical="center" wrapText="1"/>
    </xf>
    <xf numFmtId="0" fontId="89" fillId="0" borderId="0" xfId="62" applyFont="1" applyAlignment="1">
      <alignment vertical="center"/>
      <protection/>
    </xf>
    <xf numFmtId="165" fontId="95" fillId="0" borderId="0" xfId="62" applyNumberFormat="1" applyFont="1">
      <alignment/>
      <protection/>
    </xf>
    <xf numFmtId="0" fontId="25" fillId="0" borderId="0" xfId="0" applyFont="1" applyAlignment="1">
      <alignment horizontal="left" vertical="top"/>
    </xf>
    <xf numFmtId="0" fontId="0" fillId="0" borderId="0" xfId="0" applyFont="1" applyAlignment="1">
      <alignment/>
    </xf>
    <xf numFmtId="0" fontId="26" fillId="0" borderId="0" xfId="0" applyFont="1" applyAlignment="1">
      <alignment horizontal="right" vertical="center" wrapText="1"/>
    </xf>
    <xf numFmtId="0" fontId="26" fillId="34" borderId="14" xfId="0" applyFont="1" applyFill="1" applyBorder="1" applyAlignment="1">
      <alignment horizontal="center" vertical="center" wrapText="1"/>
    </xf>
    <xf numFmtId="0" fontId="26" fillId="34" borderId="15" xfId="0" applyFont="1" applyFill="1" applyBorder="1" applyAlignment="1">
      <alignment horizontal="center" vertical="center" wrapText="1"/>
    </xf>
    <xf numFmtId="4" fontId="29" fillId="0" borderId="14" xfId="0" applyNumberFormat="1" applyFont="1" applyBorder="1" applyAlignment="1">
      <alignment horizontal="right" vertical="center" wrapText="1"/>
    </xf>
    <xf numFmtId="4" fontId="29" fillId="0" borderId="15" xfId="0" applyNumberFormat="1" applyFont="1" applyBorder="1" applyAlignment="1">
      <alignment horizontal="right" vertical="center" wrapText="1"/>
    </xf>
    <xf numFmtId="4" fontId="26" fillId="0" borderId="14" xfId="0" applyNumberFormat="1" applyFont="1" applyBorder="1" applyAlignment="1">
      <alignment horizontal="right" vertical="center" wrapText="1"/>
    </xf>
    <xf numFmtId="4" fontId="26" fillId="0" borderId="15" xfId="0" applyNumberFormat="1" applyFont="1" applyBorder="1" applyAlignment="1">
      <alignment horizontal="right" vertical="center" wrapText="1"/>
    </xf>
    <xf numFmtId="0" fontId="30" fillId="0" borderId="0" xfId="0" applyFont="1" applyAlignment="1">
      <alignment horizontal="center" wrapText="1"/>
    </xf>
    <xf numFmtId="0" fontId="26" fillId="0" borderId="12" xfId="0" applyFont="1" applyBorder="1" applyAlignment="1">
      <alignment horizontal="right" vertical="center" wrapText="1"/>
    </xf>
    <xf numFmtId="0" fontId="26" fillId="0" borderId="12" xfId="0" applyFont="1" applyBorder="1" applyAlignment="1">
      <alignment horizontal="left" vertical="center" wrapText="1"/>
    </xf>
    <xf numFmtId="0" fontId="25" fillId="0" borderId="12" xfId="63" applyFont="1" applyBorder="1" applyAlignment="1">
      <alignment horizontal="left" vertical="center" wrapText="1"/>
      <protection/>
    </xf>
    <xf numFmtId="0" fontId="26" fillId="0" borderId="12" xfId="63" applyFont="1" applyBorder="1" applyAlignment="1">
      <alignment horizontal="right" vertical="center" wrapText="1"/>
      <protection/>
    </xf>
    <xf numFmtId="0" fontId="25" fillId="0" borderId="0" xfId="63" applyFont="1" applyAlignment="1">
      <alignment horizontal="left" vertical="top"/>
      <protection/>
    </xf>
    <xf numFmtId="0" fontId="30" fillId="0" borderId="0" xfId="63" applyFont="1" applyAlignment="1">
      <alignment horizontal="center" wrapText="1"/>
      <protection/>
    </xf>
    <xf numFmtId="49" fontId="27" fillId="0" borderId="16" xfId="63" applyNumberFormat="1" applyFont="1" applyBorder="1" applyAlignment="1">
      <alignment horizontal="left" vertical="center" wrapText="1"/>
      <protection/>
    </xf>
    <xf numFmtId="4" fontId="26" fillId="0" borderId="17" xfId="63" applyNumberFormat="1" applyFont="1" applyBorder="1" applyAlignment="1">
      <alignment horizontal="right" vertical="center" wrapText="1"/>
      <protection/>
    </xf>
    <xf numFmtId="4" fontId="26" fillId="0" borderId="16" xfId="63" applyNumberFormat="1" applyFont="1" applyBorder="1" applyAlignment="1">
      <alignment horizontal="right" vertical="center" wrapText="1"/>
      <protection/>
    </xf>
    <xf numFmtId="0" fontId="26" fillId="34" borderId="17" xfId="63" applyFont="1" applyFill="1" applyBorder="1" applyAlignment="1">
      <alignment horizontal="center" vertical="center" wrapText="1"/>
      <protection/>
    </xf>
    <xf numFmtId="0" fontId="26" fillId="34" borderId="16" xfId="63" applyFont="1" applyFill="1" applyBorder="1" applyAlignment="1">
      <alignment horizontal="center" vertical="center" wrapText="1"/>
      <protection/>
    </xf>
    <xf numFmtId="0" fontId="26" fillId="0" borderId="0" xfId="63" applyFont="1" applyAlignment="1">
      <alignment horizontal="right" vertical="center" wrapText="1"/>
      <protection/>
    </xf>
    <xf numFmtId="0" fontId="0" fillId="0" borderId="0" xfId="63" applyFont="1">
      <alignment/>
      <protection/>
    </xf>
    <xf numFmtId="4" fontId="0" fillId="0" borderId="0" xfId="63" applyNumberFormat="1" applyFont="1">
      <alignment/>
      <protection/>
    </xf>
    <xf numFmtId="4" fontId="81" fillId="0" borderId="10" xfId="62" applyNumberFormat="1" applyFont="1" applyBorder="1" applyAlignment="1">
      <alignment vertical="center" wrapText="1"/>
      <protection/>
    </xf>
    <xf numFmtId="0" fontId="81" fillId="0" borderId="10" xfId="62" applyFont="1" applyFill="1" applyBorder="1" applyAlignment="1">
      <alignment horizontal="right" vertical="center" wrapText="1"/>
      <protection/>
    </xf>
    <xf numFmtId="0" fontId="81" fillId="0" borderId="10" xfId="62" applyFont="1" applyFill="1" applyBorder="1" applyAlignment="1">
      <alignment vertical="center" wrapText="1"/>
      <protection/>
    </xf>
    <xf numFmtId="0" fontId="0" fillId="0" borderId="0" xfId="62" applyFill="1">
      <alignment/>
      <protection/>
    </xf>
    <xf numFmtId="43" fontId="90" fillId="0" borderId="0" xfId="62" applyNumberFormat="1" applyFont="1" applyFill="1">
      <alignment/>
      <protection/>
    </xf>
    <xf numFmtId="49" fontId="26" fillId="0" borderId="0" xfId="63" applyNumberFormat="1" applyFont="1" applyAlignment="1">
      <alignment horizontal="right" vertical="center" wrapText="1"/>
      <protection/>
    </xf>
    <xf numFmtId="0" fontId="10" fillId="0" borderId="0" xfId="63" applyFont="1" applyAlignment="1">
      <alignment horizontal="center" vertical="center" wrapText="1"/>
      <protection/>
    </xf>
    <xf numFmtId="49" fontId="26" fillId="0" borderId="0" xfId="63" applyNumberFormat="1" applyFont="1" applyAlignment="1">
      <alignment horizontal="left" vertical="center" wrapText="1"/>
      <protection/>
    </xf>
    <xf numFmtId="0" fontId="26" fillId="0" borderId="0" xfId="63" applyFont="1" applyAlignment="1">
      <alignment horizontal="center" vertical="center" wrapText="1"/>
      <protection/>
    </xf>
    <xf numFmtId="49" fontId="30" fillId="0" borderId="0" xfId="63" applyNumberFormat="1" applyFont="1" applyAlignment="1">
      <alignment horizontal="left" wrapText="1"/>
      <protection/>
    </xf>
    <xf numFmtId="0" fontId="26" fillId="34" borderId="16" xfId="0" applyFont="1" applyFill="1" applyBorder="1" applyAlignment="1">
      <alignment horizontal="center" vertical="center" wrapText="1"/>
    </xf>
    <xf numFmtId="0" fontId="26" fillId="34" borderId="0" xfId="63" applyFont="1" applyFill="1" applyBorder="1" applyAlignment="1">
      <alignment horizontal="center" vertical="center" wrapText="1"/>
      <protection/>
    </xf>
    <xf numFmtId="4" fontId="29" fillId="0" borderId="0" xfId="63" applyNumberFormat="1" applyFont="1" applyBorder="1" applyAlignment="1">
      <alignment horizontal="right" vertical="center" wrapText="1"/>
      <protection/>
    </xf>
    <xf numFmtId="4" fontId="26" fillId="0" borderId="0" xfId="63" applyNumberFormat="1" applyFont="1" applyBorder="1" applyAlignment="1">
      <alignment horizontal="right" vertical="center" wrapText="1"/>
      <protection/>
    </xf>
    <xf numFmtId="0" fontId="25" fillId="0" borderId="0" xfId="63" applyFont="1" applyBorder="1" applyAlignment="1">
      <alignment horizontal="left" vertical="center" wrapText="1"/>
      <protection/>
    </xf>
    <xf numFmtId="0" fontId="0" fillId="0" borderId="0" xfId="0" applyFont="1" applyAlignment="1">
      <alignment/>
    </xf>
    <xf numFmtId="0" fontId="26" fillId="34" borderId="17" xfId="0" applyFont="1" applyFill="1" applyBorder="1" applyAlignment="1">
      <alignment horizontal="center" vertical="center" wrapText="1"/>
    </xf>
    <xf numFmtId="4" fontId="29" fillId="0" borderId="16" xfId="0" applyNumberFormat="1" applyFont="1" applyBorder="1" applyAlignment="1">
      <alignment horizontal="right" vertical="center" wrapText="1"/>
    </xf>
    <xf numFmtId="4" fontId="29" fillId="0" borderId="17" xfId="0" applyNumberFormat="1" applyFont="1" applyBorder="1" applyAlignment="1">
      <alignment horizontal="right" vertical="center" wrapText="1"/>
    </xf>
    <xf numFmtId="4" fontId="26" fillId="0" borderId="16" xfId="0" applyNumberFormat="1" applyFont="1" applyBorder="1" applyAlignment="1">
      <alignment horizontal="right" vertical="center" wrapText="1"/>
    </xf>
    <xf numFmtId="4" fontId="26" fillId="0" borderId="17" xfId="0" applyNumberFormat="1" applyFont="1" applyBorder="1" applyAlignment="1">
      <alignment horizontal="right" vertical="center" wrapText="1"/>
    </xf>
    <xf numFmtId="0" fontId="25" fillId="0" borderId="12" xfId="0" applyFont="1" applyBorder="1" applyAlignment="1">
      <alignment horizontal="left" vertical="center" wrapText="1"/>
    </xf>
    <xf numFmtId="0" fontId="26" fillId="0" borderId="16" xfId="0" applyFont="1" applyBorder="1" applyAlignment="1">
      <alignment horizontal="center" vertical="center" wrapText="1"/>
    </xf>
    <xf numFmtId="0" fontId="0" fillId="0" borderId="0" xfId="63" applyFont="1">
      <alignment/>
      <protection/>
    </xf>
    <xf numFmtId="4" fontId="0" fillId="0" borderId="0" xfId="63" applyNumberFormat="1" applyFont="1">
      <alignment/>
      <protection/>
    </xf>
    <xf numFmtId="43" fontId="0" fillId="0" borderId="0" xfId="63" applyNumberFormat="1" applyFont="1">
      <alignment/>
      <protection/>
    </xf>
    <xf numFmtId="43" fontId="0" fillId="0" borderId="0" xfId="42" applyFont="1" applyAlignment="1">
      <alignment/>
      <protection locked="0"/>
    </xf>
    <xf numFmtId="0" fontId="25" fillId="0" borderId="0" xfId="64" applyFont="1" applyAlignment="1">
      <alignment horizontal="left" vertical="top"/>
      <protection/>
    </xf>
    <xf numFmtId="0" fontId="26" fillId="0" borderId="0" xfId="64" applyFont="1" applyAlignment="1">
      <alignment vertical="center"/>
      <protection/>
    </xf>
    <xf numFmtId="49" fontId="26" fillId="0" borderId="0" xfId="64" applyNumberFormat="1" applyFont="1" applyAlignment="1">
      <alignment vertical="center"/>
      <protection/>
    </xf>
    <xf numFmtId="0" fontId="10" fillId="0" borderId="0" xfId="64" applyFont="1" applyAlignment="1">
      <alignment vertical="center"/>
      <protection/>
    </xf>
    <xf numFmtId="0" fontId="26" fillId="34" borderId="16" xfId="64" applyFont="1" applyFill="1" applyBorder="1" applyAlignment="1">
      <alignment/>
      <protection/>
    </xf>
    <xf numFmtId="0" fontId="26" fillId="34" borderId="16" xfId="64" applyFont="1" applyFill="1" applyBorder="1" applyAlignment="1">
      <alignment horizontal="center"/>
      <protection/>
    </xf>
    <xf numFmtId="0" fontId="26" fillId="34" borderId="16" xfId="64" applyFont="1" applyFill="1" applyBorder="1" applyAlignment="1">
      <alignment vertical="center"/>
      <protection/>
    </xf>
    <xf numFmtId="0" fontId="26" fillId="34" borderId="17" xfId="64" applyFont="1" applyFill="1" applyBorder="1" applyAlignment="1">
      <alignment vertical="center"/>
      <protection/>
    </xf>
    <xf numFmtId="0" fontId="26" fillId="34" borderId="18" xfId="64" applyFont="1" applyFill="1" applyBorder="1" applyAlignment="1">
      <alignment vertical="center"/>
      <protection/>
    </xf>
    <xf numFmtId="0" fontId="26" fillId="34" borderId="18" xfId="64" applyFont="1" applyFill="1" applyBorder="1" applyAlignment="1">
      <alignment horizontal="center" vertical="top"/>
      <protection/>
    </xf>
    <xf numFmtId="0" fontId="26" fillId="34" borderId="19" xfId="64" applyFont="1" applyFill="1" applyBorder="1" applyAlignment="1">
      <alignment horizontal="center" vertical="center"/>
      <protection/>
    </xf>
    <xf numFmtId="0" fontId="26" fillId="34" borderId="20" xfId="64" applyFont="1" applyFill="1" applyBorder="1" applyAlignment="1">
      <alignment horizontal="center" vertical="center"/>
      <protection/>
    </xf>
    <xf numFmtId="22" fontId="26" fillId="0" borderId="0" xfId="64" applyNumberFormat="1" applyFont="1" applyAlignment="1">
      <alignment vertical="center"/>
      <protection/>
    </xf>
    <xf numFmtId="49" fontId="26" fillId="0" borderId="16" xfId="64" applyNumberFormat="1" applyFont="1" applyBorder="1" applyAlignment="1">
      <alignment vertical="top"/>
      <protection/>
    </xf>
    <xf numFmtId="49" fontId="26" fillId="0" borderId="16" xfId="64" applyNumberFormat="1" applyFont="1" applyBorder="1" applyAlignment="1">
      <alignment horizontal="center" vertical="center"/>
      <protection/>
    </xf>
    <xf numFmtId="4" fontId="26" fillId="0" borderId="16" xfId="64" applyNumberFormat="1" applyFont="1" applyBorder="1" applyAlignment="1">
      <alignment horizontal="right" vertical="center"/>
      <protection/>
    </xf>
    <xf numFmtId="0" fontId="26" fillId="0" borderId="21" xfId="64" applyFont="1" applyBorder="1" applyAlignment="1">
      <alignment vertical="center"/>
      <protection/>
    </xf>
    <xf numFmtId="4" fontId="26" fillId="0" borderId="21" xfId="64" applyNumberFormat="1" applyFont="1" applyBorder="1" applyAlignment="1">
      <alignment vertical="center"/>
      <protection/>
    </xf>
    <xf numFmtId="4" fontId="26" fillId="0" borderId="21" xfId="64" applyNumberFormat="1" applyFont="1" applyBorder="1" applyAlignment="1">
      <alignment horizontal="right" vertical="center"/>
      <protection/>
    </xf>
    <xf numFmtId="0" fontId="26" fillId="0" borderId="0" xfId="64" applyFont="1" applyAlignment="1">
      <alignment horizontal="right" vertical="center"/>
      <protection/>
    </xf>
    <xf numFmtId="49" fontId="26" fillId="0" borderId="16" xfId="64" applyNumberFormat="1" applyFont="1" applyBorder="1" applyAlignment="1">
      <alignment/>
      <protection/>
    </xf>
    <xf numFmtId="0" fontId="26" fillId="0" borderId="22" xfId="64" applyFont="1" applyBorder="1" applyAlignment="1">
      <alignment vertical="center"/>
      <protection/>
    </xf>
    <xf numFmtId="0" fontId="26" fillId="0" borderId="22" xfId="64" applyFont="1" applyBorder="1" applyAlignment="1">
      <alignment horizontal="right" vertical="center"/>
      <protection/>
    </xf>
    <xf numFmtId="4" fontId="26" fillId="35" borderId="16" xfId="64" applyNumberFormat="1" applyFont="1" applyFill="1" applyBorder="1" applyAlignment="1">
      <alignment horizontal="right" vertical="center"/>
      <protection/>
    </xf>
    <xf numFmtId="4" fontId="26" fillId="35" borderId="17" xfId="64" applyNumberFormat="1" applyFont="1" applyFill="1" applyBorder="1" applyAlignment="1">
      <alignment horizontal="right" vertical="center"/>
      <protection/>
    </xf>
    <xf numFmtId="4" fontId="26" fillId="0" borderId="17" xfId="64" applyNumberFormat="1" applyFont="1" applyBorder="1" applyAlignment="1">
      <alignment horizontal="right" vertical="center"/>
      <protection/>
    </xf>
    <xf numFmtId="0" fontId="9" fillId="0" borderId="0" xfId="64" applyFont="1" applyAlignment="1">
      <alignment vertical="top"/>
      <protection/>
    </xf>
    <xf numFmtId="0" fontId="9" fillId="0" borderId="0" xfId="64" applyFont="1" applyAlignment="1">
      <alignment/>
      <protection/>
    </xf>
    <xf numFmtId="0" fontId="26" fillId="0" borderId="12" xfId="64" applyFont="1" applyBorder="1" applyAlignment="1">
      <alignment horizontal="right" vertical="center"/>
      <protection/>
    </xf>
    <xf numFmtId="22" fontId="26" fillId="0" borderId="12" xfId="64" applyNumberFormat="1" applyFont="1" applyBorder="1" applyAlignment="1">
      <alignment vertical="center"/>
      <protection/>
    </xf>
    <xf numFmtId="0" fontId="26" fillId="0" borderId="12" xfId="64" applyFont="1" applyBorder="1" applyAlignment="1">
      <alignment horizontal="left" vertical="center"/>
      <protection/>
    </xf>
    <xf numFmtId="49" fontId="26" fillId="0" borderId="23" xfId="0" applyNumberFormat="1" applyFont="1" applyBorder="1" applyAlignment="1">
      <alignment horizontal="center" vertical="center" wrapText="1"/>
    </xf>
    <xf numFmtId="0" fontId="26" fillId="0" borderId="24" xfId="0" applyFont="1" applyBorder="1" applyAlignment="1">
      <alignment horizontal="left" vertical="top" wrapText="1"/>
    </xf>
    <xf numFmtId="0" fontId="26" fillId="0" borderId="23" xfId="0" applyFont="1" applyBorder="1" applyAlignment="1">
      <alignment horizontal="left" vertical="top" wrapText="1"/>
    </xf>
    <xf numFmtId="0" fontId="26" fillId="6" borderId="21" xfId="64" applyFont="1" applyFill="1" applyBorder="1" applyAlignment="1">
      <alignment vertical="center"/>
      <protection/>
    </xf>
    <xf numFmtId="4" fontId="26" fillId="6" borderId="21" xfId="64" applyNumberFormat="1" applyFont="1" applyFill="1" applyBorder="1" applyAlignment="1">
      <alignment vertical="center"/>
      <protection/>
    </xf>
    <xf numFmtId="0" fontId="26" fillId="6" borderId="0" xfId="64" applyFont="1" applyFill="1" applyAlignment="1">
      <alignment horizontal="right" vertical="center"/>
      <protection/>
    </xf>
    <xf numFmtId="0" fontId="0" fillId="0" borderId="0" xfId="64" applyFont="1" applyAlignment="1">
      <alignment/>
      <protection/>
    </xf>
    <xf numFmtId="0" fontId="81" fillId="6" borderId="10" xfId="62" applyFont="1" applyFill="1" applyBorder="1" applyAlignment="1">
      <alignment horizontal="left" vertical="center"/>
      <protection/>
    </xf>
    <xf numFmtId="0" fontId="26" fillId="0" borderId="21" xfId="64" applyFont="1" applyFill="1" applyBorder="1" applyAlignment="1">
      <alignment vertical="center"/>
      <protection/>
    </xf>
    <xf numFmtId="4" fontId="26" fillId="0" borderId="21" xfId="64" applyNumberFormat="1" applyFont="1" applyFill="1" applyBorder="1" applyAlignment="1">
      <alignment vertical="center"/>
      <protection/>
    </xf>
    <xf numFmtId="0" fontId="26" fillId="0" borderId="0" xfId="64" applyFont="1" applyFill="1" applyAlignment="1">
      <alignment horizontal="right" vertical="center"/>
      <protection/>
    </xf>
    <xf numFmtId="0" fontId="0" fillId="0" borderId="0" xfId="64" applyFont="1" applyFill="1" applyAlignment="1">
      <alignment/>
      <protection/>
    </xf>
    <xf numFmtId="0" fontId="26" fillId="0" borderId="0" xfId="62" applyFont="1">
      <alignment/>
      <protection/>
    </xf>
    <xf numFmtId="0" fontId="89" fillId="0" borderId="0" xfId="62" applyFont="1" applyAlignment="1">
      <alignment horizontal="justify" vertical="center"/>
      <protection/>
    </xf>
    <xf numFmtId="0" fontId="89" fillId="0" borderId="10" xfId="62" applyFont="1" applyBorder="1" applyAlignment="1">
      <alignment horizontal="center" vertical="center" wrapText="1"/>
      <protection/>
    </xf>
    <xf numFmtId="0" fontId="89" fillId="0" borderId="0" xfId="62" applyFont="1" applyAlignment="1">
      <alignment vertical="center"/>
      <protection/>
    </xf>
    <xf numFmtId="0" fontId="89" fillId="0" borderId="0" xfId="62" applyFont="1" applyAlignment="1">
      <alignment horizontal="center" vertical="center" wrapText="1"/>
      <protection/>
    </xf>
    <xf numFmtId="0" fontId="89" fillId="0" borderId="0" xfId="62" applyFont="1" applyAlignment="1">
      <alignment vertical="center" wrapText="1"/>
      <protection/>
    </xf>
    <xf numFmtId="43" fontId="89" fillId="0" borderId="10" xfId="44" applyFont="1" applyBorder="1" applyAlignment="1">
      <alignment vertical="center" wrapText="1"/>
    </xf>
    <xf numFmtId="0" fontId="96" fillId="0" borderId="0" xfId="62" applyFont="1" applyAlignment="1">
      <alignment vertical="center"/>
      <protection/>
    </xf>
    <xf numFmtId="0" fontId="89" fillId="0" borderId="10" xfId="62" applyFont="1" applyBorder="1" applyAlignment="1">
      <alignment vertical="center" wrapText="1"/>
      <protection/>
    </xf>
    <xf numFmtId="0" fontId="97" fillId="0" borderId="0" xfId="62" applyFont="1" applyAlignment="1">
      <alignment horizontal="center"/>
      <protection/>
    </xf>
    <xf numFmtId="0" fontId="2" fillId="0" borderId="25"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26" xfId="65" applyFont="1" applyBorder="1" applyAlignment="1">
      <alignment horizontal="center" vertical="center"/>
      <protection/>
    </xf>
    <xf numFmtId="0" fontId="2" fillId="0" borderId="27" xfId="65" applyFont="1" applyBorder="1" applyAlignment="1">
      <alignment horizontal="center" vertical="center"/>
      <protection/>
    </xf>
    <xf numFmtId="0" fontId="2" fillId="0" borderId="28" xfId="65" applyFont="1" applyBorder="1" applyAlignment="1">
      <alignment horizontal="center" vertical="center"/>
      <protection/>
    </xf>
    <xf numFmtId="0" fontId="2" fillId="0" borderId="23" xfId="65" applyFont="1" applyBorder="1" applyAlignment="1">
      <alignment horizontal="center" vertical="center"/>
      <protection/>
    </xf>
    <xf numFmtId="0" fontId="2" fillId="0" borderId="29" xfId="65" applyFont="1" applyBorder="1" applyAlignment="1">
      <alignment horizontal="center" vertical="center"/>
      <protection/>
    </xf>
    <xf numFmtId="0" fontId="2" fillId="0" borderId="24" xfId="65" applyFont="1" applyBorder="1" applyAlignment="1">
      <alignment horizontal="center" vertical="center"/>
      <protection/>
    </xf>
    <xf numFmtId="0" fontId="6" fillId="0" borderId="0" xfId="65" applyFont="1" applyAlignment="1">
      <alignment horizontal="center"/>
      <protection/>
    </xf>
    <xf numFmtId="0" fontId="9" fillId="0" borderId="0" xfId="61" applyFont="1" applyAlignment="1">
      <alignment horizontal="left" vertical="center" wrapText="1"/>
      <protection/>
    </xf>
    <xf numFmtId="0" fontId="10" fillId="0" borderId="0" xfId="61" applyFont="1" applyAlignment="1">
      <alignment horizontal="center" vertical="center" wrapText="1"/>
      <protection/>
    </xf>
    <xf numFmtId="0" fontId="9" fillId="0" borderId="0" xfId="61" applyFont="1" applyAlignment="1">
      <alignment horizontal="center" vertical="center"/>
      <protection/>
    </xf>
    <xf numFmtId="0" fontId="9" fillId="0" borderId="0" xfId="61" applyFont="1" applyAlignment="1">
      <alignment vertical="center"/>
      <protection/>
    </xf>
    <xf numFmtId="0" fontId="9" fillId="0" borderId="0" xfId="61" applyFont="1" applyAlignment="1">
      <alignment horizontal="justify" vertical="center" wrapText="1"/>
      <protection/>
    </xf>
    <xf numFmtId="0" fontId="9" fillId="0" borderId="0" xfId="61" applyFont="1" applyAlignment="1">
      <alignment horizontal="justify" vertical="center"/>
      <protection/>
    </xf>
    <xf numFmtId="49" fontId="26" fillId="0" borderId="0" xfId="0" applyNumberFormat="1" applyFont="1" applyAlignment="1">
      <alignment horizontal="right" vertical="center" wrapText="1"/>
    </xf>
    <xf numFmtId="49" fontId="26" fillId="0" borderId="0" xfId="0" applyNumberFormat="1" applyFont="1" applyAlignment="1">
      <alignment horizontal="left" vertical="center" wrapText="1"/>
    </xf>
    <xf numFmtId="0" fontId="26" fillId="0" borderId="0" xfId="0" applyFont="1" applyAlignment="1">
      <alignment horizontal="right" vertical="center" wrapText="1"/>
    </xf>
    <xf numFmtId="0" fontId="26" fillId="34" borderId="16" xfId="0" applyFont="1" applyFill="1" applyBorder="1" applyAlignment="1">
      <alignment horizontal="center" vertical="center" wrapText="1"/>
    </xf>
    <xf numFmtId="49" fontId="27" fillId="0" borderId="14" xfId="0" applyNumberFormat="1" applyFont="1" applyBorder="1" applyAlignment="1">
      <alignment horizontal="left" vertical="center" wrapText="1"/>
    </xf>
    <xf numFmtId="0" fontId="26" fillId="0" borderId="0" xfId="0" applyFont="1" applyAlignment="1">
      <alignment horizontal="center" vertical="center" wrapText="1"/>
    </xf>
    <xf numFmtId="49" fontId="30" fillId="0" borderId="0" xfId="0" applyNumberFormat="1" applyFont="1" applyAlignment="1">
      <alignment horizontal="right" wrapText="1"/>
    </xf>
    <xf numFmtId="0" fontId="26" fillId="0" borderId="12" xfId="0" applyFont="1" applyBorder="1" applyAlignment="1">
      <alignment horizontal="right" vertical="center" wrapText="1"/>
    </xf>
    <xf numFmtId="0" fontId="10" fillId="0" borderId="0" xfId="0" applyFont="1" applyAlignment="1">
      <alignment horizontal="center" vertical="center" wrapText="1"/>
    </xf>
    <xf numFmtId="0" fontId="26" fillId="34" borderId="14" xfId="0" applyFont="1" applyFill="1" applyBorder="1" applyAlignment="1">
      <alignment horizontal="center" vertical="center" wrapText="1"/>
    </xf>
    <xf numFmtId="49" fontId="28" fillId="0" borderId="14" xfId="0"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22" fontId="26" fillId="0" borderId="12" xfId="0" applyNumberFormat="1" applyFont="1" applyBorder="1" applyAlignment="1">
      <alignment horizontal="left" vertical="center" wrapText="1"/>
    </xf>
    <xf numFmtId="22" fontId="30" fillId="0" borderId="0" xfId="0" applyNumberFormat="1" applyFont="1" applyAlignment="1">
      <alignment horizontal="left" wrapText="1"/>
    </xf>
    <xf numFmtId="49" fontId="26" fillId="0" borderId="0" xfId="63" applyNumberFormat="1" applyFont="1" applyAlignment="1">
      <alignment horizontal="right" vertical="center" wrapText="1"/>
      <protection/>
    </xf>
    <xf numFmtId="0" fontId="10" fillId="0" borderId="0" xfId="63" applyFont="1" applyAlignment="1">
      <alignment horizontal="center" vertical="center" wrapText="1"/>
      <protection/>
    </xf>
    <xf numFmtId="49" fontId="26" fillId="0" borderId="0" xfId="63" applyNumberFormat="1" applyFont="1" applyAlignment="1">
      <alignment horizontal="left" vertical="center" wrapText="1"/>
      <protection/>
    </xf>
    <xf numFmtId="0" fontId="26" fillId="0" borderId="0" xfId="63" applyFont="1" applyAlignment="1">
      <alignment horizontal="right" vertical="center" wrapText="1"/>
      <protection/>
    </xf>
    <xf numFmtId="0" fontId="26" fillId="0" borderId="0" xfId="63" applyFont="1" applyAlignment="1">
      <alignment horizontal="center" vertical="center" wrapText="1"/>
      <protection/>
    </xf>
    <xf numFmtId="49" fontId="30" fillId="0" borderId="0" xfId="63" applyNumberFormat="1" applyFont="1" applyAlignment="1">
      <alignment horizontal="right" wrapText="1"/>
      <protection/>
    </xf>
    <xf numFmtId="49" fontId="30" fillId="0" borderId="16" xfId="63" applyNumberFormat="1" applyFont="1" applyBorder="1" applyAlignment="1">
      <alignment horizontal="left" vertical="center" wrapText="1"/>
      <protection/>
    </xf>
    <xf numFmtId="0" fontId="26" fillId="34" borderId="16" xfId="63" applyFont="1" applyFill="1" applyBorder="1" applyAlignment="1">
      <alignment horizontal="center" vertical="center" wrapText="1"/>
      <protection/>
    </xf>
    <xf numFmtId="49" fontId="28" fillId="0" borderId="16" xfId="63" applyNumberFormat="1" applyFont="1" applyBorder="1" applyAlignment="1">
      <alignment horizontal="left" vertical="center" wrapText="1"/>
      <protection/>
    </xf>
    <xf numFmtId="22" fontId="26" fillId="0" borderId="12" xfId="63" applyNumberFormat="1" applyFont="1" applyBorder="1" applyAlignment="1">
      <alignment horizontal="left" vertical="center" wrapText="1"/>
      <protection/>
    </xf>
    <xf numFmtId="49" fontId="30" fillId="0" borderId="0" xfId="0" applyNumberFormat="1" applyFont="1" applyAlignment="1">
      <alignment horizontal="left" wrapText="1"/>
    </xf>
    <xf numFmtId="49" fontId="26" fillId="0" borderId="16" xfId="0" applyNumberFormat="1" applyFont="1" applyBorder="1" applyAlignment="1">
      <alignment horizontal="left" vertical="center" wrapText="1"/>
    </xf>
    <xf numFmtId="0" fontId="30" fillId="0" borderId="0" xfId="0" applyFont="1" applyAlignment="1">
      <alignment horizontal="center" wrapText="1"/>
    </xf>
    <xf numFmtId="0" fontId="31" fillId="0" borderId="0" xfId="0" applyFont="1" applyAlignment="1">
      <alignment horizontal="center" vertical="center" wrapText="1"/>
    </xf>
    <xf numFmtId="49" fontId="26" fillId="0" borderId="16" xfId="63" applyNumberFormat="1" applyFont="1" applyBorder="1" applyAlignment="1">
      <alignment horizontal="left" vertical="center" wrapText="1"/>
      <protection/>
    </xf>
    <xf numFmtId="49" fontId="30" fillId="0" borderId="0" xfId="63" applyNumberFormat="1" applyFont="1" applyAlignment="1">
      <alignment horizontal="left" wrapText="1"/>
      <protection/>
    </xf>
    <xf numFmtId="0" fontId="26" fillId="0" borderId="0" xfId="0" applyFont="1" applyAlignment="1">
      <alignment horizontal="left" vertical="center" wrapText="1"/>
    </xf>
    <xf numFmtId="0" fontId="26" fillId="0" borderId="0" xfId="0" applyFont="1" applyAlignment="1">
      <alignment horizontal="left" vertical="top" wrapText="1"/>
    </xf>
    <xf numFmtId="49" fontId="8" fillId="34" borderId="16" xfId="0" applyNumberFormat="1" applyFont="1" applyFill="1" applyBorder="1" applyAlignment="1">
      <alignment horizontal="left" vertical="top" wrapText="1"/>
    </xf>
    <xf numFmtId="49" fontId="26" fillId="0" borderId="24" xfId="0" applyNumberFormat="1" applyFont="1" applyBorder="1" applyAlignment="1">
      <alignment horizontal="center" vertical="center" wrapText="1"/>
    </xf>
    <xf numFmtId="0" fontId="29" fillId="0" borderId="0" xfId="0" applyFont="1" applyAlignment="1">
      <alignment horizontal="center" vertical="center" wrapText="1"/>
    </xf>
    <xf numFmtId="49" fontId="26" fillId="0" borderId="23" xfId="0" applyNumberFormat="1" applyFont="1" applyBorder="1" applyAlignment="1">
      <alignment horizontal="center" vertical="center" wrapText="1"/>
    </xf>
    <xf numFmtId="0" fontId="8" fillId="34"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6" fillId="0" borderId="25" xfId="0" applyNumberFormat="1" applyFont="1" applyBorder="1" applyAlignment="1">
      <alignment horizontal="center" vertical="center" wrapText="1"/>
    </xf>
    <xf numFmtId="49" fontId="26" fillId="0" borderId="25" xfId="0" applyNumberFormat="1" applyFont="1" applyBorder="1" applyAlignment="1">
      <alignment horizontal="left" vertical="center" wrapText="1"/>
    </xf>
    <xf numFmtId="49" fontId="29" fillId="0" borderId="25" xfId="0" applyNumberFormat="1" applyFont="1" applyBorder="1" applyAlignment="1">
      <alignment horizontal="left" vertical="center" wrapText="1"/>
    </xf>
    <xf numFmtId="4" fontId="26" fillId="0" borderId="25" xfId="0" applyNumberFormat="1" applyFont="1" applyBorder="1" applyAlignment="1">
      <alignment horizontal="right" vertical="center" wrapText="1"/>
    </xf>
    <xf numFmtId="0" fontId="28" fillId="0" borderId="25" xfId="0" applyFont="1" applyBorder="1" applyAlignment="1">
      <alignment horizontal="center" vertical="center" wrapText="1"/>
    </xf>
    <xf numFmtId="0" fontId="29" fillId="0" borderId="0" xfId="0" applyFont="1" applyAlignment="1">
      <alignment horizontal="left" vertical="top" wrapText="1"/>
    </xf>
    <xf numFmtId="4" fontId="26" fillId="0" borderId="29" xfId="0" applyNumberFormat="1" applyFont="1" applyBorder="1" applyAlignment="1">
      <alignment horizontal="right" vertical="center" wrapText="1"/>
    </xf>
    <xf numFmtId="0" fontId="26" fillId="0" borderId="23" xfId="0" applyFont="1" applyBorder="1" applyAlignment="1">
      <alignment horizontal="left" vertical="top" wrapText="1"/>
    </xf>
    <xf numFmtId="0" fontId="8" fillId="34" borderId="17" xfId="0" applyFont="1" applyFill="1" applyBorder="1" applyAlignment="1">
      <alignment horizontal="left" vertical="center" wrapText="1"/>
    </xf>
    <xf numFmtId="0" fontId="28" fillId="0" borderId="16" xfId="0" applyFont="1" applyBorder="1" applyAlignment="1">
      <alignment horizontal="left" vertical="center" wrapText="1"/>
    </xf>
    <xf numFmtId="0" fontId="28" fillId="0" borderId="25" xfId="0" applyFont="1" applyBorder="1" applyAlignment="1">
      <alignment horizontal="left" vertical="center" wrapText="1"/>
    </xf>
    <xf numFmtId="0" fontId="26" fillId="0" borderId="0" xfId="0" applyFont="1" applyAlignment="1">
      <alignment horizontal="left" wrapText="1"/>
    </xf>
    <xf numFmtId="22" fontId="26" fillId="0" borderId="0" xfId="0" applyNumberFormat="1" applyFont="1" applyAlignment="1">
      <alignment horizontal="left" vertical="center" wrapText="1"/>
    </xf>
    <xf numFmtId="49" fontId="26" fillId="0" borderId="28" xfId="0" applyNumberFormat="1" applyFont="1" applyBorder="1" applyAlignment="1">
      <alignment horizontal="left" wrapText="1"/>
    </xf>
    <xf numFmtId="0" fontId="26" fillId="0" borderId="24" xfId="0" applyFont="1" applyBorder="1" applyAlignment="1">
      <alignment horizontal="left" vertical="top" wrapText="1"/>
    </xf>
    <xf numFmtId="0" fontId="26" fillId="0" borderId="25" xfId="0" applyFont="1" applyBorder="1" applyAlignment="1">
      <alignment horizontal="center" vertical="center" wrapText="1"/>
    </xf>
    <xf numFmtId="4" fontId="28" fillId="34" borderId="17" xfId="0" applyNumberFormat="1" applyFont="1" applyFill="1" applyBorder="1" applyAlignment="1">
      <alignment horizontal="right" vertical="center" wrapText="1"/>
    </xf>
    <xf numFmtId="0" fontId="28" fillId="0" borderId="17" xfId="0" applyFont="1" applyBorder="1" applyAlignment="1">
      <alignment horizontal="center" vertical="center" wrapText="1"/>
    </xf>
    <xf numFmtId="0" fontId="26" fillId="0" borderId="25" xfId="0" applyFont="1" applyBorder="1" applyAlignment="1">
      <alignment horizontal="left" vertical="center" wrapText="1"/>
    </xf>
    <xf numFmtId="0" fontId="30" fillId="34" borderId="17" xfId="0" applyFont="1" applyFill="1" applyBorder="1" applyAlignment="1">
      <alignment horizontal="center" vertical="center" wrapText="1"/>
    </xf>
    <xf numFmtId="0" fontId="30" fillId="0" borderId="0" xfId="0" applyFont="1" applyAlignment="1">
      <alignment horizontal="center" vertical="top" wrapText="1"/>
    </xf>
    <xf numFmtId="0" fontId="30" fillId="34" borderId="16" xfId="0" applyFont="1" applyFill="1" applyBorder="1" applyAlignment="1">
      <alignment horizontal="center" vertical="center" wrapText="1"/>
    </xf>
    <xf numFmtId="0" fontId="28" fillId="0" borderId="29" xfId="0" applyFont="1" applyBorder="1" applyAlignment="1">
      <alignment horizontal="center" vertical="center" wrapText="1"/>
    </xf>
    <xf numFmtId="0" fontId="30" fillId="6" borderId="10" xfId="61" applyFont="1" applyFill="1" applyBorder="1" applyAlignment="1">
      <alignment horizontal="left" vertical="center" wrapText="1"/>
      <protection/>
    </xf>
    <xf numFmtId="0" fontId="81" fillId="6" borderId="10" xfId="61" applyFont="1" applyFill="1" applyBorder="1" applyAlignment="1">
      <alignment horizontal="left" vertical="center" wrapText="1"/>
      <protection/>
    </xf>
    <xf numFmtId="0" fontId="81" fillId="0" borderId="0" xfId="61" applyFont="1" applyAlignment="1">
      <alignment horizontal="center" vertical="center"/>
      <protection/>
    </xf>
    <xf numFmtId="0" fontId="84" fillId="36" borderId="11" xfId="61" applyFont="1" applyFill="1" applyBorder="1" applyAlignment="1">
      <alignment horizontal="center" vertical="center" wrapText="1"/>
      <protection/>
    </xf>
    <xf numFmtId="0" fontId="84" fillId="36" borderId="0" xfId="61" applyFont="1" applyFill="1" applyAlignment="1">
      <alignment horizontal="center" vertical="center" wrapText="1"/>
      <protection/>
    </xf>
    <xf numFmtId="0" fontId="82" fillId="0" borderId="0" xfId="61" applyFont="1" applyAlignment="1">
      <alignment horizontal="center" vertical="center"/>
      <protection/>
    </xf>
    <xf numFmtId="0" fontId="81" fillId="0" borderId="0" xfId="61" applyFont="1" applyAlignment="1">
      <alignment horizontal="left" vertical="center" wrapText="1"/>
      <protection/>
    </xf>
    <xf numFmtId="0" fontId="81" fillId="0" borderId="10" xfId="61" applyFont="1" applyBorder="1" applyAlignment="1">
      <alignment horizontal="left" vertical="center" wrapText="1"/>
      <protection/>
    </xf>
    <xf numFmtId="43" fontId="81" fillId="0" borderId="10" xfId="44" applyFont="1" applyBorder="1" applyAlignment="1">
      <alignment horizontal="center" vertical="center" wrapText="1"/>
    </xf>
    <xf numFmtId="0" fontId="81" fillId="0" borderId="10" xfId="61" applyFont="1" applyBorder="1" applyAlignment="1">
      <alignment horizontal="left" vertical="center" wrapText="1" indent="1"/>
      <protection/>
    </xf>
    <xf numFmtId="0" fontId="81" fillId="0" borderId="0" xfId="61" applyFont="1" applyAlignment="1">
      <alignment horizontal="left" vertical="center"/>
      <protection/>
    </xf>
    <xf numFmtId="0" fontId="81" fillId="0" borderId="10" xfId="61" applyFont="1" applyBorder="1" applyAlignment="1">
      <alignment horizontal="center" vertical="center" wrapText="1"/>
      <protection/>
    </xf>
    <xf numFmtId="43" fontId="81" fillId="0" borderId="30" xfId="44" applyFont="1" applyBorder="1" applyAlignment="1">
      <alignment horizontal="center" vertical="center" wrapText="1"/>
    </xf>
    <xf numFmtId="43" fontId="81" fillId="0" borderId="31" xfId="44" applyFont="1" applyBorder="1" applyAlignment="1">
      <alignment horizontal="center" vertical="center" wrapText="1"/>
    </xf>
    <xf numFmtId="43" fontId="81" fillId="0" borderId="10" xfId="44" applyFont="1" applyBorder="1" applyAlignment="1">
      <alignment horizontal="center" vertical="center" wrapText="1"/>
    </xf>
    <xf numFmtId="0" fontId="84" fillId="36" borderId="32" xfId="61" applyFont="1" applyFill="1" applyBorder="1" applyAlignment="1">
      <alignment horizontal="center" vertical="center" wrapText="1"/>
      <protection/>
    </xf>
    <xf numFmtId="0" fontId="84" fillId="36" borderId="33" xfId="61" applyFont="1" applyFill="1" applyBorder="1" applyAlignment="1">
      <alignment horizontal="center" vertical="center" wrapText="1"/>
      <protection/>
    </xf>
    <xf numFmtId="0" fontId="81" fillId="0" borderId="10" xfId="61" applyFont="1" applyBorder="1" applyAlignment="1">
      <alignment horizontal="center" wrapText="1"/>
      <protection/>
    </xf>
    <xf numFmtId="0" fontId="81" fillId="0" borderId="10" xfId="62" applyFont="1" applyBorder="1" applyAlignment="1">
      <alignment horizontal="left" vertical="center" wrapText="1"/>
      <protection/>
    </xf>
    <xf numFmtId="43" fontId="81" fillId="0" borderId="10" xfId="62" applyNumberFormat="1" applyFont="1" applyBorder="1" applyAlignment="1">
      <alignment horizontal="center" vertical="center" wrapText="1"/>
      <protection/>
    </xf>
    <xf numFmtId="0" fontId="81" fillId="0" borderId="10" xfId="62" applyFont="1" applyBorder="1" applyAlignment="1">
      <alignment horizontal="center" vertical="center" wrapText="1"/>
      <protection/>
    </xf>
    <xf numFmtId="43" fontId="81" fillId="0" borderId="10" xfId="44" applyFont="1" applyFill="1" applyBorder="1" applyAlignment="1">
      <alignment horizontal="center"/>
    </xf>
    <xf numFmtId="0" fontId="0" fillId="0" borderId="10" xfId="62" applyBorder="1" applyAlignment="1">
      <alignment horizontal="center"/>
      <protection/>
    </xf>
    <xf numFmtId="0" fontId="81" fillId="0" borderId="0" xfId="62" applyFont="1" applyAlignment="1">
      <alignment horizontal="center" vertical="center"/>
      <protection/>
    </xf>
    <xf numFmtId="0" fontId="84" fillId="0" borderId="11" xfId="62" applyFont="1" applyBorder="1" applyAlignment="1">
      <alignment horizontal="center" vertical="center" wrapText="1"/>
      <protection/>
    </xf>
    <xf numFmtId="0" fontId="84" fillId="0" borderId="0" xfId="62" applyFont="1" applyAlignment="1">
      <alignment horizontal="center" vertical="center" wrapText="1"/>
      <protection/>
    </xf>
    <xf numFmtId="0" fontId="81" fillId="0" borderId="0" xfId="62" applyFont="1" applyAlignment="1">
      <alignment horizontal="left" vertical="center" wrapText="1"/>
      <protection/>
    </xf>
    <xf numFmtId="0" fontId="87" fillId="0" borderId="0" xfId="62" applyFont="1" applyAlignment="1">
      <alignment horizontal="left" vertical="center" wrapText="1"/>
      <protection/>
    </xf>
    <xf numFmtId="0" fontId="81" fillId="0" borderId="10" xfId="62" applyFont="1" applyBorder="1" applyAlignment="1">
      <alignment horizontal="center" textRotation="90" wrapText="1"/>
      <protection/>
    </xf>
    <xf numFmtId="0" fontId="81" fillId="0" borderId="10" xfId="62" applyFont="1" applyBorder="1" applyAlignment="1">
      <alignment horizontal="center" vertical="center" textRotation="90" wrapText="1"/>
      <protection/>
    </xf>
    <xf numFmtId="0" fontId="81" fillId="0" borderId="12" xfId="62" applyFont="1" applyBorder="1" applyAlignment="1">
      <alignment horizontal="left" vertical="center"/>
      <protection/>
    </xf>
    <xf numFmtId="0" fontId="84" fillId="36" borderId="11" xfId="62" applyFont="1" applyFill="1" applyBorder="1" applyAlignment="1">
      <alignment horizontal="center" vertical="center" wrapText="1"/>
      <protection/>
    </xf>
    <xf numFmtId="0" fontId="84" fillId="36" borderId="0" xfId="62" applyFont="1" applyFill="1" applyAlignment="1">
      <alignment horizontal="center" vertical="center" wrapText="1"/>
      <protection/>
    </xf>
    <xf numFmtId="0" fontId="81" fillId="0" borderId="29" xfId="62" applyFont="1" applyBorder="1" applyAlignment="1">
      <alignment horizontal="center" vertical="center" wrapText="1"/>
      <protection/>
    </xf>
    <xf numFmtId="0" fontId="81" fillId="0" borderId="24" xfId="62" applyFont="1" applyBorder="1" applyAlignment="1">
      <alignment horizontal="center" vertical="center" wrapText="1"/>
      <protection/>
    </xf>
    <xf numFmtId="0" fontId="81" fillId="0" borderId="10" xfId="62" applyFont="1" applyBorder="1" applyAlignment="1">
      <alignment vertical="center" wrapText="1"/>
      <protection/>
    </xf>
    <xf numFmtId="0" fontId="81" fillId="0" borderId="30" xfId="62" applyFont="1" applyBorder="1" applyAlignment="1">
      <alignment horizontal="center" vertical="center" wrapText="1"/>
      <protection/>
    </xf>
    <xf numFmtId="0" fontId="81" fillId="0" borderId="31" xfId="62" applyFont="1" applyBorder="1" applyAlignment="1">
      <alignment horizontal="center" vertical="center" wrapText="1"/>
      <protection/>
    </xf>
    <xf numFmtId="0" fontId="84" fillId="36" borderId="32" xfId="62" applyFont="1" applyFill="1" applyBorder="1" applyAlignment="1">
      <alignment horizontal="center" vertical="center" wrapText="1"/>
      <protection/>
    </xf>
    <xf numFmtId="0" fontId="84" fillId="36" borderId="33" xfId="62" applyFont="1" applyFill="1" applyBorder="1" applyAlignment="1">
      <alignment horizontal="center" vertical="center" wrapText="1"/>
      <protection/>
    </xf>
    <xf numFmtId="0" fontId="89" fillId="0" borderId="10" xfId="62" applyFont="1" applyBorder="1" applyAlignment="1">
      <alignment horizontal="left" vertical="center" wrapText="1" indent="1"/>
      <protection/>
    </xf>
    <xf numFmtId="0" fontId="89" fillId="0" borderId="10" xfId="62" applyFont="1" applyBorder="1" applyAlignment="1">
      <alignment horizontal="center" vertical="center" wrapText="1"/>
      <protection/>
    </xf>
    <xf numFmtId="43" fontId="89" fillId="0" borderId="30" xfId="44" applyFont="1" applyBorder="1" applyAlignment="1">
      <alignment horizontal="center" vertical="center" wrapText="1"/>
    </xf>
    <xf numFmtId="43" fontId="89" fillId="0" borderId="31" xfId="44" applyFont="1" applyBorder="1" applyAlignment="1">
      <alignment horizontal="center" vertical="center" wrapText="1"/>
    </xf>
    <xf numFmtId="43" fontId="89" fillId="0" borderId="30" xfId="44" applyFont="1" applyBorder="1" applyAlignment="1">
      <alignment horizontal="center"/>
    </xf>
    <xf numFmtId="43" fontId="89" fillId="0" borderId="31" xfId="44" applyFont="1" applyBorder="1" applyAlignment="1">
      <alignment horizontal="center"/>
    </xf>
    <xf numFmtId="0" fontId="89" fillId="0" borderId="30" xfId="62" applyFont="1" applyBorder="1" applyAlignment="1">
      <alignment horizontal="center" vertical="center" wrapText="1"/>
      <protection/>
    </xf>
    <xf numFmtId="0" fontId="89" fillId="0" borderId="31" xfId="62" applyFont="1" applyBorder="1" applyAlignment="1">
      <alignment horizontal="center" vertical="center" wrapText="1"/>
      <protection/>
    </xf>
    <xf numFmtId="43" fontId="89" fillId="0" borderId="10" xfId="44" applyFont="1" applyBorder="1" applyAlignment="1">
      <alignment horizontal="center" vertical="center" wrapText="1"/>
    </xf>
    <xf numFmtId="0" fontId="89" fillId="0" borderId="0" xfId="62" applyFont="1" applyAlignment="1">
      <alignment horizontal="left" vertical="center" wrapText="1"/>
      <protection/>
    </xf>
    <xf numFmtId="0" fontId="89" fillId="0" borderId="0" xfId="62" applyFont="1" applyAlignment="1">
      <alignment horizontal="center" vertical="center" wrapText="1"/>
      <protection/>
    </xf>
    <xf numFmtId="0" fontId="98" fillId="36" borderId="11" xfId="62" applyFont="1" applyFill="1" applyBorder="1" applyAlignment="1">
      <alignment horizontal="center" vertical="center" wrapText="1"/>
      <protection/>
    </xf>
    <xf numFmtId="0" fontId="98" fillId="36" borderId="0" xfId="62" applyFont="1" applyFill="1" applyAlignment="1">
      <alignment horizontal="center" vertical="center" wrapText="1"/>
      <protection/>
    </xf>
    <xf numFmtId="0" fontId="96" fillId="0" borderId="10" xfId="62" applyFont="1" applyBorder="1" applyAlignment="1">
      <alignment horizontal="center" vertical="center" wrapText="1"/>
      <protection/>
    </xf>
    <xf numFmtId="0" fontId="26" fillId="0" borderId="10" xfId="62" applyFont="1" applyBorder="1" applyAlignment="1">
      <alignment horizontal="center"/>
      <protection/>
    </xf>
    <xf numFmtId="43" fontId="81" fillId="0" borderId="10" xfId="44" applyFont="1" applyBorder="1" applyAlignment="1">
      <alignment horizontal="center"/>
    </xf>
    <xf numFmtId="0" fontId="81" fillId="0" borderId="34" xfId="62" applyFont="1" applyBorder="1" applyAlignment="1">
      <alignment horizontal="center" vertical="center" wrapText="1"/>
      <protection/>
    </xf>
    <xf numFmtId="0" fontId="81" fillId="0" borderId="10" xfId="62" applyFont="1" applyBorder="1" applyAlignment="1">
      <alignment horizontal="left" vertical="center" wrapText="1" indent="1"/>
      <protection/>
    </xf>
    <xf numFmtId="0" fontId="81" fillId="0" borderId="0" xfId="62" applyFont="1" applyAlignment="1">
      <alignment horizontal="left" vertical="center"/>
      <protection/>
    </xf>
    <xf numFmtId="0" fontId="81" fillId="0" borderId="30" xfId="62" applyFont="1" applyBorder="1" applyAlignment="1">
      <alignment horizontal="left" vertical="center" wrapText="1" indent="1"/>
      <protection/>
    </xf>
    <xf numFmtId="0" fontId="81" fillId="0" borderId="31" xfId="62" applyFont="1" applyBorder="1" applyAlignment="1">
      <alignment horizontal="left" vertical="center" wrapText="1" indent="1"/>
      <protection/>
    </xf>
    <xf numFmtId="0" fontId="82" fillId="0" borderId="10" xfId="62" applyFont="1" applyBorder="1" applyAlignment="1">
      <alignment horizontal="left" vertical="center" wrapText="1" indent="1"/>
      <protection/>
    </xf>
    <xf numFmtId="0" fontId="99" fillId="0" borderId="0" xfId="62" applyFont="1" applyAlignment="1">
      <alignment horizontal="left" vertical="center" wrapText="1"/>
      <protection/>
    </xf>
    <xf numFmtId="0" fontId="100" fillId="0" borderId="0" xfId="62" applyFont="1" applyAlignment="1">
      <alignment horizontal="left" vertical="center" wrapText="1"/>
      <protection/>
    </xf>
    <xf numFmtId="0" fontId="101" fillId="0" borderId="0" xfId="62" applyFont="1" applyAlignment="1">
      <alignment horizontal="left" vertical="center" wrapText="1"/>
      <protection/>
    </xf>
    <xf numFmtId="0" fontId="88" fillId="0" borderId="0" xfId="62" applyFont="1" applyAlignment="1">
      <alignment horizontal="center"/>
      <protection/>
    </xf>
    <xf numFmtId="0" fontId="81" fillId="0" borderId="30" xfId="62" applyFont="1" applyBorder="1" applyAlignment="1">
      <alignment horizontal="left" vertical="center" wrapText="1"/>
      <protection/>
    </xf>
    <xf numFmtId="0" fontId="81" fillId="0" borderId="31" xfId="62" applyFont="1" applyBorder="1" applyAlignment="1">
      <alignment horizontal="left" vertical="center" wrapText="1"/>
      <protection/>
    </xf>
    <xf numFmtId="0" fontId="88" fillId="0" borderId="29" xfId="62" applyFont="1" applyBorder="1" applyAlignment="1">
      <alignment horizontal="center"/>
      <protection/>
    </xf>
    <xf numFmtId="0" fontId="88" fillId="0" borderId="34" xfId="62" applyFont="1" applyBorder="1" applyAlignment="1">
      <alignment horizontal="center"/>
      <protection/>
    </xf>
    <xf numFmtId="0" fontId="88" fillId="0" borderId="24" xfId="62" applyFont="1" applyBorder="1" applyAlignment="1">
      <alignment horizontal="center"/>
      <protection/>
    </xf>
    <xf numFmtId="0" fontId="88" fillId="0" borderId="30" xfId="62" applyFont="1" applyBorder="1" applyAlignment="1">
      <alignment vertical="center"/>
      <protection/>
    </xf>
    <xf numFmtId="0" fontId="88" fillId="0" borderId="35" xfId="62" applyFont="1" applyBorder="1" applyAlignment="1">
      <alignment vertical="center"/>
      <protection/>
    </xf>
    <xf numFmtId="0" fontId="88" fillId="0" borderId="31" xfId="62" applyFont="1" applyBorder="1" applyAlignment="1">
      <alignment vertical="center"/>
      <protection/>
    </xf>
    <xf numFmtId="0" fontId="81" fillId="0" borderId="10" xfId="62" applyFont="1" applyBorder="1" applyAlignment="1">
      <alignment horizontal="justify" vertical="center" wrapText="1"/>
      <protection/>
    </xf>
    <xf numFmtId="43" fontId="0" fillId="0" borderId="10" xfId="45" applyFont="1" applyBorder="1" applyAlignment="1">
      <alignment horizontal="center"/>
      <protection locked="0"/>
    </xf>
    <xf numFmtId="0" fontId="81" fillId="0" borderId="10" xfId="62" applyFont="1" applyBorder="1" applyAlignment="1">
      <alignment horizontal="left" vertical="center" wrapText="1" indent="3"/>
      <protection/>
    </xf>
    <xf numFmtId="0" fontId="81" fillId="0" borderId="10" xfId="62" applyFont="1" applyFill="1" applyBorder="1" applyAlignment="1">
      <alignment horizontal="center" vertical="center" wrapText="1"/>
      <protection/>
    </xf>
    <xf numFmtId="0" fontId="89" fillId="0" borderId="0" xfId="62" applyFont="1" applyAlignment="1">
      <alignment horizontal="left" wrapText="1"/>
      <protection/>
    </xf>
    <xf numFmtId="0" fontId="81" fillId="0" borderId="10" xfId="62" applyFont="1" applyBorder="1" applyAlignment="1">
      <alignment horizontal="left" vertical="center" wrapText="1" indent="2"/>
      <protection/>
    </xf>
    <xf numFmtId="0" fontId="81" fillId="0" borderId="0" xfId="62" applyFont="1" applyAlignment="1">
      <alignment horizontal="left"/>
      <protection/>
    </xf>
    <xf numFmtId="0" fontId="88" fillId="0" borderId="0" xfId="62" applyFont="1" applyAlignment="1">
      <alignment horizontal="left"/>
      <protection/>
    </xf>
    <xf numFmtId="0" fontId="87" fillId="0" borderId="13" xfId="62" applyFont="1" applyBorder="1" applyAlignment="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8" xfId="44"/>
    <cellStyle name="Comma 2" xfId="45"/>
    <cellStyle name="Comma 2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 4" xfId="64"/>
    <cellStyle name="Normal_Äèðåêöèîí 2007-I"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33330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66CC"/>
      <rgbColor rgb="00FFFFFF"/>
      <rgbColor rgb="00D2B48C"/>
      <rgbColor rgb="00FFDAB9"/>
      <rgbColor rgb="00A0522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71</xdr:row>
      <xdr:rowOff>0</xdr:rowOff>
    </xdr:from>
    <xdr:to>
      <xdr:col>6</xdr:col>
      <xdr:colOff>0</xdr:colOff>
      <xdr:row>72</xdr:row>
      <xdr:rowOff>0</xdr:rowOff>
    </xdr:to>
    <xdr:pic>
      <xdr:nvPicPr>
        <xdr:cNvPr id="1" name="Picture 1"/>
        <xdr:cNvPicPr preferRelativeResize="1">
          <a:picLocks noChangeAspect="1"/>
        </xdr:cNvPicPr>
      </xdr:nvPicPr>
      <xdr:blipFill>
        <a:blip r:embed="rId1"/>
        <a:stretch>
          <a:fillRect/>
        </a:stretch>
      </xdr:blipFill>
      <xdr:spPr>
        <a:xfrm>
          <a:off x="0" y="13706475"/>
          <a:ext cx="67246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5</xdr:col>
      <xdr:colOff>0</xdr:colOff>
      <xdr:row>37</xdr:row>
      <xdr:rowOff>0</xdr:rowOff>
    </xdr:to>
    <xdr:pic>
      <xdr:nvPicPr>
        <xdr:cNvPr id="1" name="Picture 1"/>
        <xdr:cNvPicPr preferRelativeResize="1">
          <a:picLocks noChangeAspect="1"/>
        </xdr:cNvPicPr>
      </xdr:nvPicPr>
      <xdr:blipFill>
        <a:blip r:embed="rId1"/>
        <a:stretch>
          <a:fillRect/>
        </a:stretch>
      </xdr:blipFill>
      <xdr:spPr>
        <a:xfrm>
          <a:off x="0" y="6753225"/>
          <a:ext cx="6724650" cy="19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10</xdr:col>
      <xdr:colOff>819150</xdr:colOff>
      <xdr:row>26</xdr:row>
      <xdr:rowOff>0</xdr:rowOff>
    </xdr:to>
    <xdr:pic>
      <xdr:nvPicPr>
        <xdr:cNvPr id="1" name="Picture 1"/>
        <xdr:cNvPicPr preferRelativeResize="1">
          <a:picLocks noChangeAspect="1"/>
        </xdr:cNvPicPr>
      </xdr:nvPicPr>
      <xdr:blipFill>
        <a:blip r:embed="rId1"/>
        <a:stretch>
          <a:fillRect/>
        </a:stretch>
      </xdr:blipFill>
      <xdr:spPr>
        <a:xfrm>
          <a:off x="0" y="5600700"/>
          <a:ext cx="9867900" cy="19050"/>
        </a:xfrm>
        <a:prstGeom prst="rect">
          <a:avLst/>
        </a:prstGeom>
        <a:noFill/>
        <a:ln w="9525" cmpd="sng">
          <a:noFill/>
        </a:ln>
      </xdr:spPr>
    </xdr:pic>
    <xdr:clientData/>
  </xdr:twoCellAnchor>
  <xdr:twoCellAnchor editAs="oneCell">
    <xdr:from>
      <xdr:col>0</xdr:col>
      <xdr:colOff>0</xdr:colOff>
      <xdr:row>25</xdr:row>
      <xdr:rowOff>0</xdr:rowOff>
    </xdr:from>
    <xdr:to>
      <xdr:col>10</xdr:col>
      <xdr:colOff>762000</xdr:colOff>
      <xdr:row>26</xdr:row>
      <xdr:rowOff>0</xdr:rowOff>
    </xdr:to>
    <xdr:pic>
      <xdr:nvPicPr>
        <xdr:cNvPr id="2" name="Picture 1"/>
        <xdr:cNvPicPr preferRelativeResize="1">
          <a:picLocks noChangeAspect="1"/>
        </xdr:cNvPicPr>
      </xdr:nvPicPr>
      <xdr:blipFill>
        <a:blip r:embed="rId1"/>
        <a:stretch>
          <a:fillRect/>
        </a:stretch>
      </xdr:blipFill>
      <xdr:spPr>
        <a:xfrm>
          <a:off x="0" y="5600700"/>
          <a:ext cx="9810750" cy="19050"/>
        </a:xfrm>
        <a:prstGeom prst="rect">
          <a:avLst/>
        </a:prstGeom>
        <a:noFill/>
        <a:ln w="9525" cmpd="sng">
          <a:noFill/>
        </a:ln>
      </xdr:spPr>
    </xdr:pic>
    <xdr:clientData/>
  </xdr:twoCellAnchor>
  <xdr:twoCellAnchor editAs="oneCell">
    <xdr:from>
      <xdr:col>0</xdr:col>
      <xdr:colOff>0</xdr:colOff>
      <xdr:row>25</xdr:row>
      <xdr:rowOff>0</xdr:rowOff>
    </xdr:from>
    <xdr:to>
      <xdr:col>10</xdr:col>
      <xdr:colOff>762000</xdr:colOff>
      <xdr:row>26</xdr:row>
      <xdr:rowOff>0</xdr:rowOff>
    </xdr:to>
    <xdr:pic>
      <xdr:nvPicPr>
        <xdr:cNvPr id="3" name="Picture 1"/>
        <xdr:cNvPicPr preferRelativeResize="1">
          <a:picLocks noChangeAspect="1"/>
        </xdr:cNvPicPr>
      </xdr:nvPicPr>
      <xdr:blipFill>
        <a:blip r:embed="rId1"/>
        <a:stretch>
          <a:fillRect/>
        </a:stretch>
      </xdr:blipFill>
      <xdr:spPr>
        <a:xfrm>
          <a:off x="0" y="5600700"/>
          <a:ext cx="9810750" cy="1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59</xdr:row>
      <xdr:rowOff>0</xdr:rowOff>
    </xdr:from>
    <xdr:to>
      <xdr:col>5</xdr:col>
      <xdr:colOff>0</xdr:colOff>
      <xdr:row>60</xdr:row>
      <xdr:rowOff>0</xdr:rowOff>
    </xdr:to>
    <xdr:pic>
      <xdr:nvPicPr>
        <xdr:cNvPr id="1" name="Picture 1"/>
        <xdr:cNvPicPr preferRelativeResize="1">
          <a:picLocks noChangeAspect="1"/>
        </xdr:cNvPicPr>
      </xdr:nvPicPr>
      <xdr:blipFill>
        <a:blip r:embed="rId1"/>
        <a:stretch>
          <a:fillRect/>
        </a:stretch>
      </xdr:blipFill>
      <xdr:spPr>
        <a:xfrm>
          <a:off x="0" y="9629775"/>
          <a:ext cx="6724650" cy="19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73</xdr:row>
      <xdr:rowOff>0</xdr:rowOff>
    </xdr:from>
    <xdr:to>
      <xdr:col>51</xdr:col>
      <xdr:colOff>0</xdr:colOff>
      <xdr:row>74</xdr:row>
      <xdr:rowOff>0</xdr:rowOff>
    </xdr:to>
    <xdr:pic>
      <xdr:nvPicPr>
        <xdr:cNvPr id="1" name="Picture 1"/>
        <xdr:cNvPicPr preferRelativeResize="1">
          <a:picLocks noChangeAspect="1"/>
        </xdr:cNvPicPr>
      </xdr:nvPicPr>
      <xdr:blipFill>
        <a:blip r:embed="rId1"/>
        <a:stretch>
          <a:fillRect/>
        </a:stretch>
      </xdr:blipFill>
      <xdr:spPr>
        <a:xfrm>
          <a:off x="0" y="9963150"/>
          <a:ext cx="6829425" cy="19050"/>
        </a:xfrm>
        <a:prstGeom prst="rect">
          <a:avLst/>
        </a:prstGeom>
        <a:noFill/>
        <a:ln w="9525" cmpd="sng">
          <a:noFill/>
        </a:ln>
      </xdr:spPr>
    </xdr:pic>
    <xdr:clientData/>
  </xdr:twoCellAnchor>
  <xdr:twoCellAnchor editAs="oneCell">
    <xdr:from>
      <xdr:col>0</xdr:col>
      <xdr:colOff>0</xdr:colOff>
      <xdr:row>85</xdr:row>
      <xdr:rowOff>0</xdr:rowOff>
    </xdr:from>
    <xdr:to>
      <xdr:col>51</xdr:col>
      <xdr:colOff>0</xdr:colOff>
      <xdr:row>86</xdr:row>
      <xdr:rowOff>0</xdr:rowOff>
    </xdr:to>
    <xdr:pic>
      <xdr:nvPicPr>
        <xdr:cNvPr id="2" name="Picture 2"/>
        <xdr:cNvPicPr preferRelativeResize="1">
          <a:picLocks noChangeAspect="1"/>
        </xdr:cNvPicPr>
      </xdr:nvPicPr>
      <xdr:blipFill>
        <a:blip r:embed="rId1"/>
        <a:stretch>
          <a:fillRect/>
        </a:stretch>
      </xdr:blipFill>
      <xdr:spPr>
        <a:xfrm>
          <a:off x="0" y="13211175"/>
          <a:ext cx="6829425" cy="19050"/>
        </a:xfrm>
        <a:prstGeom prst="rect">
          <a:avLst/>
        </a:prstGeom>
        <a:noFill/>
        <a:ln w="9525" cmpd="sng">
          <a:noFill/>
        </a:ln>
      </xdr:spPr>
    </xdr:pic>
    <xdr:clientData/>
  </xdr:twoCellAnchor>
  <xdr:twoCellAnchor editAs="oneCell">
    <xdr:from>
      <xdr:col>0</xdr:col>
      <xdr:colOff>0</xdr:colOff>
      <xdr:row>90</xdr:row>
      <xdr:rowOff>0</xdr:rowOff>
    </xdr:from>
    <xdr:to>
      <xdr:col>51</xdr:col>
      <xdr:colOff>0</xdr:colOff>
      <xdr:row>91</xdr:row>
      <xdr:rowOff>0</xdr:rowOff>
    </xdr:to>
    <xdr:pic>
      <xdr:nvPicPr>
        <xdr:cNvPr id="3" name="Picture 3"/>
        <xdr:cNvPicPr preferRelativeResize="1">
          <a:picLocks noChangeAspect="1"/>
        </xdr:cNvPicPr>
      </xdr:nvPicPr>
      <xdr:blipFill>
        <a:blip r:embed="rId1"/>
        <a:stretch>
          <a:fillRect/>
        </a:stretch>
      </xdr:blipFill>
      <xdr:spPr>
        <a:xfrm>
          <a:off x="0" y="14068425"/>
          <a:ext cx="6829425" cy="19050"/>
        </a:xfrm>
        <a:prstGeom prst="rect">
          <a:avLst/>
        </a:prstGeom>
        <a:noFill/>
        <a:ln w="9525" cmpd="sng">
          <a:noFill/>
        </a:ln>
      </xdr:spPr>
    </xdr:pic>
    <xdr:clientData/>
  </xdr:twoCellAnchor>
  <xdr:twoCellAnchor editAs="oneCell">
    <xdr:from>
      <xdr:col>0</xdr:col>
      <xdr:colOff>0</xdr:colOff>
      <xdr:row>73</xdr:row>
      <xdr:rowOff>0</xdr:rowOff>
    </xdr:from>
    <xdr:to>
      <xdr:col>51</xdr:col>
      <xdr:colOff>0</xdr:colOff>
      <xdr:row>74</xdr:row>
      <xdr:rowOff>0</xdr:rowOff>
    </xdr:to>
    <xdr:pic>
      <xdr:nvPicPr>
        <xdr:cNvPr id="4" name="Picture 1"/>
        <xdr:cNvPicPr preferRelativeResize="1">
          <a:picLocks noChangeAspect="1"/>
        </xdr:cNvPicPr>
      </xdr:nvPicPr>
      <xdr:blipFill>
        <a:blip r:embed="rId1"/>
        <a:stretch>
          <a:fillRect/>
        </a:stretch>
      </xdr:blipFill>
      <xdr:spPr>
        <a:xfrm>
          <a:off x="0" y="9963150"/>
          <a:ext cx="6829425" cy="19050"/>
        </a:xfrm>
        <a:prstGeom prst="rect">
          <a:avLst/>
        </a:prstGeom>
        <a:noFill/>
        <a:ln w="9525" cmpd="sng">
          <a:noFill/>
        </a:ln>
      </xdr:spPr>
    </xdr:pic>
    <xdr:clientData/>
  </xdr:twoCellAnchor>
  <xdr:twoCellAnchor editAs="oneCell">
    <xdr:from>
      <xdr:col>0</xdr:col>
      <xdr:colOff>0</xdr:colOff>
      <xdr:row>85</xdr:row>
      <xdr:rowOff>0</xdr:rowOff>
    </xdr:from>
    <xdr:to>
      <xdr:col>51</xdr:col>
      <xdr:colOff>0</xdr:colOff>
      <xdr:row>86</xdr:row>
      <xdr:rowOff>0</xdr:rowOff>
    </xdr:to>
    <xdr:pic>
      <xdr:nvPicPr>
        <xdr:cNvPr id="5" name="Picture 2"/>
        <xdr:cNvPicPr preferRelativeResize="1">
          <a:picLocks noChangeAspect="1"/>
        </xdr:cNvPicPr>
      </xdr:nvPicPr>
      <xdr:blipFill>
        <a:blip r:embed="rId1"/>
        <a:stretch>
          <a:fillRect/>
        </a:stretch>
      </xdr:blipFill>
      <xdr:spPr>
        <a:xfrm>
          <a:off x="0" y="13211175"/>
          <a:ext cx="6829425" cy="19050"/>
        </a:xfrm>
        <a:prstGeom prst="rect">
          <a:avLst/>
        </a:prstGeom>
        <a:noFill/>
        <a:ln w="9525" cmpd="sng">
          <a:noFill/>
        </a:ln>
      </xdr:spPr>
    </xdr:pic>
    <xdr:clientData/>
  </xdr:twoCellAnchor>
  <xdr:twoCellAnchor editAs="oneCell">
    <xdr:from>
      <xdr:col>0</xdr:col>
      <xdr:colOff>0</xdr:colOff>
      <xdr:row>90</xdr:row>
      <xdr:rowOff>0</xdr:rowOff>
    </xdr:from>
    <xdr:to>
      <xdr:col>51</xdr:col>
      <xdr:colOff>0</xdr:colOff>
      <xdr:row>91</xdr:row>
      <xdr:rowOff>0</xdr:rowOff>
    </xdr:to>
    <xdr:pic>
      <xdr:nvPicPr>
        <xdr:cNvPr id="6" name="Picture 3"/>
        <xdr:cNvPicPr preferRelativeResize="1">
          <a:picLocks noChangeAspect="1"/>
        </xdr:cNvPicPr>
      </xdr:nvPicPr>
      <xdr:blipFill>
        <a:blip r:embed="rId1"/>
        <a:stretch>
          <a:fillRect/>
        </a:stretch>
      </xdr:blipFill>
      <xdr:spPr>
        <a:xfrm>
          <a:off x="0" y="14068425"/>
          <a:ext cx="6829425"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Balance-uud%202016\XAN%20Altai\2016\TT-2%20sh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68"/>
  <sheetViews>
    <sheetView zoomScalePageLayoutView="0" workbookViewId="0" topLeftCell="A1">
      <selection activeCell="J38" sqref="J38"/>
    </sheetView>
  </sheetViews>
  <sheetFormatPr defaultColWidth="9.140625" defaultRowHeight="12.75"/>
  <cols>
    <col min="1" max="1" width="4.00390625" style="2" customWidth="1"/>
    <col min="2" max="2" width="6.7109375" style="2" customWidth="1"/>
    <col min="3" max="3" width="14.00390625" style="2" customWidth="1"/>
    <col min="4" max="8" width="4.00390625" style="2" customWidth="1"/>
    <col min="9" max="9" width="3.140625" style="2" customWidth="1"/>
    <col min="10" max="10" width="3.00390625" style="2" customWidth="1"/>
    <col min="11" max="11" width="6.57421875" style="2" customWidth="1"/>
    <col min="12" max="12" width="12.421875" style="2" customWidth="1"/>
    <col min="13" max="13" width="38.28125" style="2" customWidth="1"/>
    <col min="14" max="16384" width="9.140625" style="2" customWidth="1"/>
  </cols>
  <sheetData>
    <row r="1" spans="2:13" ht="15">
      <c r="B1" s="1"/>
      <c r="C1" s="1"/>
      <c r="D1" s="1"/>
      <c r="E1" s="1"/>
      <c r="F1" s="1"/>
      <c r="G1" s="1"/>
      <c r="H1" s="1"/>
      <c r="I1" s="1"/>
      <c r="J1" s="1"/>
      <c r="K1" s="1"/>
      <c r="L1" s="1"/>
      <c r="M1" s="1"/>
    </row>
    <row r="2" spans="2:13" ht="15">
      <c r="B2" s="1"/>
      <c r="C2" s="1"/>
      <c r="D2" s="1"/>
      <c r="E2" s="1"/>
      <c r="F2" s="1"/>
      <c r="G2" s="1"/>
      <c r="H2" s="1"/>
      <c r="I2" s="1"/>
      <c r="J2" s="1"/>
      <c r="K2" s="1"/>
      <c r="L2" s="1"/>
      <c r="M2" s="1"/>
    </row>
    <row r="3" spans="2:13" ht="15">
      <c r="B3" s="1"/>
      <c r="C3" s="1"/>
      <c r="D3" s="1"/>
      <c r="E3" s="1"/>
      <c r="F3" s="1"/>
      <c r="G3" s="1"/>
      <c r="H3" s="1"/>
      <c r="I3" s="1"/>
      <c r="J3" s="1"/>
      <c r="K3" s="1"/>
      <c r="L3" s="1"/>
      <c r="M3" s="1"/>
    </row>
    <row r="4" ht="12" customHeight="1">
      <c r="M4" s="3" t="s">
        <v>137</v>
      </c>
    </row>
    <row r="5" spans="4:13" ht="12" customHeight="1">
      <c r="D5" s="4"/>
      <c r="M5" s="3" t="s">
        <v>138</v>
      </c>
    </row>
    <row r="6" ht="12" customHeight="1">
      <c r="M6" s="3" t="s">
        <v>139</v>
      </c>
    </row>
    <row r="7" ht="12" customHeight="1">
      <c r="M7" s="3"/>
    </row>
    <row r="8" ht="12" customHeight="1">
      <c r="M8" s="3"/>
    </row>
    <row r="9" ht="12" customHeight="1">
      <c r="M9" s="3"/>
    </row>
    <row r="10" ht="12" customHeight="1">
      <c r="M10" s="3"/>
    </row>
    <row r="11" spans="2:12" s="7" customFormat="1" ht="15.75">
      <c r="B11" s="2"/>
      <c r="C11" s="5" t="s">
        <v>140</v>
      </c>
      <c r="D11" s="6">
        <v>2</v>
      </c>
      <c r="E11" s="6">
        <v>0</v>
      </c>
      <c r="F11" s="6">
        <v>3</v>
      </c>
      <c r="G11" s="6">
        <v>3</v>
      </c>
      <c r="H11" s="6">
        <v>0</v>
      </c>
      <c r="I11" s="6">
        <v>0</v>
      </c>
      <c r="J11" s="6">
        <v>3</v>
      </c>
      <c r="K11" s="1"/>
      <c r="L11" s="2"/>
    </row>
    <row r="12" spans="2:12" s="7" customFormat="1" ht="6" customHeight="1">
      <c r="B12" s="2"/>
      <c r="C12" s="2"/>
      <c r="D12" s="2"/>
      <c r="E12" s="2"/>
      <c r="F12" s="2"/>
      <c r="G12" s="2"/>
      <c r="H12" s="2"/>
      <c r="I12" s="2"/>
      <c r="J12" s="2"/>
      <c r="K12" s="2"/>
      <c r="L12" s="2"/>
    </row>
    <row r="13" spans="2:12" s="7" customFormat="1" ht="15.75">
      <c r="B13" s="2" t="s">
        <v>141</v>
      </c>
      <c r="C13" s="2"/>
      <c r="D13" s="4"/>
      <c r="E13" s="2"/>
      <c r="F13" s="2"/>
      <c r="G13" s="2"/>
      <c r="H13" s="2"/>
      <c r="I13" s="2"/>
      <c r="J13" s="2"/>
      <c r="K13" s="2"/>
      <c r="L13" s="2"/>
    </row>
    <row r="14" spans="2:12" s="7" customFormat="1" ht="6" customHeight="1">
      <c r="B14" s="2"/>
      <c r="C14" s="2"/>
      <c r="D14" s="2"/>
      <c r="E14" s="2"/>
      <c r="F14" s="2"/>
      <c r="G14" s="2"/>
      <c r="H14" s="2"/>
      <c r="I14" s="2"/>
      <c r="J14" s="2"/>
      <c r="K14" s="2"/>
      <c r="L14" s="2"/>
    </row>
    <row r="15" spans="2:12" s="7" customFormat="1" ht="15">
      <c r="B15" s="2" t="s">
        <v>142</v>
      </c>
      <c r="C15" s="2"/>
      <c r="D15" s="2"/>
      <c r="E15" s="2"/>
      <c r="F15" s="2"/>
      <c r="G15" s="2"/>
      <c r="H15" s="2"/>
      <c r="I15" s="2"/>
      <c r="J15" s="2"/>
      <c r="K15" s="2"/>
      <c r="L15" s="2"/>
    </row>
    <row r="16" spans="2:12" s="7" customFormat="1" ht="6" customHeight="1">
      <c r="B16" s="2"/>
      <c r="C16" s="8"/>
      <c r="D16" s="2"/>
      <c r="E16" s="2"/>
      <c r="F16" s="2"/>
      <c r="G16" s="2"/>
      <c r="H16" s="2"/>
      <c r="I16" s="2"/>
      <c r="J16" s="2"/>
      <c r="K16" s="2"/>
      <c r="L16" s="2"/>
    </row>
    <row r="17" spans="2:13" s="7" customFormat="1" ht="15.75">
      <c r="B17" s="2" t="s">
        <v>143</v>
      </c>
      <c r="C17" s="9" t="s">
        <v>144</v>
      </c>
      <c r="D17" s="4"/>
      <c r="E17" s="4"/>
      <c r="F17" s="4"/>
      <c r="G17" s="4"/>
      <c r="H17" s="2"/>
      <c r="I17" s="2"/>
      <c r="J17" s="8"/>
      <c r="K17" s="2" t="s">
        <v>145</v>
      </c>
      <c r="L17" s="10"/>
      <c r="M17" s="11"/>
    </row>
    <row r="18" spans="2:12" s="7" customFormat="1" ht="6" customHeight="1">
      <c r="B18" s="2"/>
      <c r="C18" s="8"/>
      <c r="D18" s="2"/>
      <c r="E18" s="2"/>
      <c r="F18" s="2"/>
      <c r="G18" s="2"/>
      <c r="H18" s="2"/>
      <c r="I18" s="2"/>
      <c r="J18" s="2"/>
      <c r="K18" s="2"/>
      <c r="L18" s="2"/>
    </row>
    <row r="19" spans="2:12" s="7" customFormat="1" ht="15.75">
      <c r="B19" s="2" t="s">
        <v>146</v>
      </c>
      <c r="C19" s="8"/>
      <c r="D19" s="2" t="s">
        <v>147</v>
      </c>
      <c r="E19" s="2"/>
      <c r="F19" s="2"/>
      <c r="G19" s="2"/>
      <c r="H19" s="2"/>
      <c r="I19" s="2"/>
      <c r="J19" s="2"/>
      <c r="K19" s="2" t="s">
        <v>148</v>
      </c>
      <c r="L19" s="2"/>
    </row>
    <row r="20" spans="2:12" s="7" customFormat="1" ht="15">
      <c r="B20" s="2"/>
      <c r="C20" s="2"/>
      <c r="D20" s="2"/>
      <c r="E20" s="2"/>
      <c r="F20" s="2"/>
      <c r="G20" s="2"/>
      <c r="H20" s="2"/>
      <c r="I20" s="2"/>
      <c r="J20" s="2"/>
      <c r="K20" s="2"/>
      <c r="L20" s="2"/>
    </row>
    <row r="29" spans="2:13" s="4" customFormat="1" ht="23.25">
      <c r="B29" s="235" t="s">
        <v>149</v>
      </c>
      <c r="C29" s="235"/>
      <c r="D29" s="235"/>
      <c r="E29" s="235"/>
      <c r="F29" s="235"/>
      <c r="G29" s="235"/>
      <c r="H29" s="235"/>
      <c r="I29" s="235"/>
      <c r="J29" s="235"/>
      <c r="K29" s="235"/>
      <c r="L29" s="235"/>
      <c r="M29" s="235"/>
    </row>
    <row r="30" spans="2:13" s="4" customFormat="1" ht="3" customHeight="1">
      <c r="B30" s="13"/>
      <c r="C30" s="13"/>
      <c r="D30" s="13"/>
      <c r="E30" s="13"/>
      <c r="F30" s="13"/>
      <c r="G30" s="13"/>
      <c r="H30" s="12"/>
      <c r="I30" s="13"/>
      <c r="J30" s="13"/>
      <c r="K30" s="13"/>
      <c r="L30" s="13"/>
      <c r="M30" s="13"/>
    </row>
    <row r="31" spans="2:13" s="4" customFormat="1" ht="23.25">
      <c r="B31" s="235" t="s">
        <v>490</v>
      </c>
      <c r="C31" s="235"/>
      <c r="D31" s="235"/>
      <c r="E31" s="235"/>
      <c r="F31" s="235"/>
      <c r="G31" s="235"/>
      <c r="H31" s="235"/>
      <c r="I31" s="235"/>
      <c r="J31" s="235"/>
      <c r="K31" s="235"/>
      <c r="L31" s="235"/>
      <c r="M31" s="235"/>
    </row>
    <row r="32" spans="2:13" s="4" customFormat="1" ht="3" customHeight="1">
      <c r="B32" s="13"/>
      <c r="C32" s="13"/>
      <c r="D32" s="13"/>
      <c r="E32" s="13"/>
      <c r="F32" s="13"/>
      <c r="G32" s="13"/>
      <c r="H32" s="12"/>
      <c r="I32" s="13"/>
      <c r="J32" s="13"/>
      <c r="K32" s="13"/>
      <c r="L32" s="13"/>
      <c r="M32" s="13"/>
    </row>
    <row r="33" spans="2:13" s="4" customFormat="1" ht="23.25">
      <c r="B33" s="235" t="s">
        <v>150</v>
      </c>
      <c r="C33" s="235"/>
      <c r="D33" s="235"/>
      <c r="E33" s="235"/>
      <c r="F33" s="235"/>
      <c r="G33" s="235"/>
      <c r="H33" s="235"/>
      <c r="I33" s="235"/>
      <c r="J33" s="235"/>
      <c r="K33" s="235"/>
      <c r="L33" s="235"/>
      <c r="M33" s="235"/>
    </row>
    <row r="34" spans="2:13" ht="15">
      <c r="B34" s="14"/>
      <c r="C34" s="14"/>
      <c r="D34" s="14"/>
      <c r="E34" s="14"/>
      <c r="F34" s="14"/>
      <c r="G34" s="14"/>
      <c r="H34" s="14"/>
      <c r="I34" s="14"/>
      <c r="J34" s="14"/>
      <c r="K34" s="14"/>
      <c r="L34" s="14"/>
      <c r="M34" s="14"/>
    </row>
    <row r="48" spans="2:13" ht="15">
      <c r="B48" s="227" t="s">
        <v>151</v>
      </c>
      <c r="C48" s="228"/>
      <c r="D48" s="228"/>
      <c r="E48" s="228"/>
      <c r="F48" s="228"/>
      <c r="G48" s="228"/>
      <c r="H48" s="228"/>
      <c r="I48" s="228"/>
      <c r="J48" s="228"/>
      <c r="K48" s="229"/>
      <c r="L48" s="233" t="s">
        <v>152</v>
      </c>
      <c r="M48" s="233" t="s">
        <v>153</v>
      </c>
    </row>
    <row r="49" spans="2:13" ht="15">
      <c r="B49" s="230"/>
      <c r="C49" s="231"/>
      <c r="D49" s="231"/>
      <c r="E49" s="231"/>
      <c r="F49" s="231"/>
      <c r="G49" s="231"/>
      <c r="H49" s="231"/>
      <c r="I49" s="231"/>
      <c r="J49" s="231"/>
      <c r="K49" s="232"/>
      <c r="L49" s="234"/>
      <c r="M49" s="234"/>
    </row>
    <row r="50" spans="2:13" ht="15">
      <c r="B50" s="227"/>
      <c r="C50" s="228"/>
      <c r="D50" s="228"/>
      <c r="E50" s="228"/>
      <c r="F50" s="228"/>
      <c r="G50" s="228"/>
      <c r="H50" s="228"/>
      <c r="I50" s="228"/>
      <c r="J50" s="228"/>
      <c r="K50" s="229"/>
      <c r="L50" s="233"/>
      <c r="M50" s="233"/>
    </row>
    <row r="51" spans="2:13" ht="15">
      <c r="B51" s="230"/>
      <c r="C51" s="231"/>
      <c r="D51" s="231"/>
      <c r="E51" s="231"/>
      <c r="F51" s="231"/>
      <c r="G51" s="231"/>
      <c r="H51" s="231"/>
      <c r="I51" s="231"/>
      <c r="J51" s="231"/>
      <c r="K51" s="232"/>
      <c r="L51" s="234"/>
      <c r="M51" s="234"/>
    </row>
    <row r="52" spans="2:13" ht="15">
      <c r="B52" s="227"/>
      <c r="C52" s="228"/>
      <c r="D52" s="228"/>
      <c r="E52" s="228"/>
      <c r="F52" s="228"/>
      <c r="G52" s="228"/>
      <c r="H52" s="228"/>
      <c r="I52" s="228"/>
      <c r="J52" s="228"/>
      <c r="K52" s="229"/>
      <c r="L52" s="233"/>
      <c r="M52" s="233"/>
    </row>
    <row r="53" spans="2:13" ht="15">
      <c r="B53" s="230"/>
      <c r="C53" s="231"/>
      <c r="D53" s="231"/>
      <c r="E53" s="231"/>
      <c r="F53" s="231"/>
      <c r="G53" s="231"/>
      <c r="H53" s="231"/>
      <c r="I53" s="231"/>
      <c r="J53" s="231"/>
      <c r="K53" s="232"/>
      <c r="L53" s="234"/>
      <c r="M53" s="234"/>
    </row>
    <row r="54" spans="2:13" ht="15">
      <c r="B54" s="227"/>
      <c r="C54" s="228"/>
      <c r="D54" s="228"/>
      <c r="E54" s="228"/>
      <c r="F54" s="228"/>
      <c r="G54" s="228"/>
      <c r="H54" s="228"/>
      <c r="I54" s="228"/>
      <c r="J54" s="228"/>
      <c r="K54" s="229"/>
      <c r="L54" s="233"/>
      <c r="M54" s="233"/>
    </row>
    <row r="55" spans="2:13" ht="15">
      <c r="B55" s="230"/>
      <c r="C55" s="231"/>
      <c r="D55" s="231"/>
      <c r="E55" s="231"/>
      <c r="F55" s="231"/>
      <c r="G55" s="231"/>
      <c r="H55" s="231"/>
      <c r="I55" s="231"/>
      <c r="J55" s="231"/>
      <c r="K55" s="232"/>
      <c r="L55" s="234"/>
      <c r="M55" s="234"/>
    </row>
    <row r="56" spans="2:13" ht="15">
      <c r="B56" s="227"/>
      <c r="C56" s="228"/>
      <c r="D56" s="228"/>
      <c r="E56" s="228"/>
      <c r="F56" s="228"/>
      <c r="G56" s="228"/>
      <c r="H56" s="228"/>
      <c r="I56" s="228"/>
      <c r="J56" s="228"/>
      <c r="K56" s="229"/>
      <c r="L56" s="233"/>
      <c r="M56" s="233"/>
    </row>
    <row r="57" spans="2:13" ht="15">
      <c r="B57" s="230"/>
      <c r="C57" s="231"/>
      <c r="D57" s="231"/>
      <c r="E57" s="231"/>
      <c r="F57" s="231"/>
      <c r="G57" s="231"/>
      <c r="H57" s="231"/>
      <c r="I57" s="231"/>
      <c r="J57" s="231"/>
      <c r="K57" s="232"/>
      <c r="L57" s="234"/>
      <c r="M57" s="234"/>
    </row>
    <row r="58" spans="2:13" ht="15">
      <c r="B58" s="1"/>
      <c r="C58" s="1"/>
      <c r="D58" s="1"/>
      <c r="E58" s="1"/>
      <c r="F58" s="1"/>
      <c r="G58" s="1"/>
      <c r="H58" s="1"/>
      <c r="I58" s="1"/>
      <c r="J58" s="1"/>
      <c r="K58" s="1"/>
      <c r="L58" s="1"/>
      <c r="M58" s="1"/>
    </row>
    <row r="59" spans="2:13" ht="15">
      <c r="B59" s="1"/>
      <c r="C59" s="1"/>
      <c r="D59" s="1"/>
      <c r="E59" s="1"/>
      <c r="F59" s="1"/>
      <c r="G59" s="1"/>
      <c r="H59" s="1"/>
      <c r="I59" s="1"/>
      <c r="J59" s="1"/>
      <c r="K59" s="1"/>
      <c r="L59" s="1"/>
      <c r="M59" s="1"/>
    </row>
    <row r="60" spans="2:13" ht="15">
      <c r="B60" s="1"/>
      <c r="C60" s="1"/>
      <c r="D60" s="1"/>
      <c r="E60" s="1"/>
      <c r="F60" s="1"/>
      <c r="G60" s="1"/>
      <c r="H60" s="1"/>
      <c r="I60" s="1"/>
      <c r="J60" s="1"/>
      <c r="K60" s="1"/>
      <c r="L60" s="1"/>
      <c r="M60" s="1"/>
    </row>
    <row r="61" spans="2:13" ht="15">
      <c r="B61" s="1"/>
      <c r="C61" s="1"/>
      <c r="D61" s="1"/>
      <c r="E61" s="1"/>
      <c r="F61" s="1"/>
      <c r="G61" s="1"/>
      <c r="H61" s="1"/>
      <c r="I61" s="1"/>
      <c r="J61" s="1"/>
      <c r="K61" s="1"/>
      <c r="L61" s="1"/>
      <c r="M61" s="1"/>
    </row>
    <row r="62" spans="2:13" ht="15">
      <c r="B62" s="1"/>
      <c r="C62" s="1"/>
      <c r="D62" s="1"/>
      <c r="E62" s="1"/>
      <c r="F62" s="1"/>
      <c r="G62" s="1"/>
      <c r="H62" s="1"/>
      <c r="I62" s="1"/>
      <c r="J62" s="1"/>
      <c r="K62" s="1"/>
      <c r="L62" s="1"/>
      <c r="M62" s="1"/>
    </row>
    <row r="63" spans="2:13" ht="15">
      <c r="B63" s="1"/>
      <c r="C63" s="1"/>
      <c r="D63" s="1"/>
      <c r="E63" s="1"/>
      <c r="F63" s="1"/>
      <c r="G63" s="1"/>
      <c r="H63" s="1"/>
      <c r="I63" s="1"/>
      <c r="J63" s="1"/>
      <c r="K63" s="1"/>
      <c r="L63" s="1"/>
      <c r="M63" s="1"/>
    </row>
    <row r="64" spans="2:13" ht="15">
      <c r="B64" s="1"/>
      <c r="C64" s="1"/>
      <c r="D64" s="1"/>
      <c r="E64" s="1"/>
      <c r="F64" s="1"/>
      <c r="G64" s="1"/>
      <c r="H64" s="1"/>
      <c r="I64" s="1"/>
      <c r="J64" s="1"/>
      <c r="K64" s="1"/>
      <c r="L64" s="1"/>
      <c r="M64" s="1"/>
    </row>
    <row r="65" spans="2:13" ht="15">
      <c r="B65" s="1"/>
      <c r="C65" s="1"/>
      <c r="D65" s="1"/>
      <c r="E65" s="1"/>
      <c r="F65" s="1"/>
      <c r="G65" s="1"/>
      <c r="H65" s="1"/>
      <c r="I65" s="1"/>
      <c r="J65" s="1"/>
      <c r="K65" s="1"/>
      <c r="L65" s="1"/>
      <c r="M65" s="1"/>
    </row>
    <row r="66" spans="2:13" ht="15">
      <c r="B66" s="1"/>
      <c r="C66" s="1"/>
      <c r="D66" s="1"/>
      <c r="E66" s="1"/>
      <c r="F66" s="1"/>
      <c r="G66" s="1"/>
      <c r="H66" s="1"/>
      <c r="I66" s="1"/>
      <c r="J66" s="1"/>
      <c r="K66" s="1"/>
      <c r="L66" s="1"/>
      <c r="M66" s="1"/>
    </row>
    <row r="67" spans="2:13" ht="15">
      <c r="B67" s="1"/>
      <c r="C67" s="1"/>
      <c r="D67" s="1"/>
      <c r="E67" s="1"/>
      <c r="F67" s="1"/>
      <c r="G67" s="1"/>
      <c r="H67" s="1"/>
      <c r="I67" s="1"/>
      <c r="J67" s="1"/>
      <c r="K67" s="1"/>
      <c r="L67" s="1"/>
      <c r="M67" s="1"/>
    </row>
    <row r="68" spans="2:13" ht="15">
      <c r="B68" s="1"/>
      <c r="C68" s="1"/>
      <c r="D68" s="1"/>
      <c r="E68" s="1"/>
      <c r="F68" s="1"/>
      <c r="G68" s="1"/>
      <c r="H68" s="1"/>
      <c r="I68" s="1"/>
      <c r="J68" s="1"/>
      <c r="K68" s="1"/>
      <c r="L68" s="1"/>
      <c r="M68" s="1"/>
    </row>
  </sheetData>
  <sheetProtection/>
  <mergeCells count="18">
    <mergeCell ref="B29:M29"/>
    <mergeCell ref="B31:M31"/>
    <mergeCell ref="B33:M33"/>
    <mergeCell ref="B48:K49"/>
    <mergeCell ref="L48:L49"/>
    <mergeCell ref="M48:M49"/>
    <mergeCell ref="B50:K51"/>
    <mergeCell ref="L50:L51"/>
    <mergeCell ref="M50:M51"/>
    <mergeCell ref="B52:K53"/>
    <mergeCell ref="L52:L53"/>
    <mergeCell ref="M52:M53"/>
    <mergeCell ref="B54:K55"/>
    <mergeCell ref="L54:L55"/>
    <mergeCell ref="M54:M55"/>
    <mergeCell ref="B56:K57"/>
    <mergeCell ref="L56:L57"/>
    <mergeCell ref="M56:M57"/>
  </mergeCells>
  <printOptions/>
  <pageMargins left="0.7" right="0.7" top="0.75" bottom="0.75" header="0.3" footer="0.3"/>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B2:I53"/>
  <sheetViews>
    <sheetView view="pageBreakPreview" zoomScale="90" zoomScaleSheetLayoutView="90" zoomScalePageLayoutView="0" workbookViewId="0" topLeftCell="A13">
      <selection activeCell="D21" sqref="D21"/>
    </sheetView>
  </sheetViews>
  <sheetFormatPr defaultColWidth="9.140625" defaultRowHeight="12.75"/>
  <cols>
    <col min="1" max="1" width="3.140625" style="23" customWidth="1"/>
    <col min="2" max="2" width="4.8515625" style="23" customWidth="1"/>
    <col min="3" max="3" width="24.28125" style="23" customWidth="1"/>
    <col min="4" max="4" width="20.8515625" style="23" customWidth="1"/>
    <col min="5" max="5" width="11.8515625" style="23" customWidth="1"/>
    <col min="6" max="6" width="8.140625" style="23" customWidth="1"/>
    <col min="7" max="7" width="16.8515625" style="23" customWidth="1"/>
    <col min="8" max="8" width="6.421875" style="23" customWidth="1"/>
    <col min="9" max="9" width="9.140625" style="23" customWidth="1"/>
    <col min="10" max="16384" width="9.140625" style="23" customWidth="1"/>
  </cols>
  <sheetData>
    <row r="1" ht="9.75" customHeight="1"/>
    <row r="2" spans="2:8" ht="13.5" thickBot="1">
      <c r="B2" s="318" t="s">
        <v>179</v>
      </c>
      <c r="C2" s="319"/>
      <c r="D2" s="319"/>
      <c r="E2" s="319"/>
      <c r="F2" s="319"/>
      <c r="G2" s="319"/>
      <c r="H2" s="319"/>
    </row>
    <row r="3" spans="2:8" ht="12.75">
      <c r="B3" s="30"/>
      <c r="C3" s="31"/>
      <c r="D3" s="31"/>
      <c r="E3" s="31"/>
      <c r="F3" s="31"/>
      <c r="G3" s="31"/>
      <c r="H3" s="31"/>
    </row>
    <row r="4" spans="2:8" ht="13.5" customHeight="1">
      <c r="B4" s="32" t="s">
        <v>180</v>
      </c>
      <c r="C4" s="310" t="s">
        <v>181</v>
      </c>
      <c r="D4" s="310"/>
      <c r="E4" s="320" t="s">
        <v>131</v>
      </c>
      <c r="F4" s="320"/>
      <c r="G4" s="33" t="s">
        <v>182</v>
      </c>
      <c r="H4" s="34"/>
    </row>
    <row r="5" spans="2:8" ht="13.5" customHeight="1">
      <c r="B5" s="32">
        <v>1</v>
      </c>
      <c r="C5" s="310" t="s">
        <v>183</v>
      </c>
      <c r="D5" s="310"/>
      <c r="E5" s="317">
        <f>'GB'!E17</f>
        <v>2345661.07</v>
      </c>
      <c r="F5" s="317"/>
      <c r="G5" s="35">
        <f>'GB'!I17</f>
        <v>86800</v>
      </c>
      <c r="H5" s="36"/>
    </row>
    <row r="6" spans="2:8" ht="13.5" customHeight="1">
      <c r="B6" s="32">
        <v>2</v>
      </c>
      <c r="C6" s="310" t="s">
        <v>184</v>
      </c>
      <c r="D6" s="310"/>
      <c r="E6" s="315">
        <f>'GB'!E48</f>
        <v>95263665.34</v>
      </c>
      <c r="F6" s="316"/>
      <c r="G6" s="35">
        <f>'GB'!I48</f>
        <v>754213822.28</v>
      </c>
      <c r="H6" s="36"/>
    </row>
    <row r="7" spans="2:8" ht="13.5" customHeight="1">
      <c r="B7" s="32">
        <v>3</v>
      </c>
      <c r="C7" s="310" t="s">
        <v>185</v>
      </c>
      <c r="D7" s="310"/>
      <c r="E7" s="315">
        <f>'GB'!E55</f>
        <v>289069.37</v>
      </c>
      <c r="F7" s="316"/>
      <c r="G7" s="35">
        <v>0</v>
      </c>
      <c r="H7" s="36"/>
    </row>
    <row r="8" spans="2:8" ht="13.5" customHeight="1">
      <c r="B8" s="32">
        <v>4</v>
      </c>
      <c r="C8" s="310" t="s">
        <v>186</v>
      </c>
      <c r="D8" s="310"/>
      <c r="E8" s="317">
        <f>SUM(E5:F7)</f>
        <v>97898395.78</v>
      </c>
      <c r="F8" s="317"/>
      <c r="G8" s="35">
        <f>SUM(G5:G7)</f>
        <v>754300622.28</v>
      </c>
      <c r="H8" s="37"/>
    </row>
    <row r="9" ht="12.75">
      <c r="B9" s="26"/>
    </row>
    <row r="10" ht="12.75">
      <c r="B10" s="25" t="s">
        <v>187</v>
      </c>
    </row>
    <row r="11" spans="2:8" ht="12.75">
      <c r="B11" s="309" t="s">
        <v>188</v>
      </c>
      <c r="C11" s="309"/>
      <c r="D11" s="309"/>
      <c r="E11" s="309"/>
      <c r="F11" s="309"/>
      <c r="G11" s="309"/>
      <c r="H11" s="309"/>
    </row>
    <row r="12" spans="2:8" ht="12.75">
      <c r="B12" s="309" t="s">
        <v>188</v>
      </c>
      <c r="C12" s="309"/>
      <c r="D12" s="309"/>
      <c r="E12" s="309"/>
      <c r="F12" s="309"/>
      <c r="G12" s="309"/>
      <c r="H12" s="309"/>
    </row>
    <row r="13" spans="2:8" ht="12.75">
      <c r="B13" s="309" t="s">
        <v>188</v>
      </c>
      <c r="C13" s="309"/>
      <c r="D13" s="309"/>
      <c r="E13" s="309"/>
      <c r="F13" s="309"/>
      <c r="G13" s="309"/>
      <c r="H13" s="309"/>
    </row>
    <row r="14" ht="12.75">
      <c r="B14" s="26"/>
    </row>
    <row r="15" spans="2:8" ht="12.75">
      <c r="B15" s="306" t="s">
        <v>189</v>
      </c>
      <c r="C15" s="307"/>
      <c r="D15" s="307"/>
      <c r="E15" s="307"/>
      <c r="F15" s="307"/>
      <c r="G15" s="307"/>
      <c r="H15" s="307"/>
    </row>
    <row r="16" ht="12.75">
      <c r="B16" s="28"/>
    </row>
    <row r="17" spans="2:4" ht="12.75">
      <c r="B17" s="313" t="s">
        <v>190</v>
      </c>
      <c r="C17" s="313"/>
      <c r="D17" s="313"/>
    </row>
    <row r="18" ht="12.75">
      <c r="B18" s="26"/>
    </row>
    <row r="19" spans="2:9" ht="30" customHeight="1">
      <c r="B19" s="32" t="s">
        <v>180</v>
      </c>
      <c r="C19" s="32" t="s">
        <v>191</v>
      </c>
      <c r="D19" s="32" t="s">
        <v>192</v>
      </c>
      <c r="E19" s="314" t="s">
        <v>193</v>
      </c>
      <c r="F19" s="314"/>
      <c r="G19" s="314" t="s">
        <v>194</v>
      </c>
      <c r="H19" s="314"/>
      <c r="I19" s="36"/>
    </row>
    <row r="20" spans="2:9" ht="13.5" customHeight="1">
      <c r="B20" s="32">
        <v>1</v>
      </c>
      <c r="C20" s="38" t="s">
        <v>131</v>
      </c>
      <c r="D20" s="39">
        <f>Balance!E13</f>
        <v>3099097386.96</v>
      </c>
      <c r="E20" s="315">
        <v>0</v>
      </c>
      <c r="F20" s="316"/>
      <c r="G20" s="315">
        <f aca="true" t="shared" si="0" ref="G20:G25">+D20+E20</f>
        <v>3099097386.96</v>
      </c>
      <c r="H20" s="316"/>
      <c r="I20" s="40"/>
    </row>
    <row r="21" spans="2:9" ht="13.5" customHeight="1">
      <c r="B21" s="32">
        <v>2</v>
      </c>
      <c r="C21" s="38" t="s">
        <v>195</v>
      </c>
      <c r="D21" s="39">
        <f>'GB'!G70</f>
        <v>192814789232.81998</v>
      </c>
      <c r="E21" s="315">
        <v>0</v>
      </c>
      <c r="F21" s="316"/>
      <c r="G21" s="315">
        <f t="shared" si="0"/>
        <v>192814789232.81998</v>
      </c>
      <c r="H21" s="316"/>
      <c r="I21" s="40"/>
    </row>
    <row r="22" spans="2:9" ht="13.5" customHeight="1">
      <c r="B22" s="32">
        <v>3</v>
      </c>
      <c r="C22" s="38" t="s">
        <v>196</v>
      </c>
      <c r="D22" s="39">
        <f>SUM(D23:D24)</f>
        <v>192400849346.09</v>
      </c>
      <c r="E22" s="315">
        <f>SUM(E23:E24)</f>
        <v>0</v>
      </c>
      <c r="F22" s="316"/>
      <c r="G22" s="315">
        <f t="shared" si="0"/>
        <v>192400849346.09</v>
      </c>
      <c r="H22" s="316"/>
      <c r="I22" s="40"/>
    </row>
    <row r="23" spans="2:9" ht="13.5" customHeight="1">
      <c r="B23" s="314"/>
      <c r="C23" s="38" t="s">
        <v>197</v>
      </c>
      <c r="D23" s="39">
        <f>'GB'!H70</f>
        <v>192400849346.09</v>
      </c>
      <c r="E23" s="315">
        <v>0</v>
      </c>
      <c r="F23" s="316"/>
      <c r="G23" s="315">
        <f t="shared" si="0"/>
        <v>192400849346.09</v>
      </c>
      <c r="H23" s="316"/>
      <c r="I23" s="40"/>
    </row>
    <row r="24" spans="2:9" ht="13.5" customHeight="1">
      <c r="B24" s="314"/>
      <c r="C24" s="41" t="s">
        <v>198</v>
      </c>
      <c r="D24" s="35">
        <v>0</v>
      </c>
      <c r="E24" s="315">
        <v>0</v>
      </c>
      <c r="F24" s="316"/>
      <c r="G24" s="315">
        <f t="shared" si="0"/>
        <v>0</v>
      </c>
      <c r="H24" s="316"/>
      <c r="I24" s="40"/>
    </row>
    <row r="25" spans="2:9" ht="13.5" customHeight="1">
      <c r="B25" s="32">
        <v>4</v>
      </c>
      <c r="C25" s="38" t="s">
        <v>135</v>
      </c>
      <c r="D25" s="39">
        <f>+D20+D21-D22</f>
        <v>3513037273.689972</v>
      </c>
      <c r="E25" s="315">
        <f>+E20+E21-E22</f>
        <v>0</v>
      </c>
      <c r="F25" s="316"/>
      <c r="G25" s="315">
        <f t="shared" si="0"/>
        <v>3513037273.689972</v>
      </c>
      <c r="H25" s="316"/>
      <c r="I25" s="40"/>
    </row>
    <row r="26" spans="2:4" ht="12.75">
      <c r="B26" s="26"/>
      <c r="D26" s="42"/>
    </row>
    <row r="27" spans="2:8" ht="12.75">
      <c r="B27" s="313" t="s">
        <v>199</v>
      </c>
      <c r="C27" s="313"/>
      <c r="D27" s="313"/>
      <c r="E27" s="313"/>
      <c r="F27" s="313"/>
      <c r="G27" s="313"/>
      <c r="H27" s="313"/>
    </row>
    <row r="28" ht="12.75">
      <c r="B28" s="26"/>
    </row>
    <row r="29" spans="2:8" ht="13.5" customHeight="1">
      <c r="B29" s="32" t="s">
        <v>180</v>
      </c>
      <c r="C29" s="314" t="s">
        <v>200</v>
      </c>
      <c r="D29" s="314"/>
      <c r="E29" s="314" t="s">
        <v>131</v>
      </c>
      <c r="F29" s="314"/>
      <c r="G29" s="314" t="s">
        <v>135</v>
      </c>
      <c r="H29" s="314"/>
    </row>
    <row r="30" spans="2:8" ht="13.5" customHeight="1">
      <c r="B30" s="32">
        <v>1</v>
      </c>
      <c r="C30" s="312" t="s">
        <v>201</v>
      </c>
      <c r="D30" s="312"/>
      <c r="E30" s="311">
        <f>Balance!E14</f>
        <v>7758312.02</v>
      </c>
      <c r="F30" s="311"/>
      <c r="G30" s="311">
        <f>Balance!F14</f>
        <v>0</v>
      </c>
      <c r="H30" s="311"/>
    </row>
    <row r="31" spans="2:8" ht="13.5" customHeight="1">
      <c r="B31" s="32">
        <v>2</v>
      </c>
      <c r="C31" s="312" t="s">
        <v>202</v>
      </c>
      <c r="D31" s="312"/>
      <c r="E31" s="311"/>
      <c r="F31" s="311"/>
      <c r="G31" s="311">
        <v>0</v>
      </c>
      <c r="H31" s="311"/>
    </row>
    <row r="32" spans="2:8" ht="13.5" customHeight="1">
      <c r="B32" s="32">
        <v>3</v>
      </c>
      <c r="C32" s="312" t="s">
        <v>203</v>
      </c>
      <c r="D32" s="312"/>
      <c r="E32" s="311"/>
      <c r="F32" s="311"/>
      <c r="G32" s="311"/>
      <c r="H32" s="311"/>
    </row>
    <row r="33" spans="2:8" ht="13.5" customHeight="1">
      <c r="B33" s="32">
        <v>4</v>
      </c>
      <c r="C33" s="312"/>
      <c r="D33" s="312"/>
      <c r="E33" s="311"/>
      <c r="F33" s="311"/>
      <c r="G33" s="311"/>
      <c r="H33" s="311"/>
    </row>
    <row r="34" spans="2:8" ht="13.5" customHeight="1">
      <c r="B34" s="32">
        <v>5</v>
      </c>
      <c r="C34" s="312" t="s">
        <v>186</v>
      </c>
      <c r="D34" s="312"/>
      <c r="E34" s="311">
        <f>SUM(E30:F33)</f>
        <v>7758312.02</v>
      </c>
      <c r="F34" s="311"/>
      <c r="G34" s="311">
        <f>SUM(G30:H33)</f>
        <v>0</v>
      </c>
      <c r="H34" s="311"/>
    </row>
    <row r="35" ht="12.75">
      <c r="B35" s="26"/>
    </row>
    <row r="36" spans="2:7" ht="12.75">
      <c r="B36" s="313" t="s">
        <v>204</v>
      </c>
      <c r="C36" s="313"/>
      <c r="D36" s="313"/>
      <c r="E36" s="313"/>
      <c r="F36" s="313"/>
      <c r="G36" s="313"/>
    </row>
    <row r="37" ht="12.75">
      <c r="B37" s="26"/>
    </row>
    <row r="38" spans="2:8" ht="12.75">
      <c r="B38" s="32" t="s">
        <v>180</v>
      </c>
      <c r="C38" s="314" t="s">
        <v>200</v>
      </c>
      <c r="D38" s="314"/>
      <c r="E38" s="314" t="s">
        <v>131</v>
      </c>
      <c r="F38" s="314"/>
      <c r="G38" s="314" t="s">
        <v>135</v>
      </c>
      <c r="H38" s="314"/>
    </row>
    <row r="39" spans="2:8" ht="28.5" customHeight="1">
      <c r="B39" s="32">
        <v>1</v>
      </c>
      <c r="C39" s="310" t="s">
        <v>205</v>
      </c>
      <c r="D39" s="310"/>
      <c r="E39" s="311">
        <f>'GB'!E72</f>
        <v>16957050806.7</v>
      </c>
      <c r="F39" s="311"/>
      <c r="G39" s="311">
        <f>'GB'!I72</f>
        <v>41494993786.15</v>
      </c>
      <c r="H39" s="311"/>
    </row>
    <row r="40" spans="2:8" ht="13.5" customHeight="1">
      <c r="B40" s="32">
        <v>2</v>
      </c>
      <c r="C40" s="310" t="s">
        <v>206</v>
      </c>
      <c r="D40" s="310"/>
      <c r="E40" s="311">
        <f>'GB'!E76-'10'!E39:F39</f>
        <v>210769774.73999977</v>
      </c>
      <c r="F40" s="311"/>
      <c r="G40" s="311">
        <f>'GB'!I76-'10'!G39:H39</f>
        <v>333646328.69999695</v>
      </c>
      <c r="H40" s="311"/>
    </row>
    <row r="41" spans="2:8" ht="13.5" customHeight="1">
      <c r="B41" s="32">
        <v>3</v>
      </c>
      <c r="C41" s="310" t="s">
        <v>207</v>
      </c>
      <c r="D41" s="310"/>
      <c r="E41" s="311">
        <v>0</v>
      </c>
      <c r="F41" s="311"/>
      <c r="G41" s="311">
        <v>0</v>
      </c>
      <c r="H41" s="311"/>
    </row>
    <row r="42" spans="2:8" ht="13.5" customHeight="1">
      <c r="B42" s="32">
        <v>4</v>
      </c>
      <c r="C42" s="310" t="s">
        <v>208</v>
      </c>
      <c r="D42" s="310"/>
      <c r="E42" s="311">
        <v>0</v>
      </c>
      <c r="F42" s="311"/>
      <c r="G42" s="311">
        <v>0</v>
      </c>
      <c r="H42" s="311"/>
    </row>
    <row r="43" spans="2:8" ht="13.5" customHeight="1">
      <c r="B43" s="32">
        <v>5</v>
      </c>
      <c r="C43" s="310" t="s">
        <v>209</v>
      </c>
      <c r="D43" s="310"/>
      <c r="E43" s="311">
        <v>0</v>
      </c>
      <c r="F43" s="311"/>
      <c r="G43" s="311">
        <v>0</v>
      </c>
      <c r="H43" s="311"/>
    </row>
    <row r="44" spans="2:8" ht="13.5" customHeight="1">
      <c r="B44" s="32">
        <v>6</v>
      </c>
      <c r="C44" s="310" t="s">
        <v>210</v>
      </c>
      <c r="D44" s="310"/>
      <c r="E44" s="311">
        <v>0</v>
      </c>
      <c r="F44" s="311"/>
      <c r="G44" s="311">
        <v>0</v>
      </c>
      <c r="H44" s="311"/>
    </row>
    <row r="45" spans="2:8" ht="13.5" customHeight="1">
      <c r="B45" s="32">
        <v>7</v>
      </c>
      <c r="C45" s="310"/>
      <c r="D45" s="310"/>
      <c r="E45" s="311"/>
      <c r="F45" s="311"/>
      <c r="G45" s="311"/>
      <c r="H45" s="311"/>
    </row>
    <row r="46" spans="2:8" ht="13.5" customHeight="1">
      <c r="B46" s="32">
        <v>8</v>
      </c>
      <c r="C46" s="310" t="s">
        <v>186</v>
      </c>
      <c r="D46" s="310"/>
      <c r="E46" s="311">
        <f>SUM(E39:F45)</f>
        <v>17167820581.44</v>
      </c>
      <c r="F46" s="311"/>
      <c r="G46" s="311">
        <f>SUM(G39:H45)</f>
        <v>41828640114.85</v>
      </c>
      <c r="H46" s="311"/>
    </row>
    <row r="47" ht="12.75">
      <c r="B47" s="25"/>
    </row>
    <row r="48" spans="2:8" ht="38.25" customHeight="1">
      <c r="B48" s="309" t="s">
        <v>211</v>
      </c>
      <c r="C48" s="309"/>
      <c r="D48" s="309"/>
      <c r="E48" s="309"/>
      <c r="F48" s="309"/>
      <c r="G48" s="309"/>
      <c r="H48" s="309"/>
    </row>
    <row r="49" spans="2:8" ht="12.75">
      <c r="B49" s="305" t="s">
        <v>212</v>
      </c>
      <c r="C49" s="305"/>
      <c r="D49" s="305"/>
      <c r="E49" s="305"/>
      <c r="F49" s="305"/>
      <c r="G49" s="305"/>
      <c r="H49" s="305"/>
    </row>
    <row r="50" spans="2:8" ht="12.75">
      <c r="B50" s="305" t="s">
        <v>212</v>
      </c>
      <c r="C50" s="305"/>
      <c r="D50" s="305"/>
      <c r="E50" s="305"/>
      <c r="F50" s="305"/>
      <c r="G50" s="305"/>
      <c r="H50" s="305"/>
    </row>
    <row r="51" ht="12.75">
      <c r="B51" s="26"/>
    </row>
    <row r="53" ht="15">
      <c r="B53" s="43">
        <v>10</v>
      </c>
    </row>
  </sheetData>
  <sheetProtection/>
  <mergeCells count="81">
    <mergeCell ref="B2:H2"/>
    <mergeCell ref="C4:D4"/>
    <mergeCell ref="E4:F4"/>
    <mergeCell ref="C5:D5"/>
    <mergeCell ref="E5:F5"/>
    <mergeCell ref="C6:D6"/>
    <mergeCell ref="E6:F6"/>
    <mergeCell ref="C7:D7"/>
    <mergeCell ref="E7:F7"/>
    <mergeCell ref="C8:D8"/>
    <mergeCell ref="E8:F8"/>
    <mergeCell ref="B11:H11"/>
    <mergeCell ref="B12:H12"/>
    <mergeCell ref="B13:H13"/>
    <mergeCell ref="B15:H15"/>
    <mergeCell ref="B17:D17"/>
    <mergeCell ref="E19:F19"/>
    <mergeCell ref="G19:H19"/>
    <mergeCell ref="E20:F20"/>
    <mergeCell ref="G20:H20"/>
    <mergeCell ref="E21:F21"/>
    <mergeCell ref="G21:H21"/>
    <mergeCell ref="E22:F22"/>
    <mergeCell ref="G22:H22"/>
    <mergeCell ref="B23:B24"/>
    <mergeCell ref="E23:F23"/>
    <mergeCell ref="G23:H23"/>
    <mergeCell ref="E24:F24"/>
    <mergeCell ref="G24:H24"/>
    <mergeCell ref="E25:F25"/>
    <mergeCell ref="G25:H25"/>
    <mergeCell ref="B27:H27"/>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C34:D34"/>
    <mergeCell ref="E34:F34"/>
    <mergeCell ref="G34:H34"/>
    <mergeCell ref="B36:G36"/>
    <mergeCell ref="C38:D38"/>
    <mergeCell ref="E38:F38"/>
    <mergeCell ref="G38:H38"/>
    <mergeCell ref="C39:D39"/>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4:D44"/>
    <mergeCell ref="E44:F44"/>
    <mergeCell ref="G44:H44"/>
    <mergeCell ref="B48:H48"/>
    <mergeCell ref="B49:H49"/>
    <mergeCell ref="B50:H50"/>
    <mergeCell ref="C45:D45"/>
    <mergeCell ref="E45:F45"/>
    <mergeCell ref="G45:H45"/>
    <mergeCell ref="C46:D46"/>
    <mergeCell ref="E46:F46"/>
    <mergeCell ref="G46:H46"/>
  </mergeCells>
  <printOptions/>
  <pageMargins left="0.7" right="0.7" top="0.75" bottom="0.75" header="0.3" footer="0.3"/>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B2:L54"/>
  <sheetViews>
    <sheetView zoomScalePageLayoutView="0" workbookViewId="0" topLeftCell="A16">
      <selection activeCell="I18" sqref="I18"/>
    </sheetView>
  </sheetViews>
  <sheetFormatPr defaultColWidth="9.140625" defaultRowHeight="12.75"/>
  <cols>
    <col min="1" max="1" width="2.28125" style="44" customWidth="1"/>
    <col min="2" max="2" width="3.57421875" style="44" customWidth="1"/>
    <col min="3" max="3" width="17.7109375" style="44" customWidth="1"/>
    <col min="4" max="4" width="11.00390625" style="44" customWidth="1"/>
    <col min="5" max="5" width="12.57421875" style="44" customWidth="1"/>
    <col min="6" max="6" width="11.8515625" style="44" customWidth="1"/>
    <col min="7" max="7" width="13.421875" style="44" customWidth="1"/>
    <col min="8" max="8" width="12.140625" style="44" customWidth="1"/>
    <col min="9" max="9" width="11.7109375" style="44" customWidth="1"/>
    <col min="10" max="10" width="13.00390625" style="44" customWidth="1"/>
    <col min="11" max="11" width="18.7109375" style="44" customWidth="1"/>
    <col min="12" max="12" width="14.57421875" style="44" bestFit="1" customWidth="1"/>
    <col min="13" max="16384" width="9.140625" style="44" customWidth="1"/>
  </cols>
  <sheetData>
    <row r="2" spans="2:10" ht="12.75">
      <c r="B2" s="327" t="s">
        <v>213</v>
      </c>
      <c r="C2" s="328"/>
      <c r="D2" s="328"/>
      <c r="E2" s="328"/>
      <c r="F2" s="328"/>
      <c r="G2" s="328"/>
      <c r="H2" s="328"/>
      <c r="I2" s="328"/>
      <c r="J2" s="328"/>
    </row>
    <row r="3" ht="12.75">
      <c r="B3" s="45"/>
    </row>
    <row r="4" spans="2:10" ht="26.25" customHeight="1">
      <c r="B4" s="46" t="s">
        <v>180</v>
      </c>
      <c r="C4" s="323" t="s">
        <v>200</v>
      </c>
      <c r="D4" s="323"/>
      <c r="E4" s="323"/>
      <c r="F4" s="323" t="s">
        <v>131</v>
      </c>
      <c r="G4" s="323"/>
      <c r="H4" s="323" t="s">
        <v>135</v>
      </c>
      <c r="I4" s="323"/>
      <c r="J4" s="323"/>
    </row>
    <row r="5" spans="2:10" ht="12.75">
      <c r="B5" s="46">
        <v>1</v>
      </c>
      <c r="C5" s="323"/>
      <c r="D5" s="323"/>
      <c r="E5" s="323"/>
      <c r="F5" s="325"/>
      <c r="G5" s="325"/>
      <c r="H5" s="325"/>
      <c r="I5" s="325"/>
      <c r="J5" s="325"/>
    </row>
    <row r="6" spans="2:10" ht="12.75">
      <c r="B6" s="46">
        <v>2</v>
      </c>
      <c r="C6" s="323"/>
      <c r="D6" s="323"/>
      <c r="E6" s="323"/>
      <c r="F6" s="325"/>
      <c r="G6" s="325"/>
      <c r="H6" s="325"/>
      <c r="I6" s="325"/>
      <c r="J6" s="325"/>
    </row>
    <row r="7" spans="2:10" ht="12.75">
      <c r="B7" s="46">
        <v>3</v>
      </c>
      <c r="C7" s="323" t="s">
        <v>186</v>
      </c>
      <c r="D7" s="323"/>
      <c r="E7" s="323"/>
      <c r="F7" s="325"/>
      <c r="G7" s="325"/>
      <c r="H7" s="325"/>
      <c r="I7" s="325"/>
      <c r="J7" s="325"/>
    </row>
    <row r="8" ht="12.75">
      <c r="B8" s="47" t="s">
        <v>214</v>
      </c>
    </row>
    <row r="9" ht="7.5" customHeight="1">
      <c r="B9" s="48"/>
    </row>
    <row r="10" spans="2:10" ht="12.75">
      <c r="B10" s="327" t="s">
        <v>215</v>
      </c>
      <c r="C10" s="328"/>
      <c r="D10" s="328"/>
      <c r="E10" s="328"/>
      <c r="F10" s="328"/>
      <c r="G10" s="328"/>
      <c r="H10" s="328"/>
      <c r="I10" s="328"/>
      <c r="J10" s="328"/>
    </row>
    <row r="11" ht="12.75">
      <c r="B11" s="48"/>
    </row>
    <row r="12" spans="2:10" ht="5.25" customHeight="1">
      <c r="B12" s="323" t="s">
        <v>180</v>
      </c>
      <c r="C12" s="323" t="s">
        <v>191</v>
      </c>
      <c r="D12" s="323" t="s">
        <v>216</v>
      </c>
      <c r="E12" s="323"/>
      <c r="F12" s="323"/>
      <c r="G12" s="323"/>
      <c r="H12" s="323"/>
      <c r="I12" s="323"/>
      <c r="J12" s="323" t="s">
        <v>186</v>
      </c>
    </row>
    <row r="13" spans="2:10" ht="12.75">
      <c r="B13" s="323"/>
      <c r="C13" s="323"/>
      <c r="D13" s="323"/>
      <c r="E13" s="323"/>
      <c r="F13" s="323"/>
      <c r="G13" s="323"/>
      <c r="H13" s="323"/>
      <c r="I13" s="323"/>
      <c r="J13" s="323"/>
    </row>
    <row r="14" spans="2:10" ht="39" customHeight="1">
      <c r="B14" s="323"/>
      <c r="C14" s="323"/>
      <c r="D14" s="46" t="s">
        <v>217</v>
      </c>
      <c r="E14" s="46" t="s">
        <v>218</v>
      </c>
      <c r="F14" s="46" t="s">
        <v>219</v>
      </c>
      <c r="G14" s="46" t="s">
        <v>220</v>
      </c>
      <c r="H14" s="46" t="s">
        <v>221</v>
      </c>
      <c r="I14" s="46" t="s">
        <v>222</v>
      </c>
      <c r="J14" s="323"/>
    </row>
    <row r="15" spans="2:11" ht="25.5">
      <c r="B15" s="46">
        <v>1</v>
      </c>
      <c r="C15" s="49" t="s">
        <v>223</v>
      </c>
      <c r="D15" s="50">
        <f>'GB'!E92</f>
        <v>389941131.8</v>
      </c>
      <c r="E15" s="51">
        <f>'GB'!E458</f>
        <v>0</v>
      </c>
      <c r="F15" s="51">
        <v>0</v>
      </c>
      <c r="G15" s="51">
        <f>'GB'!E475</f>
        <v>2488407479.93</v>
      </c>
      <c r="H15" s="51">
        <f>'GB'!E502</f>
        <v>713492650.1800001</v>
      </c>
      <c r="I15" s="51">
        <f>'GB'!E509</f>
        <v>1070822641.6300001</v>
      </c>
      <c r="J15" s="51">
        <f>SUM(D15:I15)</f>
        <v>4662663903.54</v>
      </c>
      <c r="K15" s="52"/>
    </row>
    <row r="16" spans="2:10" ht="12.75">
      <c r="B16" s="46">
        <v>2</v>
      </c>
      <c r="C16" s="49" t="s">
        <v>224</v>
      </c>
      <c r="D16" s="51">
        <f>'GB'!G92</f>
        <v>1277027201.97</v>
      </c>
      <c r="E16" s="51">
        <f>'GB'!G458</f>
        <v>124409086892.21</v>
      </c>
      <c r="F16" s="51">
        <f>'GB'!G461</f>
        <v>3323029</v>
      </c>
      <c r="G16" s="51">
        <f>'GB'!G475</f>
        <v>7651221684.51</v>
      </c>
      <c r="H16" s="51">
        <f>'GB'!G502</f>
        <v>1046173353.7600001</v>
      </c>
      <c r="I16" s="51">
        <f>'GB'!G509</f>
        <v>39551925496.98</v>
      </c>
      <c r="J16" s="51">
        <f aca="true" t="shared" si="0" ref="J16:J23">SUM(D16:I16)</f>
        <v>173938757658.43</v>
      </c>
    </row>
    <row r="17" spans="2:10" ht="12.75">
      <c r="B17" s="46">
        <v>3</v>
      </c>
      <c r="C17" s="49" t="s">
        <v>225</v>
      </c>
      <c r="D17" s="51">
        <f>'GB'!H92</f>
        <v>1269741381.45</v>
      </c>
      <c r="E17" s="51">
        <f>'GB'!H458</f>
        <v>124001583027.32</v>
      </c>
      <c r="F17" s="51">
        <f>'GB'!H461</f>
        <v>3323029</v>
      </c>
      <c r="G17" s="51">
        <f>'GB'!H475</f>
        <v>7144864843.34</v>
      </c>
      <c r="H17" s="51">
        <f>'GB'!H502</f>
        <v>755442134.49</v>
      </c>
      <c r="I17" s="51">
        <f>'GB'!H509</f>
        <v>39819321168.27</v>
      </c>
      <c r="J17" s="51">
        <f t="shared" si="0"/>
        <v>172994275583.87</v>
      </c>
    </row>
    <row r="18" spans="2:10" ht="25.5">
      <c r="B18" s="46">
        <v>4</v>
      </c>
      <c r="C18" s="49" t="s">
        <v>226</v>
      </c>
      <c r="D18" s="51">
        <f aca="true" t="shared" si="1" ref="D18:I18">+D15+D16-D17</f>
        <v>397226952.31999993</v>
      </c>
      <c r="E18" s="51">
        <f t="shared" si="1"/>
        <v>407503864.8899994</v>
      </c>
      <c r="F18" s="51"/>
      <c r="G18" s="51">
        <f t="shared" si="1"/>
        <v>2994764321.1000004</v>
      </c>
      <c r="H18" s="51">
        <f t="shared" si="1"/>
        <v>1004223869.45</v>
      </c>
      <c r="I18" s="51">
        <f t="shared" si="1"/>
        <v>803426970.340004</v>
      </c>
      <c r="J18" s="51">
        <f>SUM(D18:I18)</f>
        <v>5607145978.100003</v>
      </c>
    </row>
    <row r="19" spans="2:10" ht="25.5">
      <c r="B19" s="46">
        <v>5</v>
      </c>
      <c r="C19" s="49" t="s">
        <v>227</v>
      </c>
      <c r="D19" s="51">
        <v>0</v>
      </c>
      <c r="E19" s="51">
        <v>0</v>
      </c>
      <c r="F19" s="51">
        <v>0</v>
      </c>
      <c r="G19" s="51">
        <v>0</v>
      </c>
      <c r="H19" s="51">
        <v>0</v>
      </c>
      <c r="I19" s="51">
        <v>0</v>
      </c>
      <c r="J19" s="51">
        <f t="shared" si="0"/>
        <v>0</v>
      </c>
    </row>
    <row r="20" spans="2:10" ht="25.5">
      <c r="B20" s="46">
        <v>6</v>
      </c>
      <c r="C20" s="49" t="s">
        <v>228</v>
      </c>
      <c r="D20" s="51">
        <v>0</v>
      </c>
      <c r="E20" s="51">
        <v>0</v>
      </c>
      <c r="F20" s="51">
        <v>0</v>
      </c>
      <c r="G20" s="51">
        <v>0</v>
      </c>
      <c r="H20" s="51">
        <v>0</v>
      </c>
      <c r="I20" s="51">
        <v>0</v>
      </c>
      <c r="J20" s="51">
        <f t="shared" si="0"/>
        <v>0</v>
      </c>
    </row>
    <row r="21" spans="2:10" ht="12.75">
      <c r="B21" s="46">
        <v>7</v>
      </c>
      <c r="C21" s="49" t="s">
        <v>229</v>
      </c>
      <c r="D21" s="51">
        <v>0</v>
      </c>
      <c r="E21" s="51">
        <v>0</v>
      </c>
      <c r="F21" s="51">
        <v>0</v>
      </c>
      <c r="G21" s="51">
        <v>0</v>
      </c>
      <c r="H21" s="51">
        <v>0</v>
      </c>
      <c r="I21" s="51">
        <v>0</v>
      </c>
      <c r="J21" s="51">
        <f t="shared" si="0"/>
        <v>0</v>
      </c>
    </row>
    <row r="22" spans="2:12" ht="12.75">
      <c r="B22" s="46">
        <v>7.1</v>
      </c>
      <c r="C22" s="49" t="s">
        <v>230</v>
      </c>
      <c r="D22" s="51">
        <f aca="true" t="shared" si="2" ref="D22:I22">+D15</f>
        <v>389941131.8</v>
      </c>
      <c r="E22" s="51">
        <f t="shared" si="2"/>
        <v>0</v>
      </c>
      <c r="F22" s="51">
        <f t="shared" si="2"/>
        <v>0</v>
      </c>
      <c r="G22" s="51">
        <f t="shared" si="2"/>
        <v>2488407479.93</v>
      </c>
      <c r="H22" s="51">
        <f t="shared" si="2"/>
        <v>713492650.1800001</v>
      </c>
      <c r="I22" s="51">
        <f t="shared" si="2"/>
        <v>1070822641.6300001</v>
      </c>
      <c r="J22" s="51">
        <f t="shared" si="0"/>
        <v>4662663903.54</v>
      </c>
      <c r="K22" s="53"/>
      <c r="L22" s="52"/>
    </row>
    <row r="23" spans="2:12" ht="12.75">
      <c r="B23" s="46">
        <v>7.2</v>
      </c>
      <c r="C23" s="49" t="s">
        <v>231</v>
      </c>
      <c r="D23" s="51">
        <f aca="true" t="shared" si="3" ref="D23:I23">+D18</f>
        <v>397226952.31999993</v>
      </c>
      <c r="E23" s="51">
        <f t="shared" si="3"/>
        <v>407503864.8899994</v>
      </c>
      <c r="F23" s="51">
        <f t="shared" si="3"/>
        <v>0</v>
      </c>
      <c r="G23" s="51">
        <f t="shared" si="3"/>
        <v>2994764321.1000004</v>
      </c>
      <c r="H23" s="51">
        <f t="shared" si="3"/>
        <v>1004223869.45</v>
      </c>
      <c r="I23" s="51">
        <f t="shared" si="3"/>
        <v>803426970.340004</v>
      </c>
      <c r="J23" s="51">
        <f t="shared" si="0"/>
        <v>5607145978.100003</v>
      </c>
      <c r="K23" s="52"/>
      <c r="L23" s="52"/>
    </row>
    <row r="25" spans="2:10" ht="21.75" customHeight="1">
      <c r="B25" s="330" t="s">
        <v>232</v>
      </c>
      <c r="C25" s="330"/>
      <c r="D25" s="330"/>
      <c r="E25" s="330"/>
      <c r="F25" s="330"/>
      <c r="G25" s="330"/>
      <c r="H25" s="330"/>
      <c r="I25" s="330"/>
      <c r="J25" s="330"/>
    </row>
    <row r="26" ht="12.75">
      <c r="B26" s="48"/>
    </row>
    <row r="27" spans="2:10" ht="26.25" customHeight="1">
      <c r="B27" s="329" t="s">
        <v>233</v>
      </c>
      <c r="C27" s="329"/>
      <c r="D27" s="329"/>
      <c r="E27" s="329"/>
      <c r="F27" s="329"/>
      <c r="G27" s="329"/>
      <c r="H27" s="329"/>
      <c r="I27" s="329"/>
      <c r="J27" s="329"/>
    </row>
    <row r="28" spans="2:10" ht="12.75">
      <c r="B28" s="326" t="s">
        <v>234</v>
      </c>
      <c r="C28" s="326"/>
      <c r="D28" s="326"/>
      <c r="E28" s="326"/>
      <c r="F28" s="326"/>
      <c r="G28" s="326"/>
      <c r="H28" s="326"/>
      <c r="I28" s="326"/>
      <c r="J28" s="326"/>
    </row>
    <row r="29" spans="2:10" ht="12.75">
      <c r="B29" s="326" t="s">
        <v>234</v>
      </c>
      <c r="C29" s="326"/>
      <c r="D29" s="326"/>
      <c r="E29" s="326"/>
      <c r="F29" s="326"/>
      <c r="G29" s="326"/>
      <c r="H29" s="326"/>
      <c r="I29" s="326"/>
      <c r="J29" s="326"/>
    </row>
    <row r="30" spans="2:10" ht="12.75">
      <c r="B30" s="326" t="s">
        <v>234</v>
      </c>
      <c r="C30" s="326"/>
      <c r="D30" s="326"/>
      <c r="E30" s="326"/>
      <c r="F30" s="326"/>
      <c r="G30" s="326"/>
      <c r="H30" s="326"/>
      <c r="I30" s="326"/>
      <c r="J30" s="326"/>
    </row>
    <row r="31" ht="9" customHeight="1">
      <c r="B31" s="48"/>
    </row>
    <row r="32" spans="2:10" ht="24.75" customHeight="1">
      <c r="B32" s="327" t="s">
        <v>235</v>
      </c>
      <c r="C32" s="328"/>
      <c r="D32" s="328"/>
      <c r="E32" s="328"/>
      <c r="F32" s="328"/>
      <c r="G32" s="328"/>
      <c r="H32" s="328"/>
      <c r="I32" s="328"/>
      <c r="J32" s="328"/>
    </row>
    <row r="33" ht="8.25" customHeight="1">
      <c r="B33" s="48"/>
    </row>
    <row r="34" spans="2:10" ht="41.25" customHeight="1">
      <c r="B34" s="329" t="s">
        <v>236</v>
      </c>
      <c r="C34" s="329"/>
      <c r="D34" s="329"/>
      <c r="E34" s="329"/>
      <c r="F34" s="329"/>
      <c r="G34" s="329"/>
      <c r="H34" s="329"/>
      <c r="I34" s="329"/>
      <c r="J34" s="329"/>
    </row>
    <row r="35" spans="2:10" ht="12.75">
      <c r="B35" s="326" t="s">
        <v>237</v>
      </c>
      <c r="C35" s="326"/>
      <c r="D35" s="326"/>
      <c r="E35" s="326"/>
      <c r="F35" s="326"/>
      <c r="G35" s="326"/>
      <c r="H35" s="326"/>
      <c r="I35" s="326"/>
      <c r="J35" s="326"/>
    </row>
    <row r="36" spans="2:10" ht="12.75">
      <c r="B36" s="326" t="s">
        <v>237</v>
      </c>
      <c r="C36" s="326"/>
      <c r="D36" s="326"/>
      <c r="E36" s="326"/>
      <c r="F36" s="326"/>
      <c r="G36" s="326"/>
      <c r="H36" s="326"/>
      <c r="I36" s="326"/>
      <c r="J36" s="326"/>
    </row>
    <row r="37" spans="2:10" ht="12.75">
      <c r="B37" s="326" t="s">
        <v>237</v>
      </c>
      <c r="C37" s="326"/>
      <c r="D37" s="326"/>
      <c r="E37" s="326"/>
      <c r="F37" s="326"/>
      <c r="G37" s="326"/>
      <c r="H37" s="326"/>
      <c r="I37" s="326"/>
      <c r="J37" s="326"/>
    </row>
    <row r="38" spans="2:10" ht="12.75">
      <c r="B38" s="326" t="s">
        <v>237</v>
      </c>
      <c r="C38" s="326"/>
      <c r="D38" s="326"/>
      <c r="E38" s="326"/>
      <c r="F38" s="326"/>
      <c r="G38" s="326"/>
      <c r="H38" s="326"/>
      <c r="I38" s="326"/>
      <c r="J38" s="326"/>
    </row>
    <row r="39" ht="8.25" customHeight="1">
      <c r="B39" s="47"/>
    </row>
    <row r="40" spans="2:10" ht="12.75">
      <c r="B40" s="327" t="s">
        <v>238</v>
      </c>
      <c r="C40" s="328"/>
      <c r="D40" s="328"/>
      <c r="E40" s="328"/>
      <c r="F40" s="328"/>
      <c r="G40" s="328"/>
      <c r="H40" s="328"/>
      <c r="I40" s="328"/>
      <c r="J40" s="328"/>
    </row>
    <row r="41" ht="12" customHeight="1">
      <c r="B41" s="47"/>
    </row>
    <row r="42" spans="2:10" ht="12.75">
      <c r="B42" s="46" t="s">
        <v>180</v>
      </c>
      <c r="C42" s="323" t="s">
        <v>200</v>
      </c>
      <c r="D42" s="323"/>
      <c r="E42" s="323"/>
      <c r="F42" s="323"/>
      <c r="G42" s="323" t="s">
        <v>131</v>
      </c>
      <c r="H42" s="323"/>
      <c r="I42" s="323" t="s">
        <v>135</v>
      </c>
      <c r="J42" s="323"/>
    </row>
    <row r="43" spans="2:10" ht="12.75">
      <c r="B43" s="46">
        <v>1</v>
      </c>
      <c r="C43" s="321" t="s">
        <v>239</v>
      </c>
      <c r="D43" s="321"/>
      <c r="E43" s="321"/>
      <c r="F43" s="321"/>
      <c r="G43" s="324">
        <v>0</v>
      </c>
      <c r="H43" s="324"/>
      <c r="I43" s="324">
        <f>'GB'!I519</f>
        <v>1306617969.87</v>
      </c>
      <c r="J43" s="324"/>
    </row>
    <row r="44" spans="2:10" ht="12.75">
      <c r="B44" s="46">
        <v>2</v>
      </c>
      <c r="C44" s="321" t="s">
        <v>240</v>
      </c>
      <c r="D44" s="321"/>
      <c r="E44" s="321"/>
      <c r="F44" s="321"/>
      <c r="G44" s="324"/>
      <c r="H44" s="324"/>
      <c r="I44" s="324">
        <v>0</v>
      </c>
      <c r="J44" s="324"/>
    </row>
    <row r="45" spans="2:10" ht="12.75">
      <c r="B45" s="46">
        <v>3</v>
      </c>
      <c r="C45" s="321" t="s">
        <v>241</v>
      </c>
      <c r="D45" s="321"/>
      <c r="E45" s="321"/>
      <c r="F45" s="321"/>
      <c r="G45" s="324">
        <f>Balance!E18</f>
        <v>282343514.8</v>
      </c>
      <c r="H45" s="324"/>
      <c r="I45" s="324">
        <f>'GB'!I512+'GB'!I523</f>
        <v>401808038.65</v>
      </c>
      <c r="J45" s="324"/>
    </row>
    <row r="46" spans="2:10" ht="12.75">
      <c r="B46" s="46">
        <v>4</v>
      </c>
      <c r="C46" s="321"/>
      <c r="D46" s="321"/>
      <c r="E46" s="321"/>
      <c r="F46" s="321"/>
      <c r="G46" s="323"/>
      <c r="H46" s="323"/>
      <c r="I46" s="325"/>
      <c r="J46" s="325"/>
    </row>
    <row r="47" spans="2:10" ht="12.75">
      <c r="B47" s="46">
        <v>5</v>
      </c>
      <c r="C47" s="321" t="s">
        <v>186</v>
      </c>
      <c r="D47" s="321"/>
      <c r="E47" s="321"/>
      <c r="F47" s="321"/>
      <c r="G47" s="322">
        <f>SUM(G43:H46)</f>
        <v>282343514.8</v>
      </c>
      <c r="H47" s="323"/>
      <c r="I47" s="322">
        <f>SUM(I43:J46)</f>
        <v>1708426008.52</v>
      </c>
      <c r="J47" s="323"/>
    </row>
    <row r="48" ht="12.75">
      <c r="B48" s="47"/>
    </row>
    <row r="49" spans="2:10" ht="15">
      <c r="B49" s="45"/>
      <c r="J49" s="54">
        <v>11</v>
      </c>
    </row>
    <row r="50" ht="12.75">
      <c r="B50" s="48" t="s">
        <v>242</v>
      </c>
    </row>
    <row r="51" ht="12.75">
      <c r="B51" s="48"/>
    </row>
    <row r="52" ht="12.75">
      <c r="B52" s="48"/>
    </row>
    <row r="53" ht="12.75">
      <c r="B53" s="48"/>
    </row>
    <row r="54" ht="12.75">
      <c r="B54" s="48"/>
    </row>
  </sheetData>
  <sheetProtection/>
  <mergeCells count="48">
    <mergeCell ref="B2:J2"/>
    <mergeCell ref="C4:E4"/>
    <mergeCell ref="F4:G4"/>
    <mergeCell ref="H4:J4"/>
    <mergeCell ref="C5:E5"/>
    <mergeCell ref="F5:G5"/>
    <mergeCell ref="H5:J5"/>
    <mergeCell ref="C6:E6"/>
    <mergeCell ref="F6:G6"/>
    <mergeCell ref="H6:J6"/>
    <mergeCell ref="C7:E7"/>
    <mergeCell ref="F7:G7"/>
    <mergeCell ref="H7:J7"/>
    <mergeCell ref="B10:J10"/>
    <mergeCell ref="B12:B14"/>
    <mergeCell ref="C12:C14"/>
    <mergeCell ref="D12:I13"/>
    <mergeCell ref="J12:J14"/>
    <mergeCell ref="B25:J25"/>
    <mergeCell ref="B27:J27"/>
    <mergeCell ref="B28:J28"/>
    <mergeCell ref="B29:J29"/>
    <mergeCell ref="B30:J30"/>
    <mergeCell ref="B32:J32"/>
    <mergeCell ref="B34:J34"/>
    <mergeCell ref="B35:J35"/>
    <mergeCell ref="B36:J36"/>
    <mergeCell ref="B37:J37"/>
    <mergeCell ref="B38:J38"/>
    <mergeCell ref="B40:J40"/>
    <mergeCell ref="C42:F42"/>
    <mergeCell ref="G42:H42"/>
    <mergeCell ref="I42:J42"/>
    <mergeCell ref="C43:F43"/>
    <mergeCell ref="G43:H43"/>
    <mergeCell ref="I43:J43"/>
    <mergeCell ref="C44:F44"/>
    <mergeCell ref="G44:H44"/>
    <mergeCell ref="I44:J44"/>
    <mergeCell ref="C47:F47"/>
    <mergeCell ref="G47:H47"/>
    <mergeCell ref="I47:J47"/>
    <mergeCell ref="C45:F45"/>
    <mergeCell ref="G45:H45"/>
    <mergeCell ref="I45:J45"/>
    <mergeCell ref="C46:F46"/>
    <mergeCell ref="G46:H46"/>
    <mergeCell ref="I46:J46"/>
  </mergeCells>
  <printOptions/>
  <pageMargins left="0.7" right="0.7" top="0.75" bottom="0.75" header="0.3" footer="0.3"/>
  <pageSetup horizontalDpi="600" verticalDpi="600" orientation="portrait" paperSize="9" scale="81"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tabColor theme="9" tint="0.5999900102615356"/>
  </sheetPr>
  <dimension ref="B2:L41"/>
  <sheetViews>
    <sheetView zoomScalePageLayoutView="0" workbookViewId="0" topLeftCell="A1">
      <pane xSplit="3" ySplit="5" topLeftCell="D9" activePane="bottomRight" state="frozen"/>
      <selection pane="topLeft" activeCell="A1" sqref="A1"/>
      <selection pane="topRight" activeCell="D1" sqref="D1"/>
      <selection pane="bottomLeft" activeCell="A6" sqref="A6"/>
      <selection pane="bottomRight" activeCell="K7" sqref="K7"/>
    </sheetView>
  </sheetViews>
  <sheetFormatPr defaultColWidth="9.140625" defaultRowHeight="12.75"/>
  <cols>
    <col min="1" max="1" width="3.57421875" style="44" customWidth="1"/>
    <col min="2" max="2" width="4.57421875" style="44" customWidth="1"/>
    <col min="3" max="3" width="28.140625" style="44" customWidth="1"/>
    <col min="4" max="4" width="12.00390625" style="44" customWidth="1"/>
    <col min="5" max="5" width="15.140625" style="44" customWidth="1"/>
    <col min="6" max="7" width="14.421875" style="44" customWidth="1"/>
    <col min="8" max="8" width="12.00390625" style="44" customWidth="1"/>
    <col min="9" max="9" width="13.7109375" style="44" customWidth="1"/>
    <col min="10" max="10" width="13.28125" style="44" customWidth="1"/>
    <col min="11" max="11" width="15.28125" style="44" customWidth="1"/>
    <col min="12" max="12" width="17.421875" style="44" customWidth="1"/>
    <col min="13" max="16384" width="9.140625" style="44" customWidth="1"/>
  </cols>
  <sheetData>
    <row r="1" ht="14.25" customHeight="1"/>
    <row r="2" spans="2:11" ht="12.75">
      <c r="B2" s="328" t="s">
        <v>243</v>
      </c>
      <c r="C2" s="328"/>
      <c r="D2" s="328"/>
      <c r="E2" s="328"/>
      <c r="F2" s="328"/>
      <c r="G2" s="328"/>
      <c r="H2" s="328"/>
      <c r="I2" s="328"/>
      <c r="J2" s="328"/>
      <c r="K2" s="328"/>
    </row>
    <row r="3" ht="18" customHeight="1">
      <c r="B3" s="55"/>
    </row>
    <row r="4" spans="2:11" ht="12.75" customHeight="1">
      <c r="B4" s="323" t="s">
        <v>180</v>
      </c>
      <c r="C4" s="323" t="s">
        <v>191</v>
      </c>
      <c r="D4" s="323" t="s">
        <v>244</v>
      </c>
      <c r="E4" s="323" t="s">
        <v>245</v>
      </c>
      <c r="F4" s="323" t="s">
        <v>246</v>
      </c>
      <c r="G4" s="323" t="s">
        <v>247</v>
      </c>
      <c r="H4" s="323" t="s">
        <v>248</v>
      </c>
      <c r="I4" s="323" t="s">
        <v>249</v>
      </c>
      <c r="J4" s="323" t="s">
        <v>250</v>
      </c>
      <c r="K4" s="323" t="s">
        <v>186</v>
      </c>
    </row>
    <row r="5" spans="2:11" ht="12.75">
      <c r="B5" s="323"/>
      <c r="C5" s="323"/>
      <c r="D5" s="323"/>
      <c r="E5" s="323"/>
      <c r="F5" s="323"/>
      <c r="G5" s="323"/>
      <c r="H5" s="323"/>
      <c r="I5" s="323"/>
      <c r="J5" s="323"/>
      <c r="K5" s="323"/>
    </row>
    <row r="6" spans="2:11" ht="12" customHeight="1">
      <c r="B6" s="56">
        <v>1</v>
      </c>
      <c r="C6" s="57" t="s">
        <v>251</v>
      </c>
      <c r="D6" s="58"/>
      <c r="E6" s="58"/>
      <c r="F6" s="58"/>
      <c r="G6" s="58"/>
      <c r="H6" s="58"/>
      <c r="I6" s="58"/>
      <c r="J6" s="58"/>
      <c r="K6" s="58"/>
    </row>
    <row r="7" spans="2:11" ht="12" customHeight="1">
      <c r="B7" s="59">
        <v>1.1</v>
      </c>
      <c r="C7" s="49" t="s">
        <v>131</v>
      </c>
      <c r="D7" s="60"/>
      <c r="E7" s="61">
        <f>'GB'!E527</f>
        <v>1435671898.68</v>
      </c>
      <c r="F7" s="61">
        <f>'GB'!E535</f>
        <v>2393104044.38</v>
      </c>
      <c r="G7" s="61">
        <f>'GB'!E539</f>
        <v>40475212217.95</v>
      </c>
      <c r="H7" s="61">
        <f>'GB'!E531</f>
        <v>38864429.97</v>
      </c>
      <c r="I7" s="61">
        <f>'GB'!E547</f>
        <v>19984863.25</v>
      </c>
      <c r="J7" s="61">
        <f>'GB'!E543</f>
        <v>322825233.01</v>
      </c>
      <c r="K7" s="61">
        <f aca="true" t="shared" si="0" ref="K7:K34">SUM(D7:J7)</f>
        <v>44685662687.24</v>
      </c>
    </row>
    <row r="8" spans="2:11" ht="12" customHeight="1">
      <c r="B8" s="59">
        <v>1.2</v>
      </c>
      <c r="C8" s="49" t="s">
        <v>224</v>
      </c>
      <c r="D8" s="60">
        <f>SUM(D9:D12)</f>
        <v>0</v>
      </c>
      <c r="E8" s="60">
        <f aca="true" t="shared" si="1" ref="E8:J8">SUM(E9:E12)</f>
        <v>1046468962.37</v>
      </c>
      <c r="F8" s="60">
        <f>SUM(F9:F12)</f>
        <v>337145082.11</v>
      </c>
      <c r="G8" s="60">
        <f>SUM(G9:G12)</f>
        <v>9877741679.92</v>
      </c>
      <c r="H8" s="60">
        <f t="shared" si="1"/>
        <v>8560727.27</v>
      </c>
      <c r="I8" s="60">
        <f t="shared" si="1"/>
        <v>163859648.19</v>
      </c>
      <c r="J8" s="60">
        <f t="shared" si="1"/>
        <v>0</v>
      </c>
      <c r="K8" s="61">
        <f t="shared" si="0"/>
        <v>11433776099.86</v>
      </c>
    </row>
    <row r="9" spans="2:11" ht="12" customHeight="1">
      <c r="B9" s="331"/>
      <c r="C9" s="62" t="s">
        <v>252</v>
      </c>
      <c r="D9" s="60"/>
      <c r="E9" s="61">
        <f>'GB'!G527+'GB'!G551</f>
        <v>1046468962.37</v>
      </c>
      <c r="F9" s="61"/>
      <c r="G9" s="61"/>
      <c r="H9" s="61"/>
      <c r="I9" s="61"/>
      <c r="J9" s="61"/>
      <c r="K9" s="61">
        <f t="shared" si="0"/>
        <v>1046468962.37</v>
      </c>
    </row>
    <row r="10" spans="2:11" ht="12" customHeight="1">
      <c r="B10" s="331"/>
      <c r="C10" s="62" t="s">
        <v>253</v>
      </c>
      <c r="D10" s="60"/>
      <c r="E10" s="61"/>
      <c r="F10" s="60">
        <f>'GB'!G535</f>
        <v>337145082.11</v>
      </c>
      <c r="G10" s="60">
        <f>'GB'!G539</f>
        <v>9877741679.92</v>
      </c>
      <c r="H10" s="61">
        <f>'GB'!G531</f>
        <v>8560727.27</v>
      </c>
      <c r="I10" s="61">
        <f>'GB'!G547</f>
        <v>163859648.19</v>
      </c>
      <c r="J10" s="61"/>
      <c r="K10" s="61">
        <f t="shared" si="0"/>
        <v>10387307137.490002</v>
      </c>
    </row>
    <row r="11" spans="2:11" ht="12" customHeight="1">
      <c r="B11" s="331"/>
      <c r="C11" s="62" t="s">
        <v>254</v>
      </c>
      <c r="D11" s="60"/>
      <c r="E11" s="61"/>
      <c r="F11" s="61"/>
      <c r="G11" s="61"/>
      <c r="H11" s="61"/>
      <c r="I11" s="61"/>
      <c r="J11" s="61"/>
      <c r="K11" s="61">
        <f t="shared" si="0"/>
        <v>0</v>
      </c>
    </row>
    <row r="12" spans="2:11" ht="12" customHeight="1">
      <c r="B12" s="331"/>
      <c r="C12" s="62" t="s">
        <v>255</v>
      </c>
      <c r="D12" s="60"/>
      <c r="E12" s="61"/>
      <c r="F12" s="61"/>
      <c r="G12" s="61"/>
      <c r="H12" s="61"/>
      <c r="I12" s="61"/>
      <c r="J12" s="61"/>
      <c r="K12" s="61">
        <f t="shared" si="0"/>
        <v>0</v>
      </c>
    </row>
    <row r="13" spans="2:11" ht="12" customHeight="1">
      <c r="B13" s="59">
        <v>1.3</v>
      </c>
      <c r="C13" s="63" t="s">
        <v>225</v>
      </c>
      <c r="D13" s="60">
        <f>SUM(D14:D17)</f>
        <v>0</v>
      </c>
      <c r="E13" s="60">
        <f aca="true" t="shared" si="2" ref="E13:J13">SUM(E14:E17)</f>
        <v>0</v>
      </c>
      <c r="F13" s="60">
        <f t="shared" si="2"/>
        <v>0</v>
      </c>
      <c r="G13" s="60">
        <f>SUM(G14:G17)</f>
        <v>200598843.66</v>
      </c>
      <c r="H13" s="60">
        <f t="shared" si="2"/>
        <v>0</v>
      </c>
      <c r="I13" s="60">
        <f t="shared" si="2"/>
        <v>0</v>
      </c>
      <c r="J13" s="60">
        <f t="shared" si="2"/>
        <v>0</v>
      </c>
      <c r="K13" s="61">
        <f t="shared" si="0"/>
        <v>200598843.66</v>
      </c>
    </row>
    <row r="14" spans="2:11" ht="12" customHeight="1">
      <c r="B14" s="331"/>
      <c r="C14" s="63" t="s">
        <v>256</v>
      </c>
      <c r="D14" s="60"/>
      <c r="E14" s="61"/>
      <c r="F14" s="61"/>
      <c r="G14" s="61">
        <f>'GB'!H539</f>
        <v>200598843.66</v>
      </c>
      <c r="H14" s="61"/>
      <c r="I14" s="61"/>
      <c r="J14" s="61"/>
      <c r="K14" s="61">
        <f t="shared" si="0"/>
        <v>200598843.66</v>
      </c>
    </row>
    <row r="15" spans="2:11" ht="12" customHeight="1">
      <c r="B15" s="331"/>
      <c r="C15" s="63" t="s">
        <v>257</v>
      </c>
      <c r="D15" s="60"/>
      <c r="E15" s="61"/>
      <c r="F15" s="61"/>
      <c r="G15" s="61"/>
      <c r="H15" s="61"/>
      <c r="I15" s="61"/>
      <c r="J15" s="61"/>
      <c r="K15" s="61">
        <f t="shared" si="0"/>
        <v>0</v>
      </c>
    </row>
    <row r="16" spans="2:11" ht="12" customHeight="1">
      <c r="B16" s="331"/>
      <c r="C16" s="63" t="s">
        <v>258</v>
      </c>
      <c r="D16" s="60"/>
      <c r="E16" s="61"/>
      <c r="F16" s="61"/>
      <c r="G16" s="61"/>
      <c r="H16" s="61"/>
      <c r="I16" s="61"/>
      <c r="J16" s="61"/>
      <c r="K16" s="61">
        <f t="shared" si="0"/>
        <v>0</v>
      </c>
    </row>
    <row r="17" spans="2:11" ht="12" customHeight="1">
      <c r="B17" s="331"/>
      <c r="C17" s="63"/>
      <c r="D17" s="60"/>
      <c r="E17" s="61"/>
      <c r="F17" s="61"/>
      <c r="G17" s="61"/>
      <c r="H17" s="61"/>
      <c r="I17" s="61"/>
      <c r="J17" s="61"/>
      <c r="K17" s="61">
        <f t="shared" si="0"/>
        <v>0</v>
      </c>
    </row>
    <row r="18" spans="2:11" ht="12" customHeight="1">
      <c r="B18" s="59">
        <v>1.4</v>
      </c>
      <c r="C18" s="63" t="s">
        <v>259</v>
      </c>
      <c r="D18" s="60"/>
      <c r="E18" s="61"/>
      <c r="F18" s="61"/>
      <c r="G18" s="61"/>
      <c r="H18" s="61"/>
      <c r="I18" s="61"/>
      <c r="J18" s="61"/>
      <c r="K18" s="61">
        <f t="shared" si="0"/>
        <v>0</v>
      </c>
    </row>
    <row r="19" spans="2:11" ht="27" customHeight="1">
      <c r="B19" s="59">
        <v>1.5</v>
      </c>
      <c r="C19" s="64" t="s">
        <v>260</v>
      </c>
      <c r="D19" s="60"/>
      <c r="E19" s="61"/>
      <c r="F19" s="61"/>
      <c r="G19" s="61"/>
      <c r="H19" s="61"/>
      <c r="I19" s="61"/>
      <c r="J19" s="61"/>
      <c r="K19" s="61">
        <f t="shared" si="0"/>
        <v>0</v>
      </c>
    </row>
    <row r="20" spans="2:11" ht="12" customHeight="1">
      <c r="B20" s="59">
        <v>1.6</v>
      </c>
      <c r="C20" s="49" t="s">
        <v>135</v>
      </c>
      <c r="D20" s="60">
        <f aca="true" t="shared" si="3" ref="D20:K20">+D7+D8-D13</f>
        <v>0</v>
      </c>
      <c r="E20" s="60">
        <f>+E7+E8-E13-E18-E19</f>
        <v>2482140861.05</v>
      </c>
      <c r="F20" s="60">
        <f t="shared" si="3"/>
        <v>2730249126.4900002</v>
      </c>
      <c r="G20" s="60">
        <f t="shared" si="3"/>
        <v>50152355054.20999</v>
      </c>
      <c r="H20" s="60">
        <f>+H7+H8-H13</f>
        <v>47425157.239999995</v>
      </c>
      <c r="I20" s="60">
        <f>+I7+I8-I13</f>
        <v>183844511.44</v>
      </c>
      <c r="J20" s="60">
        <f t="shared" si="3"/>
        <v>322825233.01</v>
      </c>
      <c r="K20" s="60">
        <f t="shared" si="3"/>
        <v>55918839943.439995</v>
      </c>
    </row>
    <row r="21" spans="2:11" ht="12" customHeight="1">
      <c r="B21" s="56">
        <v>2</v>
      </c>
      <c r="C21" s="65" t="s">
        <v>261</v>
      </c>
      <c r="D21" s="60"/>
      <c r="E21" s="61"/>
      <c r="F21" s="61"/>
      <c r="G21" s="61"/>
      <c r="H21" s="61"/>
      <c r="I21" s="61"/>
      <c r="J21" s="61"/>
      <c r="K21" s="61"/>
    </row>
    <row r="22" spans="2:11" ht="12" customHeight="1">
      <c r="B22" s="59">
        <v>2.1</v>
      </c>
      <c r="C22" s="49" t="s">
        <v>230</v>
      </c>
      <c r="D22" s="60"/>
      <c r="E22" s="61">
        <f>'GB'!F555</f>
        <v>421293093.57</v>
      </c>
      <c r="F22" s="61">
        <f>'GB'!F563</f>
        <v>2233896790.01</v>
      </c>
      <c r="G22" s="61">
        <f>'GB'!F566</f>
        <v>12790884769.42</v>
      </c>
      <c r="H22" s="61">
        <f>'GB'!F559</f>
        <v>28693206.4</v>
      </c>
      <c r="I22" s="61">
        <f>'GB'!F575</f>
        <v>17965642.01</v>
      </c>
      <c r="J22" s="61">
        <f>'GB'!F571</f>
        <v>174317121.78</v>
      </c>
      <c r="K22" s="61">
        <f t="shared" si="0"/>
        <v>15667050623.19</v>
      </c>
    </row>
    <row r="23" spans="2:11" ht="12" customHeight="1">
      <c r="B23" s="59">
        <v>2.2</v>
      </c>
      <c r="C23" s="49" t="s">
        <v>224</v>
      </c>
      <c r="D23" s="60">
        <f>SUM(D24:D26)</f>
        <v>0</v>
      </c>
      <c r="E23" s="60">
        <f aca="true" t="shared" si="4" ref="E23:J23">SUM(E24:E26)</f>
        <v>143703102.28</v>
      </c>
      <c r="F23" s="60">
        <f t="shared" si="4"/>
        <v>61523190.36</v>
      </c>
      <c r="G23" s="60">
        <f t="shared" si="4"/>
        <v>4237346277.48</v>
      </c>
      <c r="H23" s="60">
        <f t="shared" si="4"/>
        <v>2541058.46</v>
      </c>
      <c r="I23" s="60">
        <f t="shared" si="4"/>
        <v>30372323.93</v>
      </c>
      <c r="J23" s="60">
        <f t="shared" si="4"/>
        <v>58214988.8</v>
      </c>
      <c r="K23" s="61">
        <f t="shared" si="0"/>
        <v>4533700941.31</v>
      </c>
    </row>
    <row r="24" spans="2:11" ht="12" customHeight="1">
      <c r="B24" s="331"/>
      <c r="C24" s="49" t="s">
        <v>262</v>
      </c>
      <c r="D24" s="60"/>
      <c r="E24" s="61">
        <f>'GB'!H555</f>
        <v>143703102.28</v>
      </c>
      <c r="F24" s="61">
        <f>'GB'!H563</f>
        <v>61523190.36</v>
      </c>
      <c r="G24" s="61">
        <f>'GB'!H567</f>
        <v>4237346277.48</v>
      </c>
      <c r="H24" s="61">
        <f>'GB'!H559</f>
        <v>2541058.46</v>
      </c>
      <c r="I24" s="61">
        <f>'GB'!H575</f>
        <v>30372323.93</v>
      </c>
      <c r="J24" s="61">
        <f>'GB'!H571</f>
        <v>58214988.8</v>
      </c>
      <c r="K24" s="61">
        <f t="shared" si="0"/>
        <v>4533700941.31</v>
      </c>
    </row>
    <row r="25" spans="2:11" ht="12" customHeight="1">
      <c r="B25" s="331"/>
      <c r="C25" s="66" t="s">
        <v>263</v>
      </c>
      <c r="D25" s="60"/>
      <c r="E25" s="61"/>
      <c r="F25" s="61"/>
      <c r="G25" s="61"/>
      <c r="H25" s="67"/>
      <c r="I25" s="61"/>
      <c r="J25" s="61"/>
      <c r="K25" s="61">
        <f t="shared" si="0"/>
        <v>0</v>
      </c>
    </row>
    <row r="26" spans="2:11" ht="12" customHeight="1">
      <c r="B26" s="331"/>
      <c r="C26" s="66" t="s">
        <v>264</v>
      </c>
      <c r="D26" s="60"/>
      <c r="E26" s="61"/>
      <c r="F26" s="61"/>
      <c r="G26" s="61"/>
      <c r="H26" s="67"/>
      <c r="I26" s="61"/>
      <c r="J26" s="61"/>
      <c r="K26" s="61">
        <f t="shared" si="0"/>
        <v>0</v>
      </c>
    </row>
    <row r="27" spans="2:11" ht="12" customHeight="1">
      <c r="B27" s="59">
        <v>2.3</v>
      </c>
      <c r="C27" s="49" t="s">
        <v>265</v>
      </c>
      <c r="D27" s="60">
        <f>SUM(D28:D30)</f>
        <v>0</v>
      </c>
      <c r="E27" s="60">
        <f aca="true" t="shared" si="5" ref="E27:J27">SUM(E28:E30)</f>
        <v>0</v>
      </c>
      <c r="F27" s="60">
        <f t="shared" si="5"/>
        <v>0</v>
      </c>
      <c r="G27" s="60">
        <f t="shared" si="5"/>
        <v>140511664.66</v>
      </c>
      <c r="H27" s="60">
        <f t="shared" si="5"/>
        <v>0</v>
      </c>
      <c r="I27" s="60">
        <f t="shared" si="5"/>
        <v>0</v>
      </c>
      <c r="J27" s="60">
        <f t="shared" si="5"/>
        <v>0</v>
      </c>
      <c r="K27" s="61">
        <f t="shared" si="0"/>
        <v>140511664.66</v>
      </c>
    </row>
    <row r="28" spans="2:11" ht="24" customHeight="1">
      <c r="B28" s="331"/>
      <c r="C28" s="66" t="s">
        <v>266</v>
      </c>
      <c r="D28" s="60"/>
      <c r="E28" s="61"/>
      <c r="F28" s="61"/>
      <c r="G28" s="61">
        <f>'GB'!G567</f>
        <v>140511664.66</v>
      </c>
      <c r="H28" s="61"/>
      <c r="I28" s="61"/>
      <c r="J28" s="61"/>
      <c r="K28" s="61">
        <f t="shared" si="0"/>
        <v>140511664.66</v>
      </c>
    </row>
    <row r="29" spans="2:11" ht="12" customHeight="1">
      <c r="B29" s="331"/>
      <c r="C29" s="66" t="s">
        <v>267</v>
      </c>
      <c r="D29" s="60"/>
      <c r="E29" s="61"/>
      <c r="F29" s="61"/>
      <c r="G29" s="61"/>
      <c r="H29" s="61"/>
      <c r="I29" s="61"/>
      <c r="J29" s="61"/>
      <c r="K29" s="61">
        <f t="shared" si="0"/>
        <v>0</v>
      </c>
    </row>
    <row r="30" spans="2:11" ht="12" customHeight="1">
      <c r="B30" s="331"/>
      <c r="C30" s="66" t="s">
        <v>268</v>
      </c>
      <c r="D30" s="60"/>
      <c r="E30" s="61"/>
      <c r="F30" s="61"/>
      <c r="G30" s="61"/>
      <c r="H30" s="61"/>
      <c r="I30" s="61"/>
      <c r="J30" s="61"/>
      <c r="K30" s="61">
        <f t="shared" si="0"/>
        <v>0</v>
      </c>
    </row>
    <row r="31" spans="2:11" ht="12" customHeight="1">
      <c r="B31" s="59">
        <v>2.4</v>
      </c>
      <c r="C31" s="49" t="s">
        <v>231</v>
      </c>
      <c r="D31" s="60">
        <f aca="true" t="shared" si="6" ref="D31:J31">+D22+D23-D27</f>
        <v>0</v>
      </c>
      <c r="E31" s="60">
        <f t="shared" si="6"/>
        <v>564996195.85</v>
      </c>
      <c r="F31" s="60">
        <f t="shared" si="6"/>
        <v>2295419980.3700004</v>
      </c>
      <c r="G31" s="60">
        <f t="shared" si="6"/>
        <v>16887719382.24</v>
      </c>
      <c r="H31" s="60">
        <f t="shared" si="6"/>
        <v>31234264.86</v>
      </c>
      <c r="I31" s="60">
        <f t="shared" si="6"/>
        <v>48337965.94</v>
      </c>
      <c r="J31" s="60">
        <f t="shared" si="6"/>
        <v>232532110.57999998</v>
      </c>
      <c r="K31" s="61">
        <f t="shared" si="0"/>
        <v>20060239899.84</v>
      </c>
    </row>
    <row r="32" spans="2:11" ht="12" customHeight="1">
      <c r="B32" s="56">
        <v>3</v>
      </c>
      <c r="C32" s="68" t="s">
        <v>269</v>
      </c>
      <c r="D32" s="60"/>
      <c r="E32" s="61"/>
      <c r="F32" s="61"/>
      <c r="G32" s="61"/>
      <c r="H32" s="61"/>
      <c r="I32" s="61"/>
      <c r="J32" s="61"/>
      <c r="K32" s="61">
        <f t="shared" si="0"/>
        <v>0</v>
      </c>
    </row>
    <row r="33" spans="2:12" ht="12" customHeight="1">
      <c r="B33" s="59">
        <v>3.1</v>
      </c>
      <c r="C33" s="49" t="s">
        <v>270</v>
      </c>
      <c r="D33" s="60">
        <f aca="true" t="shared" si="7" ref="D33:J33">+D7-D22</f>
        <v>0</v>
      </c>
      <c r="E33" s="60">
        <f t="shared" si="7"/>
        <v>1014378805.1100001</v>
      </c>
      <c r="F33" s="60">
        <f t="shared" si="7"/>
        <v>159207254.3699999</v>
      </c>
      <c r="G33" s="60">
        <f t="shared" si="7"/>
        <v>27684327448.53</v>
      </c>
      <c r="H33" s="60">
        <f t="shared" si="7"/>
        <v>10171223.57</v>
      </c>
      <c r="I33" s="60">
        <f t="shared" si="7"/>
        <v>2019221.2399999984</v>
      </c>
      <c r="J33" s="60">
        <f t="shared" si="7"/>
        <v>148508111.23</v>
      </c>
      <c r="K33" s="61">
        <f t="shared" si="0"/>
        <v>29018612064.05</v>
      </c>
      <c r="L33" s="69"/>
    </row>
    <row r="34" spans="2:12" ht="12" customHeight="1">
      <c r="B34" s="59">
        <v>3.2</v>
      </c>
      <c r="C34" s="49" t="s">
        <v>271</v>
      </c>
      <c r="D34" s="61">
        <f aca="true" t="shared" si="8" ref="D34:J34">+D20-D31</f>
        <v>0</v>
      </c>
      <c r="E34" s="61">
        <f>+E20-E31</f>
        <v>1917144665.2000003</v>
      </c>
      <c r="F34" s="61">
        <f t="shared" si="8"/>
        <v>434829146.1199999</v>
      </c>
      <c r="G34" s="61">
        <f t="shared" si="8"/>
        <v>33264635671.969994</v>
      </c>
      <c r="H34" s="61">
        <f t="shared" si="8"/>
        <v>16190892.379999995</v>
      </c>
      <c r="I34" s="61">
        <f t="shared" si="8"/>
        <v>135506545.5</v>
      </c>
      <c r="J34" s="61">
        <f t="shared" si="8"/>
        <v>90293122.43</v>
      </c>
      <c r="K34" s="61">
        <f t="shared" si="0"/>
        <v>35858600043.59999</v>
      </c>
      <c r="L34" s="69"/>
    </row>
    <row r="35" spans="2:11" ht="12" customHeight="1">
      <c r="B35" s="70"/>
      <c r="C35" s="71"/>
      <c r="D35" s="71"/>
      <c r="E35" s="72"/>
      <c r="F35" s="72"/>
      <c r="G35" s="72"/>
      <c r="H35" s="72"/>
      <c r="I35" s="72"/>
      <c r="J35" s="72"/>
      <c r="K35" s="73"/>
    </row>
    <row r="36" ht="16.5" customHeight="1">
      <c r="C36" s="48" t="s">
        <v>272</v>
      </c>
    </row>
    <row r="37" spans="3:11" ht="24" customHeight="1">
      <c r="C37" s="329" t="s">
        <v>273</v>
      </c>
      <c r="D37" s="329"/>
      <c r="E37" s="329"/>
      <c r="F37" s="329"/>
      <c r="G37" s="329"/>
      <c r="H37" s="329"/>
      <c r="I37" s="329"/>
      <c r="J37" s="329"/>
      <c r="K37" s="329"/>
    </row>
    <row r="38" spans="2:11" ht="12.75">
      <c r="B38" s="326" t="s">
        <v>274</v>
      </c>
      <c r="C38" s="326"/>
      <c r="D38" s="326"/>
      <c r="E38" s="326"/>
      <c r="F38" s="326"/>
      <c r="G38" s="326"/>
      <c r="H38" s="326"/>
      <c r="I38" s="326"/>
      <c r="J38" s="326"/>
      <c r="K38" s="326"/>
    </row>
    <row r="39" spans="2:11" ht="12.75">
      <c r="B39" s="326" t="s">
        <v>274</v>
      </c>
      <c r="C39" s="326"/>
      <c r="D39" s="326"/>
      <c r="E39" s="326"/>
      <c r="F39" s="326"/>
      <c r="G39" s="326"/>
      <c r="H39" s="326"/>
      <c r="I39" s="326"/>
      <c r="J39" s="326"/>
      <c r="K39" s="326"/>
    </row>
    <row r="40" ht="19.5" customHeight="1">
      <c r="B40" s="74" t="s">
        <v>275</v>
      </c>
    </row>
    <row r="41" ht="15">
      <c r="K41" s="75">
        <v>12</v>
      </c>
    </row>
  </sheetData>
  <sheetProtection/>
  <mergeCells count="18">
    <mergeCell ref="B2:K2"/>
    <mergeCell ref="B4:B5"/>
    <mergeCell ref="C4:C5"/>
    <mergeCell ref="D4:D5"/>
    <mergeCell ref="E4:E5"/>
    <mergeCell ref="F4:F5"/>
    <mergeCell ref="G4:G5"/>
    <mergeCell ref="H4:H5"/>
    <mergeCell ref="I4:I5"/>
    <mergeCell ref="J4:J5"/>
    <mergeCell ref="B38:K38"/>
    <mergeCell ref="B39:K39"/>
    <mergeCell ref="K4:K5"/>
    <mergeCell ref="B9:B12"/>
    <mergeCell ref="B14:B17"/>
    <mergeCell ref="B24:B26"/>
    <mergeCell ref="B28:B30"/>
    <mergeCell ref="C37:K37"/>
  </mergeCells>
  <printOptions/>
  <pageMargins left="0.7" right="0.7" top="0.75" bottom="0.75" header="0.3" footer="0.3"/>
  <pageSetup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sheetPr>
    <tabColor theme="9" tint="0.5999900102615356"/>
  </sheetPr>
  <dimension ref="B2:L39"/>
  <sheetViews>
    <sheetView zoomScalePageLayoutView="0" workbookViewId="0" topLeftCell="A13">
      <selection activeCell="J23" sqref="J23"/>
    </sheetView>
  </sheetViews>
  <sheetFormatPr defaultColWidth="9.140625" defaultRowHeight="12.75"/>
  <cols>
    <col min="1" max="1" width="2.28125" style="44" customWidth="1"/>
    <col min="2" max="2" width="4.00390625" style="44" customWidth="1"/>
    <col min="3" max="3" width="38.28125" style="44" customWidth="1"/>
    <col min="4" max="4" width="11.140625" style="44" customWidth="1"/>
    <col min="5" max="5" width="14.00390625" style="44" customWidth="1"/>
    <col min="6" max="6" width="11.421875" style="44" customWidth="1"/>
    <col min="7" max="7" width="11.28125" style="44" customWidth="1"/>
    <col min="8" max="8" width="10.8515625" style="44" customWidth="1"/>
    <col min="9" max="9" width="10.421875" style="44" customWidth="1"/>
    <col min="10" max="10" width="12.28125" style="44" customWidth="1"/>
    <col min="11" max="11" width="14.57421875" style="44" customWidth="1"/>
    <col min="12" max="12" width="13.57421875" style="44" bestFit="1" customWidth="1"/>
    <col min="13" max="16384" width="9.140625" style="44" customWidth="1"/>
  </cols>
  <sheetData>
    <row r="2" spans="2:11" ht="12.75">
      <c r="B2" s="334" t="s">
        <v>276</v>
      </c>
      <c r="C2" s="335"/>
      <c r="D2" s="335"/>
      <c r="E2" s="335"/>
      <c r="F2" s="335"/>
      <c r="G2" s="335"/>
      <c r="H2" s="335"/>
      <c r="I2" s="335"/>
      <c r="J2" s="335"/>
      <c r="K2" s="335"/>
    </row>
    <row r="3" ht="12.75">
      <c r="B3" s="48"/>
    </row>
    <row r="4" spans="2:11" ht="25.5" customHeight="1">
      <c r="B4" s="323" t="s">
        <v>180</v>
      </c>
      <c r="C4" s="323" t="s">
        <v>191</v>
      </c>
      <c r="D4" s="323" t="s">
        <v>277</v>
      </c>
      <c r="E4" s="323" t="s">
        <v>278</v>
      </c>
      <c r="F4" s="323" t="s">
        <v>279</v>
      </c>
      <c r="G4" s="323" t="s">
        <v>280</v>
      </c>
      <c r="H4" s="323" t="s">
        <v>281</v>
      </c>
      <c r="I4" s="336" t="s">
        <v>282</v>
      </c>
      <c r="J4" s="323" t="s">
        <v>283</v>
      </c>
      <c r="K4" s="323" t="s">
        <v>186</v>
      </c>
    </row>
    <row r="5" spans="2:11" ht="12.75">
      <c r="B5" s="323"/>
      <c r="C5" s="323"/>
      <c r="D5" s="323"/>
      <c r="E5" s="323"/>
      <c r="F5" s="323"/>
      <c r="G5" s="323"/>
      <c r="H5" s="323"/>
      <c r="I5" s="337"/>
      <c r="J5" s="323"/>
      <c r="K5" s="323"/>
    </row>
    <row r="6" spans="2:11" ht="13.5" customHeight="1">
      <c r="B6" s="57">
        <v>1</v>
      </c>
      <c r="C6" s="57" t="s">
        <v>284</v>
      </c>
      <c r="D6" s="76"/>
      <c r="E6" s="76"/>
      <c r="F6" s="76"/>
      <c r="G6" s="76"/>
      <c r="H6" s="76"/>
      <c r="I6" s="76"/>
      <c r="J6" s="76"/>
      <c r="K6" s="76"/>
    </row>
    <row r="7" spans="2:11" ht="13.5" customHeight="1">
      <c r="B7" s="46">
        <v>1.1</v>
      </c>
      <c r="C7" s="49" t="s">
        <v>131</v>
      </c>
      <c r="D7" s="35"/>
      <c r="E7" s="35">
        <f>'GB'!E583</f>
        <v>12084495.37</v>
      </c>
      <c r="F7" s="35">
        <v>0</v>
      </c>
      <c r="G7" s="35">
        <v>0</v>
      </c>
      <c r="H7" s="35">
        <v>0</v>
      </c>
      <c r="I7" s="35">
        <v>0</v>
      </c>
      <c r="J7" s="35">
        <f>'GB'!E579</f>
        <v>39742735.34</v>
      </c>
      <c r="K7" s="35">
        <f>SUM(D7:J7)</f>
        <v>51827230.71</v>
      </c>
    </row>
    <row r="8" spans="2:11" ht="13.5" customHeight="1">
      <c r="B8" s="46">
        <v>1.2</v>
      </c>
      <c r="C8" s="49" t="s">
        <v>224</v>
      </c>
      <c r="D8" s="35">
        <f>SUM(D9:D12)</f>
        <v>0</v>
      </c>
      <c r="E8" s="35">
        <f aca="true" t="shared" si="0" ref="E8:J8">SUM(E9:E12)</f>
        <v>3440000</v>
      </c>
      <c r="F8" s="35">
        <f t="shared" si="0"/>
        <v>0</v>
      </c>
      <c r="G8" s="35">
        <f t="shared" si="0"/>
        <v>0</v>
      </c>
      <c r="H8" s="35">
        <f t="shared" si="0"/>
        <v>0</v>
      </c>
      <c r="I8" s="35">
        <f t="shared" si="0"/>
        <v>0</v>
      </c>
      <c r="J8" s="35">
        <f t="shared" si="0"/>
        <v>16489375.65</v>
      </c>
      <c r="K8" s="35">
        <f aca="true" t="shared" si="1" ref="K8:K29">SUM(D8:J8)</f>
        <v>19929375.65</v>
      </c>
    </row>
    <row r="9" spans="2:11" ht="13.5" customHeight="1">
      <c r="B9" s="332"/>
      <c r="C9" s="62" t="s">
        <v>252</v>
      </c>
      <c r="D9" s="35"/>
      <c r="E9" s="35"/>
      <c r="F9" s="35"/>
      <c r="G9" s="35"/>
      <c r="H9" s="35"/>
      <c r="I9" s="35"/>
      <c r="J9" s="35"/>
      <c r="K9" s="35">
        <f t="shared" si="1"/>
        <v>0</v>
      </c>
    </row>
    <row r="10" spans="2:11" ht="13.5" customHeight="1">
      <c r="B10" s="332"/>
      <c r="C10" s="62" t="s">
        <v>253</v>
      </c>
      <c r="D10" s="35"/>
      <c r="E10" s="35">
        <f>'GB'!G583</f>
        <v>3440000</v>
      </c>
      <c r="F10" s="35"/>
      <c r="G10" s="35"/>
      <c r="H10" s="35"/>
      <c r="I10" s="35"/>
      <c r="J10" s="35">
        <f>'GB'!G579</f>
        <v>16489375.65</v>
      </c>
      <c r="K10" s="35">
        <f t="shared" si="1"/>
        <v>19929375.65</v>
      </c>
    </row>
    <row r="11" spans="2:11" ht="13.5" customHeight="1">
      <c r="B11" s="332"/>
      <c r="C11" s="62" t="s">
        <v>254</v>
      </c>
      <c r="D11" s="35"/>
      <c r="E11" s="35"/>
      <c r="F11" s="35"/>
      <c r="G11" s="35"/>
      <c r="H11" s="35"/>
      <c r="I11" s="35"/>
      <c r="J11" s="35"/>
      <c r="K11" s="35">
        <f t="shared" si="1"/>
        <v>0</v>
      </c>
    </row>
    <row r="12" spans="2:11" ht="13.5" customHeight="1">
      <c r="B12" s="332"/>
      <c r="C12" s="62" t="s">
        <v>255</v>
      </c>
      <c r="D12" s="35"/>
      <c r="E12" s="35"/>
      <c r="F12" s="35"/>
      <c r="G12" s="35"/>
      <c r="H12" s="35"/>
      <c r="I12" s="35"/>
      <c r="J12" s="35"/>
      <c r="K12" s="35">
        <f t="shared" si="1"/>
        <v>0</v>
      </c>
    </row>
    <row r="13" spans="2:11" ht="13.5" customHeight="1">
      <c r="B13" s="46">
        <v>1.3</v>
      </c>
      <c r="C13" s="63" t="s">
        <v>225</v>
      </c>
      <c r="D13" s="35">
        <f>SUM(D14:D17)</f>
        <v>0</v>
      </c>
      <c r="E13" s="35">
        <f aca="true" t="shared" si="2" ref="E13:J13">SUM(E14:E17)</f>
        <v>0</v>
      </c>
      <c r="F13" s="35">
        <f t="shared" si="2"/>
        <v>0</v>
      </c>
      <c r="G13" s="35">
        <f t="shared" si="2"/>
        <v>0</v>
      </c>
      <c r="H13" s="35">
        <f t="shared" si="2"/>
        <v>0</v>
      </c>
      <c r="I13" s="35">
        <f t="shared" si="2"/>
        <v>0</v>
      </c>
      <c r="J13" s="35">
        <f t="shared" si="2"/>
        <v>0</v>
      </c>
      <c r="K13" s="35">
        <f t="shared" si="1"/>
        <v>0</v>
      </c>
    </row>
    <row r="14" spans="2:11" ht="13.5" customHeight="1">
      <c r="B14" s="332"/>
      <c r="C14" s="63" t="s">
        <v>256</v>
      </c>
      <c r="D14" s="35"/>
      <c r="E14" s="35"/>
      <c r="F14" s="35"/>
      <c r="G14" s="35"/>
      <c r="H14" s="35"/>
      <c r="I14" s="35"/>
      <c r="J14" s="35"/>
      <c r="K14" s="35">
        <f t="shared" si="1"/>
        <v>0</v>
      </c>
    </row>
    <row r="15" spans="2:11" ht="13.5" customHeight="1">
      <c r="B15" s="332"/>
      <c r="C15" s="63" t="s">
        <v>257</v>
      </c>
      <c r="D15" s="35"/>
      <c r="E15" s="35"/>
      <c r="F15" s="35"/>
      <c r="G15" s="35"/>
      <c r="H15" s="35"/>
      <c r="I15" s="35"/>
      <c r="J15" s="35"/>
      <c r="K15" s="35">
        <f t="shared" si="1"/>
        <v>0</v>
      </c>
    </row>
    <row r="16" spans="2:11" ht="13.5" customHeight="1">
      <c r="B16" s="332"/>
      <c r="C16" s="63" t="s">
        <v>258</v>
      </c>
      <c r="D16" s="35"/>
      <c r="E16" s="35"/>
      <c r="F16" s="35"/>
      <c r="G16" s="35"/>
      <c r="H16" s="35"/>
      <c r="I16" s="35"/>
      <c r="J16" s="35"/>
      <c r="K16" s="35">
        <f t="shared" si="1"/>
        <v>0</v>
      </c>
    </row>
    <row r="17" spans="2:11" ht="13.5" customHeight="1">
      <c r="B17" s="332"/>
      <c r="C17" s="63"/>
      <c r="D17" s="35"/>
      <c r="E17" s="35"/>
      <c r="F17" s="35"/>
      <c r="G17" s="35"/>
      <c r="H17" s="35"/>
      <c r="I17" s="35"/>
      <c r="J17" s="35"/>
      <c r="K17" s="35">
        <f t="shared" si="1"/>
        <v>0</v>
      </c>
    </row>
    <row r="18" spans="2:11" ht="13.5" customHeight="1">
      <c r="B18" s="46">
        <v>1.4</v>
      </c>
      <c r="C18" s="63" t="s">
        <v>135</v>
      </c>
      <c r="D18" s="35">
        <f>+D7+D8-D13</f>
        <v>0</v>
      </c>
      <c r="E18" s="35">
        <f aca="true" t="shared" si="3" ref="E18:J18">+E7+E8-E13</f>
        <v>15524495.37</v>
      </c>
      <c r="F18" s="35">
        <f t="shared" si="3"/>
        <v>0</v>
      </c>
      <c r="G18" s="35">
        <f t="shared" si="3"/>
        <v>0</v>
      </c>
      <c r="H18" s="35">
        <f t="shared" si="3"/>
        <v>0</v>
      </c>
      <c r="I18" s="35">
        <f t="shared" si="3"/>
        <v>0</v>
      </c>
      <c r="J18" s="35">
        <f t="shared" si="3"/>
        <v>56232110.99</v>
      </c>
      <c r="K18" s="35">
        <f t="shared" si="1"/>
        <v>71756606.36</v>
      </c>
    </row>
    <row r="19" spans="2:11" ht="13.5" customHeight="1">
      <c r="B19" s="57">
        <v>2</v>
      </c>
      <c r="C19" s="65" t="s">
        <v>285</v>
      </c>
      <c r="D19" s="77"/>
      <c r="E19" s="77"/>
      <c r="F19" s="77"/>
      <c r="G19" s="77"/>
      <c r="H19" s="77"/>
      <c r="I19" s="77"/>
      <c r="J19" s="77"/>
      <c r="K19" s="77"/>
    </row>
    <row r="20" spans="2:11" ht="13.5" customHeight="1">
      <c r="B20" s="46">
        <v>2.1</v>
      </c>
      <c r="C20" s="49" t="s">
        <v>230</v>
      </c>
      <c r="D20" s="35"/>
      <c r="E20" s="35"/>
      <c r="F20" s="35"/>
      <c r="G20" s="35"/>
      <c r="H20" s="35"/>
      <c r="I20" s="35"/>
      <c r="J20" s="35"/>
      <c r="K20" s="35">
        <f t="shared" si="1"/>
        <v>0</v>
      </c>
    </row>
    <row r="21" spans="2:11" ht="13.5" customHeight="1">
      <c r="B21" s="46">
        <v>2.2</v>
      </c>
      <c r="C21" s="49" t="s">
        <v>224</v>
      </c>
      <c r="D21" s="35">
        <f>SUM(D22:D24)</f>
        <v>0</v>
      </c>
      <c r="E21" s="35">
        <f aca="true" t="shared" si="4" ref="E21:J21">SUM(E22:E24)</f>
        <v>6958185.14</v>
      </c>
      <c r="F21" s="35">
        <f t="shared" si="4"/>
        <v>0</v>
      </c>
      <c r="G21" s="35">
        <f t="shared" si="4"/>
        <v>0</v>
      </c>
      <c r="H21" s="35">
        <f t="shared" si="4"/>
        <v>0</v>
      </c>
      <c r="I21" s="35">
        <f t="shared" si="4"/>
        <v>0</v>
      </c>
      <c r="J21" s="35">
        <f t="shared" si="4"/>
        <v>14148027.3</v>
      </c>
      <c r="K21" s="35">
        <f t="shared" si="1"/>
        <v>21106212.44</v>
      </c>
    </row>
    <row r="22" spans="2:11" ht="13.5" customHeight="1">
      <c r="B22" s="332"/>
      <c r="C22" s="49" t="s">
        <v>286</v>
      </c>
      <c r="D22" s="35"/>
      <c r="E22" s="35">
        <f>'GB'!H583</f>
        <v>6958185.14</v>
      </c>
      <c r="F22" s="35"/>
      <c r="G22" s="35"/>
      <c r="H22" s="35"/>
      <c r="I22" s="35"/>
      <c r="J22" s="35">
        <f>'GB'!H579</f>
        <v>14148027.3</v>
      </c>
      <c r="K22" s="35">
        <f t="shared" si="1"/>
        <v>21106212.44</v>
      </c>
    </row>
    <row r="23" spans="2:11" ht="13.5" customHeight="1">
      <c r="B23" s="332"/>
      <c r="C23" s="66" t="s">
        <v>263</v>
      </c>
      <c r="D23" s="35"/>
      <c r="E23" s="35"/>
      <c r="F23" s="35"/>
      <c r="G23" s="35"/>
      <c r="H23" s="35"/>
      <c r="I23" s="35"/>
      <c r="J23" s="35"/>
      <c r="K23" s="35">
        <f t="shared" si="1"/>
        <v>0</v>
      </c>
    </row>
    <row r="24" spans="2:11" ht="13.5" customHeight="1">
      <c r="B24" s="332"/>
      <c r="C24" s="66" t="s">
        <v>287</v>
      </c>
      <c r="D24" s="35"/>
      <c r="E24" s="35"/>
      <c r="F24" s="35"/>
      <c r="G24" s="35"/>
      <c r="H24" s="35"/>
      <c r="I24" s="35"/>
      <c r="J24" s="35"/>
      <c r="K24" s="35">
        <f t="shared" si="1"/>
        <v>0</v>
      </c>
    </row>
    <row r="25" spans="2:11" ht="13.5" customHeight="1">
      <c r="B25" s="46">
        <v>2.3</v>
      </c>
      <c r="C25" s="49" t="s">
        <v>288</v>
      </c>
      <c r="D25" s="35">
        <f>SUM(D26:D28)</f>
        <v>0</v>
      </c>
      <c r="E25" s="35">
        <f aca="true" t="shared" si="5" ref="E25:J25">SUM(E26:E28)</f>
        <v>0</v>
      </c>
      <c r="F25" s="35">
        <f t="shared" si="5"/>
        <v>0</v>
      </c>
      <c r="G25" s="35">
        <f t="shared" si="5"/>
        <v>0</v>
      </c>
      <c r="H25" s="35">
        <f t="shared" si="5"/>
        <v>0</v>
      </c>
      <c r="I25" s="35">
        <f t="shared" si="5"/>
        <v>0</v>
      </c>
      <c r="J25" s="35">
        <f t="shared" si="5"/>
        <v>0</v>
      </c>
      <c r="K25" s="35">
        <f t="shared" si="1"/>
        <v>0</v>
      </c>
    </row>
    <row r="26" spans="2:11" ht="13.5" customHeight="1">
      <c r="B26" s="332"/>
      <c r="C26" s="66" t="s">
        <v>289</v>
      </c>
      <c r="D26" s="35"/>
      <c r="E26" s="35"/>
      <c r="F26" s="35"/>
      <c r="G26" s="35"/>
      <c r="H26" s="35"/>
      <c r="I26" s="35"/>
      <c r="J26" s="35"/>
      <c r="K26" s="35">
        <f t="shared" si="1"/>
        <v>0</v>
      </c>
    </row>
    <row r="27" spans="2:11" ht="13.5" customHeight="1">
      <c r="B27" s="332"/>
      <c r="C27" s="66" t="s">
        <v>267</v>
      </c>
      <c r="D27" s="35"/>
      <c r="E27" s="35"/>
      <c r="F27" s="35"/>
      <c r="G27" s="35"/>
      <c r="H27" s="35"/>
      <c r="I27" s="35"/>
      <c r="J27" s="35"/>
      <c r="K27" s="35">
        <f t="shared" si="1"/>
        <v>0</v>
      </c>
    </row>
    <row r="28" spans="2:11" ht="13.5" customHeight="1">
      <c r="B28" s="332"/>
      <c r="C28" s="66" t="s">
        <v>290</v>
      </c>
      <c r="D28" s="35"/>
      <c r="E28" s="35"/>
      <c r="F28" s="35"/>
      <c r="G28" s="35"/>
      <c r="H28" s="35"/>
      <c r="I28" s="35"/>
      <c r="J28" s="35"/>
      <c r="K28" s="35">
        <f t="shared" si="1"/>
        <v>0</v>
      </c>
    </row>
    <row r="29" spans="2:11" ht="13.5" customHeight="1">
      <c r="B29" s="46">
        <v>2.4</v>
      </c>
      <c r="C29" s="49" t="s">
        <v>231</v>
      </c>
      <c r="D29" s="35">
        <f aca="true" t="shared" si="6" ref="D29:J29">+D20+D21-D25</f>
        <v>0</v>
      </c>
      <c r="E29" s="35">
        <f t="shared" si="6"/>
        <v>6958185.14</v>
      </c>
      <c r="F29" s="35">
        <f t="shared" si="6"/>
        <v>0</v>
      </c>
      <c r="G29" s="35">
        <f t="shared" si="6"/>
        <v>0</v>
      </c>
      <c r="H29" s="35">
        <f t="shared" si="6"/>
        <v>0</v>
      </c>
      <c r="I29" s="35">
        <f t="shared" si="6"/>
        <v>0</v>
      </c>
      <c r="J29" s="35">
        <f t="shared" si="6"/>
        <v>14148027.3</v>
      </c>
      <c r="K29" s="35">
        <f t="shared" si="1"/>
        <v>21106212.44</v>
      </c>
    </row>
    <row r="30" spans="2:11" ht="13.5" customHeight="1">
      <c r="B30" s="57">
        <v>3</v>
      </c>
      <c r="C30" s="68" t="s">
        <v>291</v>
      </c>
      <c r="D30" s="77"/>
      <c r="E30" s="77"/>
      <c r="F30" s="77"/>
      <c r="G30" s="77"/>
      <c r="H30" s="77"/>
      <c r="I30" s="77"/>
      <c r="J30" s="77"/>
      <c r="K30" s="77"/>
    </row>
    <row r="31" spans="2:12" ht="13.5" customHeight="1">
      <c r="B31" s="46">
        <v>3.1</v>
      </c>
      <c r="C31" s="49" t="s">
        <v>270</v>
      </c>
      <c r="D31" s="35">
        <f aca="true" t="shared" si="7" ref="D31:J31">+D7-D20</f>
        <v>0</v>
      </c>
      <c r="E31" s="35">
        <f t="shared" si="7"/>
        <v>12084495.37</v>
      </c>
      <c r="F31" s="35">
        <f t="shared" si="7"/>
        <v>0</v>
      </c>
      <c r="G31" s="35">
        <f t="shared" si="7"/>
        <v>0</v>
      </c>
      <c r="H31" s="35">
        <f t="shared" si="7"/>
        <v>0</v>
      </c>
      <c r="I31" s="35">
        <f t="shared" si="7"/>
        <v>0</v>
      </c>
      <c r="J31" s="35">
        <f t="shared" si="7"/>
        <v>39742735.34</v>
      </c>
      <c r="K31" s="35">
        <f>SUM(D31:J31)</f>
        <v>51827230.71</v>
      </c>
      <c r="L31" s="52"/>
    </row>
    <row r="32" spans="2:12" ht="13.5" customHeight="1">
      <c r="B32" s="46">
        <v>3.2</v>
      </c>
      <c r="C32" s="49" t="s">
        <v>292</v>
      </c>
      <c r="D32" s="35">
        <f>+D18-D29</f>
        <v>0</v>
      </c>
      <c r="E32" s="78">
        <f>+E31+E8-E21</f>
        <v>8566310.23</v>
      </c>
      <c r="F32" s="35">
        <f>+F18-F29</f>
        <v>0</v>
      </c>
      <c r="G32" s="35">
        <f>+G18-G29</f>
        <v>0</v>
      </c>
      <c r="H32" s="35">
        <f>+H18-H29</f>
        <v>0</v>
      </c>
      <c r="I32" s="35">
        <f>+I18-I29</f>
        <v>0</v>
      </c>
      <c r="J32" s="35">
        <f>+J18-J29</f>
        <v>42084083.69</v>
      </c>
      <c r="K32" s="35">
        <f>+K7+K8-K29</f>
        <v>50650393.92</v>
      </c>
      <c r="L32" s="52"/>
    </row>
    <row r="33" spans="2:10" ht="12.75">
      <c r="B33" s="333" t="s">
        <v>293</v>
      </c>
      <c r="C33" s="333"/>
      <c r="D33" s="333"/>
      <c r="E33" s="333"/>
      <c r="F33" s="333"/>
      <c r="G33" s="333"/>
      <c r="H33" s="333"/>
      <c r="I33" s="333"/>
      <c r="J33" s="333"/>
    </row>
    <row r="34" spans="2:10" ht="24" customHeight="1">
      <c r="B34" s="329" t="s">
        <v>294</v>
      </c>
      <c r="C34" s="329"/>
      <c r="D34" s="329"/>
      <c r="E34" s="329"/>
      <c r="F34" s="329"/>
      <c r="G34" s="329"/>
      <c r="H34" s="329"/>
      <c r="I34" s="329"/>
      <c r="J34" s="329"/>
    </row>
    <row r="35" spans="2:10" ht="12.75">
      <c r="B35" s="326" t="s">
        <v>295</v>
      </c>
      <c r="C35" s="326"/>
      <c r="D35" s="326"/>
      <c r="E35" s="326"/>
      <c r="F35" s="326"/>
      <c r="G35" s="326"/>
      <c r="H35" s="326"/>
      <c r="I35" s="326"/>
      <c r="J35" s="326"/>
    </row>
    <row r="36" spans="2:10" ht="12.75">
      <c r="B36" s="326" t="s">
        <v>295</v>
      </c>
      <c r="C36" s="326"/>
      <c r="D36" s="326"/>
      <c r="E36" s="326"/>
      <c r="F36" s="326"/>
      <c r="G36" s="326"/>
      <c r="H36" s="326"/>
      <c r="I36" s="326"/>
      <c r="J36" s="326"/>
    </row>
    <row r="37" spans="2:10" ht="12.75">
      <c r="B37" s="326" t="s">
        <v>295</v>
      </c>
      <c r="C37" s="326"/>
      <c r="D37" s="326"/>
      <c r="E37" s="326"/>
      <c r="F37" s="326"/>
      <c r="G37" s="326"/>
      <c r="H37" s="326"/>
      <c r="I37" s="326"/>
      <c r="J37" s="326"/>
    </row>
    <row r="38" ht="15">
      <c r="K38" s="54">
        <v>13</v>
      </c>
    </row>
    <row r="39" ht="12.75">
      <c r="B39" s="48"/>
    </row>
  </sheetData>
  <sheetProtection/>
  <mergeCells count="20">
    <mergeCell ref="B2:K2"/>
    <mergeCell ref="B4:B5"/>
    <mergeCell ref="C4:C5"/>
    <mergeCell ref="D4:D5"/>
    <mergeCell ref="E4:E5"/>
    <mergeCell ref="F4:F5"/>
    <mergeCell ref="G4:G5"/>
    <mergeCell ref="H4:H5"/>
    <mergeCell ref="I4:I5"/>
    <mergeCell ref="J4:J5"/>
    <mergeCell ref="B34:J34"/>
    <mergeCell ref="B35:J35"/>
    <mergeCell ref="B36:J36"/>
    <mergeCell ref="B37:J37"/>
    <mergeCell ref="K4:K5"/>
    <mergeCell ref="B9:B12"/>
    <mergeCell ref="B14:B17"/>
    <mergeCell ref="B22:B24"/>
    <mergeCell ref="B26:B28"/>
    <mergeCell ref="B33:J33"/>
  </mergeCells>
  <printOptions/>
  <pageMargins left="0.7" right="0.7" top="0.75" bottom="0.75" header="0.3" footer="0.3"/>
  <pageSetup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B2:G48"/>
  <sheetViews>
    <sheetView zoomScalePageLayoutView="0" workbookViewId="0" topLeftCell="A10">
      <selection activeCell="F19" sqref="F19"/>
    </sheetView>
  </sheetViews>
  <sheetFormatPr defaultColWidth="9.140625" defaultRowHeight="12.75"/>
  <cols>
    <col min="1" max="1" width="2.7109375" style="44" customWidth="1"/>
    <col min="2" max="2" width="3.00390625" style="44" customWidth="1"/>
    <col min="3" max="3" width="25.421875" style="44" customWidth="1"/>
    <col min="4" max="4" width="16.140625" style="44" customWidth="1"/>
    <col min="5" max="5" width="16.421875" style="44" customWidth="1"/>
    <col min="6" max="6" width="17.28125" style="44" customWidth="1"/>
    <col min="7" max="7" width="20.00390625" style="44" customWidth="1"/>
    <col min="8" max="16384" width="9.140625" style="44" customWidth="1"/>
  </cols>
  <sheetData>
    <row r="1" ht="21.75" customHeight="1"/>
    <row r="2" spans="2:7" ht="12.75">
      <c r="B2" s="334" t="s">
        <v>316</v>
      </c>
      <c r="C2" s="335"/>
      <c r="D2" s="335"/>
      <c r="E2" s="335"/>
      <c r="F2" s="335"/>
      <c r="G2" s="335"/>
    </row>
    <row r="3" ht="12.75">
      <c r="B3" s="48"/>
    </row>
    <row r="4" spans="2:7" ht="12.75">
      <c r="B4" s="323" t="s">
        <v>180</v>
      </c>
      <c r="C4" s="323" t="s">
        <v>315</v>
      </c>
      <c r="D4" s="323" t="s">
        <v>314</v>
      </c>
      <c r="E4" s="323" t="s">
        <v>313</v>
      </c>
      <c r="F4" s="323" t="s">
        <v>312</v>
      </c>
      <c r="G4" s="323" t="s">
        <v>311</v>
      </c>
    </row>
    <row r="5" spans="2:7" ht="12.75">
      <c r="B5" s="323"/>
      <c r="C5" s="323"/>
      <c r="D5" s="323"/>
      <c r="E5" s="323"/>
      <c r="F5" s="323"/>
      <c r="G5" s="323"/>
    </row>
    <row r="6" spans="2:7" ht="12.75">
      <c r="B6" s="46">
        <v>1</v>
      </c>
      <c r="C6" s="49"/>
      <c r="D6" s="49"/>
      <c r="E6" s="49"/>
      <c r="F6" s="49"/>
      <c r="G6" s="49"/>
    </row>
    <row r="7" spans="2:7" ht="12.75">
      <c r="B7" s="46">
        <v>2</v>
      </c>
      <c r="C7" s="49"/>
      <c r="D7" s="49"/>
      <c r="E7" s="49"/>
      <c r="F7" s="49"/>
      <c r="G7" s="49"/>
    </row>
    <row r="8" spans="2:7" ht="12.75">
      <c r="B8" s="46">
        <v>3</v>
      </c>
      <c r="C8" s="49" t="s">
        <v>186</v>
      </c>
      <c r="D8" s="49"/>
      <c r="E8" s="49"/>
      <c r="F8" s="49"/>
      <c r="G8" s="49"/>
    </row>
    <row r="9" ht="12.75">
      <c r="B9" s="83"/>
    </row>
    <row r="10" spans="2:7" ht="12.75">
      <c r="B10" s="334" t="s">
        <v>310</v>
      </c>
      <c r="C10" s="335"/>
      <c r="D10" s="335"/>
      <c r="E10" s="335"/>
      <c r="F10" s="335"/>
      <c r="G10" s="335"/>
    </row>
    <row r="11" ht="12.75">
      <c r="B11" s="48"/>
    </row>
    <row r="12" spans="2:7" ht="12.75">
      <c r="B12" s="323" t="s">
        <v>180</v>
      </c>
      <c r="C12" s="323" t="s">
        <v>309</v>
      </c>
      <c r="D12" s="323" t="s">
        <v>131</v>
      </c>
      <c r="E12" s="323"/>
      <c r="F12" s="323" t="s">
        <v>135</v>
      </c>
      <c r="G12" s="323"/>
    </row>
    <row r="13" spans="2:7" ht="12.75">
      <c r="B13" s="323"/>
      <c r="C13" s="323"/>
      <c r="D13" s="46" t="s">
        <v>308</v>
      </c>
      <c r="E13" s="46" t="s">
        <v>307</v>
      </c>
      <c r="F13" s="46" t="s">
        <v>308</v>
      </c>
      <c r="G13" s="46" t="s">
        <v>307</v>
      </c>
    </row>
    <row r="14" spans="2:7" ht="12.75">
      <c r="B14" s="46">
        <v>1</v>
      </c>
      <c r="C14" s="65"/>
      <c r="D14" s="82"/>
      <c r="E14" s="82"/>
      <c r="F14" s="82"/>
      <c r="G14" s="82"/>
    </row>
    <row r="15" spans="2:7" ht="12.75">
      <c r="B15" s="46">
        <v>2</v>
      </c>
      <c r="C15" s="49" t="s">
        <v>186</v>
      </c>
      <c r="D15" s="82"/>
      <c r="E15" s="82"/>
      <c r="F15" s="82"/>
      <c r="G15" s="82"/>
    </row>
    <row r="16" ht="12.75">
      <c r="B16" s="48" t="s">
        <v>306</v>
      </c>
    </row>
    <row r="17" ht="12.75">
      <c r="B17" s="48" t="s">
        <v>305</v>
      </c>
    </row>
    <row r="18" ht="12.75">
      <c r="B18" s="48" t="s">
        <v>234</v>
      </c>
    </row>
    <row r="19" ht="12.75">
      <c r="B19" s="48" t="s">
        <v>234</v>
      </c>
    </row>
    <row r="20" ht="19.5" customHeight="1">
      <c r="B20" s="48"/>
    </row>
    <row r="21" spans="2:7" ht="13.5" thickBot="1">
      <c r="B21" s="341" t="s">
        <v>304</v>
      </c>
      <c r="C21" s="342"/>
      <c r="D21" s="342"/>
      <c r="E21" s="342"/>
      <c r="F21" s="342"/>
      <c r="G21" s="342"/>
    </row>
    <row r="22" spans="2:7" ht="12.75">
      <c r="B22" s="81"/>
      <c r="C22" s="80"/>
      <c r="D22" s="80"/>
      <c r="E22" s="80"/>
      <c r="F22" s="80"/>
      <c r="G22" s="80"/>
    </row>
    <row r="23" spans="2:7" ht="12.75">
      <c r="B23" s="338" t="s">
        <v>303</v>
      </c>
      <c r="C23" s="338" t="s">
        <v>302</v>
      </c>
      <c r="D23" s="323" t="s">
        <v>131</v>
      </c>
      <c r="E23" s="323"/>
      <c r="F23" s="339" t="s">
        <v>135</v>
      </c>
      <c r="G23" s="340"/>
    </row>
    <row r="24" spans="2:7" ht="25.5">
      <c r="B24" s="338"/>
      <c r="C24" s="338"/>
      <c r="D24" s="46" t="s">
        <v>301</v>
      </c>
      <c r="E24" s="46" t="s">
        <v>300</v>
      </c>
      <c r="F24" s="46" t="s">
        <v>301</v>
      </c>
      <c r="G24" s="46" t="s">
        <v>300</v>
      </c>
    </row>
    <row r="25" spans="2:7" ht="25.5">
      <c r="B25" s="46">
        <v>1</v>
      </c>
      <c r="C25" s="46" t="s">
        <v>299</v>
      </c>
      <c r="D25" s="46"/>
      <c r="E25" s="46"/>
      <c r="F25" s="46"/>
      <c r="G25" s="46"/>
    </row>
    <row r="26" spans="2:7" ht="12.75">
      <c r="B26" s="46">
        <v>2</v>
      </c>
      <c r="C26" s="49"/>
      <c r="D26" s="46"/>
      <c r="E26" s="46"/>
      <c r="F26" s="46"/>
      <c r="G26" s="46"/>
    </row>
    <row r="27" spans="2:7" ht="12.75">
      <c r="B27" s="46">
        <v>3</v>
      </c>
      <c r="C27" s="49"/>
      <c r="D27" s="46"/>
      <c r="E27" s="46"/>
      <c r="F27" s="46"/>
      <c r="G27" s="46"/>
    </row>
    <row r="28" spans="2:7" ht="12.75">
      <c r="B28" s="46">
        <v>4</v>
      </c>
      <c r="C28" s="49" t="s">
        <v>186</v>
      </c>
      <c r="D28" s="46"/>
      <c r="E28" s="46"/>
      <c r="F28" s="46"/>
      <c r="G28" s="46"/>
    </row>
    <row r="29" ht="12.75">
      <c r="B29" s="47"/>
    </row>
    <row r="30" spans="2:7" ht="39" customHeight="1">
      <c r="B30" s="329" t="s">
        <v>298</v>
      </c>
      <c r="C30" s="329"/>
      <c r="D30" s="329"/>
      <c r="E30" s="329"/>
      <c r="F30" s="329"/>
      <c r="G30" s="329"/>
    </row>
    <row r="31" spans="2:7" ht="12.75">
      <c r="B31" s="48" t="s">
        <v>234</v>
      </c>
      <c r="C31" s="79"/>
      <c r="D31" s="79"/>
      <c r="E31" s="79"/>
      <c r="F31" s="79"/>
      <c r="G31" s="79"/>
    </row>
    <row r="32" spans="2:7" ht="12.75">
      <c r="B32" s="48" t="s">
        <v>234</v>
      </c>
      <c r="C32" s="79"/>
      <c r="D32" s="79"/>
      <c r="E32" s="79"/>
      <c r="F32" s="79"/>
      <c r="G32" s="79"/>
    </row>
    <row r="33" spans="2:7" ht="12.75">
      <c r="B33" s="48" t="s">
        <v>234</v>
      </c>
      <c r="C33" s="79"/>
      <c r="D33" s="79"/>
      <c r="E33" s="79"/>
      <c r="F33" s="79"/>
      <c r="G33" s="79"/>
    </row>
    <row r="34" spans="2:7" ht="12.75">
      <c r="B34" s="79"/>
      <c r="C34" s="79"/>
      <c r="D34" s="79"/>
      <c r="E34" s="79"/>
      <c r="F34" s="79"/>
      <c r="G34" s="79"/>
    </row>
    <row r="35" spans="2:7" ht="12.75">
      <c r="B35" s="334" t="s">
        <v>297</v>
      </c>
      <c r="C35" s="335"/>
      <c r="D35" s="335"/>
      <c r="E35" s="335"/>
      <c r="F35" s="335"/>
      <c r="G35" s="335"/>
    </row>
    <row r="36" ht="12.75">
      <c r="B36" s="55"/>
    </row>
    <row r="37" spans="2:7" ht="65.25" customHeight="1">
      <c r="B37" s="329" t="s">
        <v>296</v>
      </c>
      <c r="C37" s="329"/>
      <c r="D37" s="329"/>
      <c r="E37" s="329"/>
      <c r="F37" s="329"/>
      <c r="G37" s="329"/>
    </row>
    <row r="38" ht="12.75">
      <c r="B38" s="48" t="s">
        <v>234</v>
      </c>
    </row>
    <row r="39" ht="12.75">
      <c r="B39" s="48" t="s">
        <v>234</v>
      </c>
    </row>
    <row r="40" ht="12.75">
      <c r="B40" s="48" t="s">
        <v>234</v>
      </c>
    </row>
    <row r="41" ht="12.75">
      <c r="B41" s="48" t="s">
        <v>234</v>
      </c>
    </row>
    <row r="42" ht="12.75">
      <c r="B42" s="48" t="s">
        <v>234</v>
      </c>
    </row>
    <row r="43" ht="12.75">
      <c r="B43" s="48" t="s">
        <v>234</v>
      </c>
    </row>
    <row r="44" ht="12.75">
      <c r="B44" s="48" t="s">
        <v>234</v>
      </c>
    </row>
    <row r="48" ht="15">
      <c r="G48" s="54">
        <v>14</v>
      </c>
    </row>
  </sheetData>
  <sheetProtection/>
  <mergeCells count="20">
    <mergeCell ref="B2:G2"/>
    <mergeCell ref="B4:B5"/>
    <mergeCell ref="C4:C5"/>
    <mergeCell ref="D4:D5"/>
    <mergeCell ref="E4:E5"/>
    <mergeCell ref="F4:F5"/>
    <mergeCell ref="G4:G5"/>
    <mergeCell ref="B10:G10"/>
    <mergeCell ref="B12:B13"/>
    <mergeCell ref="C12:C13"/>
    <mergeCell ref="D12:E12"/>
    <mergeCell ref="F12:G12"/>
    <mergeCell ref="B21:G21"/>
    <mergeCell ref="B37:G37"/>
    <mergeCell ref="B23:B24"/>
    <mergeCell ref="C23:C24"/>
    <mergeCell ref="D23:E23"/>
    <mergeCell ref="F23:G23"/>
    <mergeCell ref="B30:G30"/>
    <mergeCell ref="B35:G35"/>
  </mergeCells>
  <printOptions/>
  <pageMargins left="0.7" right="0.7" top="0.75" bottom="0.75" header="0.3" footer="0.3"/>
  <pageSetup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B2:H53"/>
  <sheetViews>
    <sheetView zoomScalePageLayoutView="0" workbookViewId="0" topLeftCell="A16">
      <selection activeCell="F49" sqref="F49"/>
    </sheetView>
  </sheetViews>
  <sheetFormatPr defaultColWidth="9.140625" defaultRowHeight="12.75"/>
  <cols>
    <col min="1" max="1" width="2.28125" style="217" customWidth="1"/>
    <col min="2" max="2" width="4.00390625" style="217" customWidth="1"/>
    <col min="3" max="3" width="19.7109375" style="217" customWidth="1"/>
    <col min="4" max="4" width="15.7109375" style="217" customWidth="1"/>
    <col min="5" max="5" width="18.28125" style="217" customWidth="1"/>
    <col min="6" max="6" width="13.28125" style="217" customWidth="1"/>
    <col min="7" max="7" width="16.421875" style="217" customWidth="1"/>
    <col min="8" max="8" width="15.8515625" style="217" customWidth="1"/>
    <col min="9" max="16384" width="9.140625" style="217" customWidth="1"/>
  </cols>
  <sheetData>
    <row r="2" spans="2:8" ht="12">
      <c r="B2" s="354" t="s">
        <v>1832</v>
      </c>
      <c r="C2" s="355"/>
      <c r="D2" s="355"/>
      <c r="E2" s="355"/>
      <c r="F2" s="355"/>
      <c r="G2" s="355"/>
      <c r="H2" s="355"/>
    </row>
    <row r="3" ht="12">
      <c r="B3" s="218"/>
    </row>
    <row r="4" spans="2:8" ht="26.25" customHeight="1">
      <c r="B4" s="219" t="s">
        <v>180</v>
      </c>
      <c r="C4" s="344" t="s">
        <v>200</v>
      </c>
      <c r="D4" s="344"/>
      <c r="E4" s="344" t="s">
        <v>131</v>
      </c>
      <c r="F4" s="344"/>
      <c r="G4" s="344" t="s">
        <v>135</v>
      </c>
      <c r="H4" s="344"/>
    </row>
    <row r="5" spans="2:8" ht="12">
      <c r="B5" s="219">
        <v>1</v>
      </c>
      <c r="C5" s="344"/>
      <c r="D5" s="344"/>
      <c r="E5" s="356"/>
      <c r="F5" s="356"/>
      <c r="G5" s="357"/>
      <c r="H5" s="357"/>
    </row>
    <row r="6" spans="2:8" ht="12">
      <c r="B6" s="219">
        <v>2</v>
      </c>
      <c r="C6" s="344"/>
      <c r="D6" s="344"/>
      <c r="E6" s="356"/>
      <c r="F6" s="356"/>
      <c r="G6" s="357"/>
      <c r="H6" s="357"/>
    </row>
    <row r="7" spans="2:8" ht="12">
      <c r="B7" s="219">
        <v>3</v>
      </c>
      <c r="C7" s="344" t="s">
        <v>186</v>
      </c>
      <c r="D7" s="344"/>
      <c r="E7" s="356"/>
      <c r="F7" s="356"/>
      <c r="G7" s="357"/>
      <c r="H7" s="357"/>
    </row>
    <row r="8" ht="9" customHeight="1">
      <c r="B8" s="220"/>
    </row>
    <row r="9" spans="2:8" ht="26.25" customHeight="1">
      <c r="B9" s="352" t="s">
        <v>1833</v>
      </c>
      <c r="C9" s="352"/>
      <c r="D9" s="352"/>
      <c r="E9" s="352"/>
      <c r="F9" s="352"/>
      <c r="G9" s="352"/>
      <c r="H9" s="352"/>
    </row>
    <row r="10" spans="2:8" ht="12">
      <c r="B10" s="353" t="s">
        <v>1834</v>
      </c>
      <c r="C10" s="353"/>
      <c r="D10" s="353"/>
      <c r="E10" s="353"/>
      <c r="F10" s="353"/>
      <c r="G10" s="353"/>
      <c r="H10" s="353"/>
    </row>
    <row r="11" spans="2:8" ht="12">
      <c r="B11" s="353" t="s">
        <v>1834</v>
      </c>
      <c r="C11" s="353"/>
      <c r="D11" s="353"/>
      <c r="E11" s="353"/>
      <c r="F11" s="353"/>
      <c r="G11" s="353"/>
      <c r="H11" s="353"/>
    </row>
    <row r="12" spans="2:8" ht="15.75" customHeight="1">
      <c r="B12" s="353" t="s">
        <v>1834</v>
      </c>
      <c r="C12" s="353"/>
      <c r="D12" s="353"/>
      <c r="E12" s="353"/>
      <c r="F12" s="353"/>
      <c r="G12" s="353"/>
      <c r="H12" s="353"/>
    </row>
    <row r="13" spans="2:8" ht="15.75" customHeight="1">
      <c r="B13" s="221"/>
      <c r="C13" s="221"/>
      <c r="D13" s="221"/>
      <c r="E13" s="221"/>
      <c r="F13" s="221"/>
      <c r="G13" s="221"/>
      <c r="H13" s="221"/>
    </row>
    <row r="14" spans="2:8" ht="12">
      <c r="B14" s="354" t="s">
        <v>1835</v>
      </c>
      <c r="C14" s="355"/>
      <c r="D14" s="355"/>
      <c r="E14" s="355"/>
      <c r="F14" s="355"/>
      <c r="G14" s="355"/>
      <c r="H14" s="355"/>
    </row>
    <row r="15" ht="12">
      <c r="B15" s="220" t="s">
        <v>1836</v>
      </c>
    </row>
    <row r="16" ht="12">
      <c r="B16" s="220"/>
    </row>
    <row r="17" spans="2:8" ht="12">
      <c r="B17" s="219" t="s">
        <v>180</v>
      </c>
      <c r="C17" s="344" t="s">
        <v>418</v>
      </c>
      <c r="D17" s="344"/>
      <c r="E17" s="344" t="s">
        <v>131</v>
      </c>
      <c r="F17" s="344"/>
      <c r="G17" s="344" t="s">
        <v>135</v>
      </c>
      <c r="H17" s="344"/>
    </row>
    <row r="18" spans="2:8" ht="12">
      <c r="B18" s="219">
        <v>1</v>
      </c>
      <c r="C18" s="343" t="s">
        <v>1837</v>
      </c>
      <c r="D18" s="343"/>
      <c r="E18" s="351">
        <f>Balance!E38</f>
        <v>5047856517.25</v>
      </c>
      <c r="F18" s="351"/>
      <c r="G18" s="351">
        <f>Balance!F38</f>
        <v>10938916694.59</v>
      </c>
      <c r="H18" s="351"/>
    </row>
    <row r="19" spans="2:8" ht="12">
      <c r="B19" s="219">
        <v>2</v>
      </c>
      <c r="C19" s="343" t="s">
        <v>1838</v>
      </c>
      <c r="D19" s="343"/>
      <c r="E19" s="351"/>
      <c r="F19" s="351"/>
      <c r="G19" s="351"/>
      <c r="H19" s="351"/>
    </row>
    <row r="20" spans="2:8" ht="12">
      <c r="B20" s="219">
        <v>3</v>
      </c>
      <c r="C20" s="343"/>
      <c r="D20" s="343"/>
      <c r="E20" s="351"/>
      <c r="F20" s="351"/>
      <c r="G20" s="351"/>
      <c r="H20" s="351"/>
    </row>
    <row r="21" spans="2:8" ht="12">
      <c r="B21" s="219">
        <v>4</v>
      </c>
      <c r="C21" s="343" t="s">
        <v>186</v>
      </c>
      <c r="D21" s="343"/>
      <c r="E21" s="351">
        <f>SUM(E18:F20)</f>
        <v>5047856517.25</v>
      </c>
      <c r="F21" s="351"/>
      <c r="G21" s="351">
        <f>SUM(G18:H20)</f>
        <v>10938916694.59</v>
      </c>
      <c r="H21" s="351"/>
    </row>
    <row r="22" spans="2:5" ht="12">
      <c r="B22" s="222"/>
      <c r="C22" s="221"/>
      <c r="D22" s="221"/>
      <c r="E22" s="222"/>
    </row>
    <row r="23" spans="2:5" ht="12">
      <c r="B23" s="220" t="s">
        <v>1839</v>
      </c>
      <c r="C23" s="221"/>
      <c r="D23" s="221"/>
      <c r="E23" s="222"/>
    </row>
    <row r="24" spans="2:5" ht="12">
      <c r="B24" s="220"/>
      <c r="C24" s="221"/>
      <c r="D24" s="221"/>
      <c r="E24" s="222"/>
    </row>
    <row r="25" spans="2:8" ht="25.5" customHeight="1">
      <c r="B25" s="219" t="s">
        <v>180</v>
      </c>
      <c r="C25" s="343" t="s">
        <v>1840</v>
      </c>
      <c r="D25" s="343"/>
      <c r="E25" s="349" t="s">
        <v>131</v>
      </c>
      <c r="F25" s="350"/>
      <c r="G25" s="349" t="s">
        <v>135</v>
      </c>
      <c r="H25" s="350"/>
    </row>
    <row r="26" spans="2:8" ht="12">
      <c r="B26" s="219">
        <v>1</v>
      </c>
      <c r="C26" s="343" t="s">
        <v>1841</v>
      </c>
      <c r="D26" s="343"/>
      <c r="E26" s="347">
        <f>'GB'!F616</f>
        <v>0</v>
      </c>
      <c r="F26" s="348"/>
      <c r="G26" s="347">
        <f>'GB'!J616</f>
        <v>518715630.75</v>
      </c>
      <c r="H26" s="348"/>
    </row>
    <row r="27" spans="2:8" ht="12">
      <c r="B27" s="219">
        <v>2</v>
      </c>
      <c r="C27" s="343" t="s">
        <v>1842</v>
      </c>
      <c r="D27" s="343"/>
      <c r="E27" s="347">
        <f>'GB'!F615</f>
        <v>1857638286.7</v>
      </c>
      <c r="F27" s="348"/>
      <c r="G27" s="347">
        <f>'GB'!J615</f>
        <v>3793090740.43</v>
      </c>
      <c r="H27" s="348"/>
    </row>
    <row r="28" spans="2:8" ht="12">
      <c r="B28" s="219">
        <v>3</v>
      </c>
      <c r="C28" s="343" t="s">
        <v>1843</v>
      </c>
      <c r="D28" s="343"/>
      <c r="E28" s="347">
        <f>'GB'!F617</f>
        <v>111152554.29</v>
      </c>
      <c r="F28" s="348"/>
      <c r="G28" s="347">
        <f>'GB'!J617</f>
        <v>293860682.46</v>
      </c>
      <c r="H28" s="348"/>
    </row>
    <row r="29" spans="2:8" ht="12">
      <c r="B29" s="219">
        <v>4</v>
      </c>
      <c r="C29" s="343" t="s">
        <v>1844</v>
      </c>
      <c r="D29" s="343"/>
      <c r="E29" s="347"/>
      <c r="F29" s="348"/>
      <c r="G29" s="347"/>
      <c r="H29" s="348"/>
    </row>
    <row r="30" spans="2:8" ht="12">
      <c r="B30" s="219">
        <v>5</v>
      </c>
      <c r="C30" s="343" t="s">
        <v>1845</v>
      </c>
      <c r="D30" s="343"/>
      <c r="E30" s="347"/>
      <c r="F30" s="348"/>
      <c r="G30" s="347">
        <f>'GB'!J618</f>
        <v>2</v>
      </c>
      <c r="H30" s="348"/>
    </row>
    <row r="31" spans="2:8" ht="12">
      <c r="B31" s="219">
        <v>6</v>
      </c>
      <c r="C31" s="343"/>
      <c r="D31" s="343"/>
      <c r="E31" s="345"/>
      <c r="F31" s="346"/>
      <c r="G31" s="347"/>
      <c r="H31" s="348"/>
    </row>
    <row r="32" spans="2:8" ht="12">
      <c r="B32" s="219">
        <v>7</v>
      </c>
      <c r="C32" s="343" t="s">
        <v>186</v>
      </c>
      <c r="D32" s="343"/>
      <c r="E32" s="345">
        <f>SUM(E26:F31)</f>
        <v>1968790840.99</v>
      </c>
      <c r="F32" s="346"/>
      <c r="G32" s="345">
        <f>SUM(G26:H31)</f>
        <v>4605667055.64</v>
      </c>
      <c r="H32" s="346"/>
    </row>
    <row r="34" ht="12">
      <c r="B34" s="220" t="s">
        <v>1846</v>
      </c>
    </row>
    <row r="35" ht="12">
      <c r="B35" s="220"/>
    </row>
    <row r="36" spans="2:8" ht="15.75" customHeight="1">
      <c r="B36" s="344" t="s">
        <v>180</v>
      </c>
      <c r="C36" s="344" t="s">
        <v>191</v>
      </c>
      <c r="D36" s="344"/>
      <c r="E36" s="344" t="s">
        <v>131</v>
      </c>
      <c r="F36" s="344"/>
      <c r="G36" s="344" t="s">
        <v>135</v>
      </c>
      <c r="H36" s="344"/>
    </row>
    <row r="37" spans="2:8" ht="12">
      <c r="B37" s="344"/>
      <c r="C37" s="344"/>
      <c r="D37" s="344"/>
      <c r="E37" s="219" t="s">
        <v>323</v>
      </c>
      <c r="F37" s="219" t="s">
        <v>324</v>
      </c>
      <c r="G37" s="219" t="s">
        <v>323</v>
      </c>
      <c r="H37" s="219" t="s">
        <v>324</v>
      </c>
    </row>
    <row r="38" spans="2:8" ht="26.25" customHeight="1">
      <c r="B38" s="219">
        <v>1</v>
      </c>
      <c r="C38" s="343" t="s">
        <v>1847</v>
      </c>
      <c r="D38" s="343"/>
      <c r="E38" s="223">
        <f>Balance!E42</f>
        <v>18162807249.32</v>
      </c>
      <c r="F38" s="223"/>
      <c r="G38" s="223">
        <f>Balance!F42</f>
        <v>35860903414.52</v>
      </c>
      <c r="H38" s="223"/>
    </row>
    <row r="39" spans="2:8" ht="12">
      <c r="B39" s="219">
        <v>2</v>
      </c>
      <c r="C39" s="343" t="s">
        <v>1838</v>
      </c>
      <c r="D39" s="343"/>
      <c r="E39" s="223"/>
      <c r="F39" s="223"/>
      <c r="G39" s="223"/>
      <c r="H39" s="223"/>
    </row>
    <row r="40" spans="2:8" ht="12">
      <c r="B40" s="219">
        <v>3</v>
      </c>
      <c r="C40" s="343"/>
      <c r="D40" s="343"/>
      <c r="E40" s="223"/>
      <c r="F40" s="223"/>
      <c r="G40" s="223"/>
      <c r="H40" s="223"/>
    </row>
    <row r="41" spans="2:8" ht="12">
      <c r="B41" s="219">
        <v>4</v>
      </c>
      <c r="C41" s="343" t="s">
        <v>186</v>
      </c>
      <c r="D41" s="343"/>
      <c r="E41" s="223">
        <f>SUM(E38:E40)</f>
        <v>18162807249.32</v>
      </c>
      <c r="F41" s="223">
        <f>SUM(F38:F40)</f>
        <v>0</v>
      </c>
      <c r="G41" s="223">
        <f>SUM(G38:G40)</f>
        <v>35860903414.52</v>
      </c>
      <c r="H41" s="223">
        <f>SUM(H38:H40)</f>
        <v>0</v>
      </c>
    </row>
    <row r="43" ht="12">
      <c r="B43" s="224" t="s">
        <v>1848</v>
      </c>
    </row>
    <row r="44" ht="12">
      <c r="B44" s="220"/>
    </row>
    <row r="45" spans="2:8" ht="36">
      <c r="B45" s="225" t="s">
        <v>180</v>
      </c>
      <c r="C45" s="225" t="s">
        <v>1849</v>
      </c>
      <c r="D45" s="219" t="s">
        <v>131</v>
      </c>
      <c r="E45" s="219" t="s">
        <v>195</v>
      </c>
      <c r="F45" s="219" t="s">
        <v>1850</v>
      </c>
      <c r="G45" s="219" t="s">
        <v>1851</v>
      </c>
      <c r="H45" s="219" t="s">
        <v>135</v>
      </c>
    </row>
    <row r="46" spans="2:8" ht="12">
      <c r="B46" s="219">
        <v>1</v>
      </c>
      <c r="C46" s="225" t="s">
        <v>1852</v>
      </c>
      <c r="D46" s="223"/>
      <c r="E46" s="223"/>
      <c r="F46" s="223"/>
      <c r="G46" s="223"/>
      <c r="H46" s="223">
        <f>+D46+E46-F46</f>
        <v>0</v>
      </c>
    </row>
    <row r="47" spans="2:8" ht="12">
      <c r="B47" s="219">
        <v>2</v>
      </c>
      <c r="C47" s="225" t="s">
        <v>1853</v>
      </c>
      <c r="D47" s="223"/>
      <c r="E47" s="223"/>
      <c r="F47" s="223"/>
      <c r="G47" s="223"/>
      <c r="H47" s="223">
        <f>+D47+E47-F47</f>
        <v>0</v>
      </c>
    </row>
    <row r="48" spans="2:8" ht="12">
      <c r="B48" s="219">
        <v>3</v>
      </c>
      <c r="C48" s="225" t="s">
        <v>942</v>
      </c>
      <c r="D48" s="223">
        <f>Balance!E46</f>
        <v>48600843.28</v>
      </c>
      <c r="E48" s="223">
        <f>'GB'!H634</f>
        <v>38800646</v>
      </c>
      <c r="F48" s="223">
        <f>'GB'!G633</f>
        <v>12350000</v>
      </c>
      <c r="G48" s="223"/>
      <c r="H48" s="223">
        <f>+D48+E48-F48</f>
        <v>75051489.28</v>
      </c>
    </row>
    <row r="49" spans="2:8" ht="12">
      <c r="B49" s="219">
        <v>4</v>
      </c>
      <c r="C49" s="225" t="s">
        <v>186</v>
      </c>
      <c r="D49" s="223">
        <f>SUM(D46:D48)</f>
        <v>48600843.28</v>
      </c>
      <c r="E49" s="223">
        <f>SUM(E46:E48)</f>
        <v>38800646</v>
      </c>
      <c r="F49" s="223">
        <f>SUM(F46:F48)</f>
        <v>12350000</v>
      </c>
      <c r="G49" s="223">
        <f>SUM(G46:G48)</f>
        <v>0</v>
      </c>
      <c r="H49" s="223">
        <f>SUM(H46:H48)</f>
        <v>75051489.28</v>
      </c>
    </row>
    <row r="50" ht="12">
      <c r="B50" s="220"/>
    </row>
    <row r="51" spans="2:8" ht="12">
      <c r="B51" s="220"/>
      <c r="H51" s="226">
        <v>15</v>
      </c>
    </row>
    <row r="52" ht="12">
      <c r="B52" s="220"/>
    </row>
    <row r="53" ht="12">
      <c r="B53" s="220"/>
    </row>
  </sheetData>
  <sheetProtection/>
  <mergeCells count="65">
    <mergeCell ref="B2:H2"/>
    <mergeCell ref="C4:D4"/>
    <mergeCell ref="E4:F4"/>
    <mergeCell ref="G4:H4"/>
    <mergeCell ref="C5:D5"/>
    <mergeCell ref="E5:F5"/>
    <mergeCell ref="G5:H5"/>
    <mergeCell ref="C6:D6"/>
    <mergeCell ref="E6:F6"/>
    <mergeCell ref="G6:H6"/>
    <mergeCell ref="C7:D7"/>
    <mergeCell ref="E7:F7"/>
    <mergeCell ref="G7:H7"/>
    <mergeCell ref="B9:H9"/>
    <mergeCell ref="B10:H10"/>
    <mergeCell ref="B11:H11"/>
    <mergeCell ref="B12:H12"/>
    <mergeCell ref="B14:H14"/>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40:D40"/>
    <mergeCell ref="C41:D41"/>
    <mergeCell ref="B36:B37"/>
    <mergeCell ref="C36:D37"/>
    <mergeCell ref="E36:F36"/>
    <mergeCell ref="G36:H36"/>
    <mergeCell ref="C38:D38"/>
    <mergeCell ref="C39:D39"/>
  </mergeCells>
  <printOptions/>
  <pageMargins left="0.7" right="0.7" top="0.75" bottom="0.75" header="0.3" footer="0.3"/>
  <pageSetup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B2:H49"/>
  <sheetViews>
    <sheetView zoomScalePageLayoutView="0" workbookViewId="0" topLeftCell="A19">
      <selection activeCell="D47" sqref="D47:E47"/>
    </sheetView>
  </sheetViews>
  <sheetFormatPr defaultColWidth="9.140625" defaultRowHeight="12.75"/>
  <cols>
    <col min="1" max="1" width="3.140625" style="44" customWidth="1"/>
    <col min="2" max="2" width="3.421875" style="44" customWidth="1"/>
    <col min="3" max="3" width="19.28125" style="44" customWidth="1"/>
    <col min="4" max="4" width="14.140625" style="44" customWidth="1"/>
    <col min="5" max="5" width="16.140625" style="44" customWidth="1"/>
    <col min="6" max="6" width="11.57421875" style="44" customWidth="1"/>
    <col min="7" max="7" width="15.7109375" style="44" customWidth="1"/>
    <col min="8" max="8" width="14.140625" style="44" customWidth="1"/>
    <col min="9" max="10" width="9.140625" style="44" customWidth="1"/>
    <col min="11" max="11" width="11.00390625" style="44" bestFit="1" customWidth="1"/>
    <col min="12" max="16384" width="9.140625" style="44" customWidth="1"/>
  </cols>
  <sheetData>
    <row r="2" ht="12.75">
      <c r="B2" s="48" t="s">
        <v>317</v>
      </c>
    </row>
    <row r="3" spans="2:8" ht="12.75">
      <c r="B3" s="326" t="s">
        <v>318</v>
      </c>
      <c r="C3" s="326"/>
      <c r="D3" s="326"/>
      <c r="E3" s="326"/>
      <c r="F3" s="326"/>
      <c r="G3" s="326"/>
      <c r="H3" s="326"/>
    </row>
    <row r="4" spans="2:8" ht="12.75">
      <c r="B4" s="326" t="s">
        <v>318</v>
      </c>
      <c r="C4" s="326"/>
      <c r="D4" s="326"/>
      <c r="E4" s="326"/>
      <c r="F4" s="326"/>
      <c r="G4" s="326"/>
      <c r="H4" s="326"/>
    </row>
    <row r="5" ht="12.75">
      <c r="B5" s="48"/>
    </row>
    <row r="6" ht="12.75">
      <c r="B6" s="48" t="s">
        <v>319</v>
      </c>
    </row>
    <row r="7" ht="12.75">
      <c r="B7" s="47"/>
    </row>
    <row r="8" spans="2:8" ht="26.25" customHeight="1">
      <c r="B8" s="46" t="s">
        <v>180</v>
      </c>
      <c r="C8" s="323" t="s">
        <v>200</v>
      </c>
      <c r="D8" s="323"/>
      <c r="E8" s="323" t="s">
        <v>131</v>
      </c>
      <c r="F8" s="323"/>
      <c r="G8" s="323" t="s">
        <v>135</v>
      </c>
      <c r="H8" s="323"/>
    </row>
    <row r="9" spans="2:8" ht="12.75">
      <c r="B9" s="46">
        <v>1</v>
      </c>
      <c r="C9" s="321" t="s">
        <v>320</v>
      </c>
      <c r="D9" s="321"/>
      <c r="E9" s="358">
        <f>Balance!E47</f>
        <v>4663957874.58</v>
      </c>
      <c r="F9" s="358"/>
      <c r="G9" s="358">
        <f>Balance!F47</f>
        <v>6712565487.36</v>
      </c>
      <c r="H9" s="358"/>
    </row>
    <row r="10" spans="2:8" ht="12.75">
      <c r="B10" s="46"/>
      <c r="C10" s="362" t="s">
        <v>186</v>
      </c>
      <c r="D10" s="363"/>
      <c r="E10" s="311">
        <f>SUM(E9:F9)</f>
        <v>4663957874.58</v>
      </c>
      <c r="F10" s="311"/>
      <c r="G10" s="311">
        <f>SUM(G9:H9)</f>
        <v>6712565487.36</v>
      </c>
      <c r="H10" s="311"/>
    </row>
    <row r="11" ht="12.75">
      <c r="B11" s="48" t="s">
        <v>321</v>
      </c>
    </row>
    <row r="12" spans="2:8" ht="12.75">
      <c r="B12" s="326" t="s">
        <v>318</v>
      </c>
      <c r="C12" s="326"/>
      <c r="D12" s="326"/>
      <c r="E12" s="326"/>
      <c r="F12" s="326"/>
      <c r="G12" s="326"/>
      <c r="H12" s="326"/>
    </row>
    <row r="13" spans="2:8" ht="12.75">
      <c r="B13" s="326" t="s">
        <v>318</v>
      </c>
      <c r="C13" s="326"/>
      <c r="D13" s="326"/>
      <c r="E13" s="326"/>
      <c r="F13" s="326"/>
      <c r="G13" s="326"/>
      <c r="H13" s="326"/>
    </row>
    <row r="14" ht="12.75">
      <c r="B14" s="48"/>
    </row>
    <row r="15" ht="12.75">
      <c r="B15" s="48" t="s">
        <v>322</v>
      </c>
    </row>
    <row r="16" ht="12.75">
      <c r="B16" s="47"/>
    </row>
    <row r="17" spans="2:8" ht="12.75">
      <c r="B17" s="338" t="s">
        <v>180</v>
      </c>
      <c r="C17" s="323" t="s">
        <v>200</v>
      </c>
      <c r="D17" s="323"/>
      <c r="E17" s="323" t="s">
        <v>131</v>
      </c>
      <c r="F17" s="323"/>
      <c r="G17" s="323" t="s">
        <v>135</v>
      </c>
      <c r="H17" s="323"/>
    </row>
    <row r="18" spans="2:8" ht="12.75">
      <c r="B18" s="338"/>
      <c r="C18" s="323"/>
      <c r="D18" s="323"/>
      <c r="E18" s="46" t="s">
        <v>323</v>
      </c>
      <c r="F18" s="46" t="s">
        <v>324</v>
      </c>
      <c r="G18" s="46" t="s">
        <v>323</v>
      </c>
      <c r="H18" s="46" t="s">
        <v>324</v>
      </c>
    </row>
    <row r="19" spans="2:8" ht="12.75">
      <c r="B19" s="46">
        <v>1</v>
      </c>
      <c r="C19" s="360" t="s">
        <v>325</v>
      </c>
      <c r="D19" s="360"/>
      <c r="E19" s="35"/>
      <c r="F19" s="35"/>
      <c r="G19" s="35">
        <v>0</v>
      </c>
      <c r="H19" s="35"/>
    </row>
    <row r="20" spans="2:8" ht="21.75" customHeight="1">
      <c r="B20" s="323"/>
      <c r="C20" s="360" t="s">
        <v>326</v>
      </c>
      <c r="D20" s="360"/>
      <c r="E20" s="35">
        <v>0</v>
      </c>
      <c r="F20" s="35"/>
      <c r="G20" s="35"/>
      <c r="H20" s="35"/>
    </row>
    <row r="21" spans="2:8" ht="24.75" customHeight="1">
      <c r="B21" s="323"/>
      <c r="C21" s="360" t="s">
        <v>327</v>
      </c>
      <c r="D21" s="360"/>
      <c r="E21" s="35">
        <v>0</v>
      </c>
      <c r="F21" s="35"/>
      <c r="G21" s="35"/>
      <c r="H21" s="35"/>
    </row>
    <row r="22" spans="2:8" ht="12.75">
      <c r="B22" s="323"/>
      <c r="C22" s="360" t="s">
        <v>328</v>
      </c>
      <c r="D22" s="360"/>
      <c r="E22" s="35">
        <f>Balance!E52</f>
        <v>9424063114.57</v>
      </c>
      <c r="F22" s="35"/>
      <c r="G22" s="35">
        <f>Balance!F52</f>
        <v>11920383854.05</v>
      </c>
      <c r="H22" s="35"/>
    </row>
    <row r="23" spans="2:8" ht="24.75" customHeight="1">
      <c r="B23" s="46">
        <v>2</v>
      </c>
      <c r="C23" s="360" t="s">
        <v>329</v>
      </c>
      <c r="D23" s="360"/>
      <c r="E23" s="35">
        <v>0</v>
      </c>
      <c r="F23" s="35"/>
      <c r="G23" s="35"/>
      <c r="H23" s="35"/>
    </row>
    <row r="24" spans="2:8" ht="12.75">
      <c r="B24" s="46">
        <v>3</v>
      </c>
      <c r="C24" s="360"/>
      <c r="D24" s="360"/>
      <c r="E24" s="35">
        <f>+E19</f>
        <v>0</v>
      </c>
      <c r="F24" s="35"/>
      <c r="G24" s="35">
        <v>0</v>
      </c>
      <c r="H24" s="35"/>
    </row>
    <row r="25" ht="12.75">
      <c r="B25" s="48" t="s">
        <v>330</v>
      </c>
    </row>
    <row r="26" spans="2:8" ht="12.75">
      <c r="B26" s="326" t="s">
        <v>318</v>
      </c>
      <c r="C26" s="326"/>
      <c r="D26" s="326"/>
      <c r="E26" s="326"/>
      <c r="F26" s="326"/>
      <c r="G26" s="326"/>
      <c r="H26" s="326"/>
    </row>
    <row r="27" spans="2:8" ht="12.75">
      <c r="B27" s="326" t="s">
        <v>318</v>
      </c>
      <c r="C27" s="326"/>
      <c r="D27" s="326"/>
      <c r="E27" s="326"/>
      <c r="F27" s="326"/>
      <c r="G27" s="326"/>
      <c r="H27" s="326"/>
    </row>
    <row r="28" spans="2:8" ht="12.75">
      <c r="B28" s="326" t="s">
        <v>318</v>
      </c>
      <c r="C28" s="326"/>
      <c r="D28" s="326"/>
      <c r="E28" s="326"/>
      <c r="F28" s="326"/>
      <c r="G28" s="326"/>
      <c r="H28" s="326"/>
    </row>
    <row r="29" ht="12.75">
      <c r="B29" s="47"/>
    </row>
    <row r="30" spans="2:8" ht="12.75">
      <c r="B30" s="334" t="s">
        <v>331</v>
      </c>
      <c r="C30" s="335"/>
      <c r="D30" s="335"/>
      <c r="E30" s="335"/>
      <c r="F30" s="335"/>
      <c r="G30" s="335"/>
      <c r="H30" s="335"/>
    </row>
    <row r="31" ht="9" customHeight="1">
      <c r="B31" s="47"/>
    </row>
    <row r="32" spans="2:3" ht="12.75">
      <c r="B32" s="361" t="s">
        <v>332</v>
      </c>
      <c r="C32" s="361"/>
    </row>
    <row r="33" ht="7.5" customHeight="1">
      <c r="B33" s="47"/>
    </row>
    <row r="34" spans="2:8" ht="25.5">
      <c r="B34" s="336" t="s">
        <v>180</v>
      </c>
      <c r="C34" s="336" t="s">
        <v>191</v>
      </c>
      <c r="D34" s="323" t="s">
        <v>333</v>
      </c>
      <c r="E34" s="323"/>
      <c r="F34" s="323" t="s">
        <v>334</v>
      </c>
      <c r="G34" s="323"/>
      <c r="H34" s="46" t="s">
        <v>335</v>
      </c>
    </row>
    <row r="35" spans="2:8" ht="22.5" customHeight="1">
      <c r="B35" s="359"/>
      <c r="C35" s="359"/>
      <c r="D35" s="323" t="s">
        <v>336</v>
      </c>
      <c r="E35" s="323" t="s">
        <v>337</v>
      </c>
      <c r="F35" s="323" t="s">
        <v>336</v>
      </c>
      <c r="G35" s="323" t="s">
        <v>337</v>
      </c>
      <c r="H35" s="323"/>
    </row>
    <row r="36" spans="2:8" ht="12.75">
      <c r="B36" s="337"/>
      <c r="C36" s="337"/>
      <c r="D36" s="323"/>
      <c r="E36" s="323"/>
      <c r="F36" s="323"/>
      <c r="G36" s="323"/>
      <c r="H36" s="323"/>
    </row>
    <row r="37" spans="2:8" ht="12.75">
      <c r="B37" s="46">
        <v>1</v>
      </c>
      <c r="C37" s="63" t="s">
        <v>131</v>
      </c>
      <c r="D37" s="39"/>
      <c r="E37" s="39">
        <f>Balance!E61</f>
        <v>5415300</v>
      </c>
      <c r="F37" s="39"/>
      <c r="G37" s="39"/>
      <c r="H37" s="39">
        <f>Balance!F61</f>
        <v>248291505</v>
      </c>
    </row>
    <row r="38" spans="2:8" ht="12.75">
      <c r="B38" s="46">
        <v>2</v>
      </c>
      <c r="C38" s="63" t="s">
        <v>195</v>
      </c>
      <c r="D38" s="39"/>
      <c r="E38" s="39">
        <v>0</v>
      </c>
      <c r="F38" s="39"/>
      <c r="G38" s="39"/>
      <c r="H38" s="39"/>
    </row>
    <row r="39" spans="2:8" ht="12.75">
      <c r="B39" s="46">
        <v>3</v>
      </c>
      <c r="C39" s="63" t="s">
        <v>338</v>
      </c>
      <c r="D39" s="39"/>
      <c r="E39" s="39">
        <v>0</v>
      </c>
      <c r="F39" s="39"/>
      <c r="G39" s="39"/>
      <c r="H39" s="39"/>
    </row>
    <row r="40" spans="2:8" ht="12.75">
      <c r="B40" s="46">
        <v>4</v>
      </c>
      <c r="C40" s="63" t="s">
        <v>135</v>
      </c>
      <c r="D40" s="39"/>
      <c r="E40" s="39">
        <f>+E37+E38-E39</f>
        <v>5415300</v>
      </c>
      <c r="F40" s="39">
        <f>+F37+F38-F39</f>
        <v>0</v>
      </c>
      <c r="G40" s="39">
        <f>+G37+G38-G39</f>
        <v>0</v>
      </c>
      <c r="H40" s="39">
        <f>+H37+H38-H39</f>
        <v>248291505</v>
      </c>
    </row>
    <row r="42" ht="12.75">
      <c r="B42" s="48" t="s">
        <v>339</v>
      </c>
    </row>
    <row r="43" ht="9" customHeight="1">
      <c r="B43" s="48"/>
    </row>
    <row r="44" spans="2:8" ht="63.75">
      <c r="B44" s="46" t="s">
        <v>180</v>
      </c>
      <c r="C44" s="46" t="s">
        <v>191</v>
      </c>
      <c r="D44" s="323" t="s">
        <v>340</v>
      </c>
      <c r="E44" s="323"/>
      <c r="F44" s="46" t="s">
        <v>341</v>
      </c>
      <c r="G44" s="323" t="s">
        <v>186</v>
      </c>
      <c r="H44" s="323"/>
    </row>
    <row r="45" spans="2:8" ht="12.75">
      <c r="B45" s="46">
        <v>1</v>
      </c>
      <c r="C45" s="49" t="s">
        <v>131</v>
      </c>
      <c r="D45" s="311">
        <f>Balance!E65</f>
        <v>631113119.95</v>
      </c>
      <c r="E45" s="311"/>
      <c r="F45" s="84">
        <v>0</v>
      </c>
      <c r="G45" s="358">
        <f>+D45+F45</f>
        <v>631113119.95</v>
      </c>
      <c r="H45" s="358"/>
    </row>
    <row r="46" spans="2:8" ht="12.75">
      <c r="B46" s="46">
        <f>+B45+1</f>
        <v>2</v>
      </c>
      <c r="C46" s="49" t="s">
        <v>224</v>
      </c>
      <c r="D46" s="311">
        <v>0</v>
      </c>
      <c r="E46" s="311"/>
      <c r="F46" s="84">
        <v>0</v>
      </c>
      <c r="G46" s="358">
        <f>+D46+F46</f>
        <v>0</v>
      </c>
      <c r="H46" s="358"/>
    </row>
    <row r="47" spans="2:8" ht="25.5">
      <c r="B47" s="63"/>
      <c r="C47" s="49" t="s">
        <v>342</v>
      </c>
      <c r="D47" s="311">
        <v>0</v>
      </c>
      <c r="E47" s="311"/>
      <c r="F47" s="84">
        <v>0</v>
      </c>
      <c r="G47" s="358">
        <f>+D47+F47</f>
        <v>0</v>
      </c>
      <c r="H47" s="358"/>
    </row>
    <row r="49" ht="15">
      <c r="B49" s="85">
        <v>16</v>
      </c>
    </row>
  </sheetData>
  <sheetProtection/>
  <mergeCells count="46">
    <mergeCell ref="B3:H3"/>
    <mergeCell ref="B4:H4"/>
    <mergeCell ref="C8:D8"/>
    <mergeCell ref="E8:F8"/>
    <mergeCell ref="G8:H8"/>
    <mergeCell ref="C9:D9"/>
    <mergeCell ref="E9:F9"/>
    <mergeCell ref="G9:H9"/>
    <mergeCell ref="C10:D10"/>
    <mergeCell ref="E10:F10"/>
    <mergeCell ref="G10:H10"/>
    <mergeCell ref="B12:H12"/>
    <mergeCell ref="B13:H13"/>
    <mergeCell ref="B17:B18"/>
    <mergeCell ref="C17:D18"/>
    <mergeCell ref="E17:F17"/>
    <mergeCell ref="G17:H17"/>
    <mergeCell ref="C19:D19"/>
    <mergeCell ref="B20:B22"/>
    <mergeCell ref="C20:D20"/>
    <mergeCell ref="C21:D21"/>
    <mergeCell ref="C22:D22"/>
    <mergeCell ref="C23:D23"/>
    <mergeCell ref="C24:D24"/>
    <mergeCell ref="B26:H26"/>
    <mergeCell ref="B27:H27"/>
    <mergeCell ref="B28:H28"/>
    <mergeCell ref="B30:H30"/>
    <mergeCell ref="B32:C32"/>
    <mergeCell ref="B34:B36"/>
    <mergeCell ref="C34:C36"/>
    <mergeCell ref="D34:E34"/>
    <mergeCell ref="F34:G34"/>
    <mergeCell ref="D35:D36"/>
    <mergeCell ref="E35:E36"/>
    <mergeCell ref="F35:F36"/>
    <mergeCell ref="G35:G36"/>
    <mergeCell ref="D47:E47"/>
    <mergeCell ref="G47:H47"/>
    <mergeCell ref="H35:H36"/>
    <mergeCell ref="D44:E44"/>
    <mergeCell ref="G44:H44"/>
    <mergeCell ref="D45:E45"/>
    <mergeCell ref="G45:H45"/>
    <mergeCell ref="D46:E46"/>
    <mergeCell ref="G46:H46"/>
  </mergeCells>
  <printOptions/>
  <pageMargins left="0.7" right="0.7" top="0.75" bottom="0.75" header="0.3" footer="0.3"/>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B3:H43"/>
  <sheetViews>
    <sheetView zoomScalePageLayoutView="0" workbookViewId="0" topLeftCell="A13">
      <selection activeCell="G32" sqref="G32"/>
    </sheetView>
  </sheetViews>
  <sheetFormatPr defaultColWidth="9.140625" defaultRowHeight="12.75"/>
  <cols>
    <col min="1" max="1" width="2.28125" style="44" customWidth="1"/>
    <col min="2" max="2" width="3.8515625" style="44" customWidth="1"/>
    <col min="3" max="3" width="25.7109375" style="44" customWidth="1"/>
    <col min="4" max="4" width="13.00390625" style="44" customWidth="1"/>
    <col min="5" max="5" width="17.28125" style="44" customWidth="1"/>
    <col min="6" max="7" width="17.421875" style="44" customWidth="1"/>
    <col min="8" max="8" width="12.28125" style="44" bestFit="1" customWidth="1"/>
    <col min="9" max="16384" width="9.140625" style="44" customWidth="1"/>
  </cols>
  <sheetData>
    <row r="3" spans="2:8" ht="38.25" customHeight="1">
      <c r="B3" s="86"/>
      <c r="C3" s="369" t="s">
        <v>343</v>
      </c>
      <c r="D3" s="370"/>
      <c r="E3" s="87">
        <v>0</v>
      </c>
      <c r="F3" s="87">
        <v>0</v>
      </c>
      <c r="G3" s="88">
        <f aca="true" t="shared" si="0" ref="G3:G8">+E3+F3</f>
        <v>0</v>
      </c>
      <c r="H3" s="89"/>
    </row>
    <row r="4" spans="2:7" ht="15">
      <c r="B4" s="90">
        <v>3</v>
      </c>
      <c r="C4" s="369" t="s">
        <v>225</v>
      </c>
      <c r="D4" s="370"/>
      <c r="E4" s="87">
        <f>SUM(E5:E7)</f>
        <v>242876205</v>
      </c>
      <c r="F4" s="87">
        <f>SUM(F5:F7)</f>
        <v>0</v>
      </c>
      <c r="G4" s="88">
        <f t="shared" si="0"/>
        <v>242876205</v>
      </c>
    </row>
    <row r="5" spans="2:7" ht="25.5" customHeight="1">
      <c r="B5" s="371"/>
      <c r="C5" s="369" t="s">
        <v>342</v>
      </c>
      <c r="D5" s="370"/>
      <c r="E5" s="87"/>
      <c r="F5" s="87"/>
      <c r="G5" s="88">
        <f t="shared" si="0"/>
        <v>0</v>
      </c>
    </row>
    <row r="6" spans="2:7" ht="25.5" customHeight="1">
      <c r="B6" s="372"/>
      <c r="C6" s="369" t="s">
        <v>344</v>
      </c>
      <c r="D6" s="370"/>
      <c r="E6" s="87">
        <f>'GB'!G650</f>
        <v>242876205</v>
      </c>
      <c r="F6" s="87"/>
      <c r="G6" s="88">
        <f t="shared" si="0"/>
        <v>242876205</v>
      </c>
    </row>
    <row r="7" spans="2:7" ht="25.5" customHeight="1">
      <c r="B7" s="373"/>
      <c r="C7" s="369" t="s">
        <v>345</v>
      </c>
      <c r="D7" s="370"/>
      <c r="E7" s="87"/>
      <c r="F7" s="87"/>
      <c r="G7" s="88">
        <f t="shared" si="0"/>
        <v>0</v>
      </c>
    </row>
    <row r="8" spans="2:7" ht="15">
      <c r="B8" s="90">
        <v>4</v>
      </c>
      <c r="C8" s="369" t="s">
        <v>135</v>
      </c>
      <c r="D8" s="370"/>
      <c r="E8" s="87">
        <f>'16'!D45+E45+'16'!D46:E46-'17'!E4</f>
        <v>388236914.95000005</v>
      </c>
      <c r="F8" s="87"/>
      <c r="G8" s="88">
        <f t="shared" si="0"/>
        <v>388236914.95000005</v>
      </c>
    </row>
    <row r="10" spans="2:7" ht="12.75">
      <c r="B10" s="361" t="s">
        <v>346</v>
      </c>
      <c r="C10" s="361"/>
      <c r="D10" s="361"/>
      <c r="E10" s="361"/>
      <c r="F10" s="361"/>
      <c r="G10" s="361"/>
    </row>
    <row r="11" ht="12.75">
      <c r="B11" s="47"/>
    </row>
    <row r="12" spans="2:7" ht="25.5">
      <c r="B12" s="46" t="s">
        <v>180</v>
      </c>
      <c r="C12" s="46" t="s">
        <v>191</v>
      </c>
      <c r="D12" s="46" t="s">
        <v>131</v>
      </c>
      <c r="E12" s="46" t="s">
        <v>195</v>
      </c>
      <c r="F12" s="46" t="s">
        <v>338</v>
      </c>
      <c r="G12" s="46" t="s">
        <v>135</v>
      </c>
    </row>
    <row r="13" spans="2:7" ht="25.5">
      <c r="B13" s="46">
        <v>1</v>
      </c>
      <c r="C13" s="49" t="s">
        <v>347</v>
      </c>
      <c r="D13" s="46"/>
      <c r="E13" s="46"/>
      <c r="F13" s="46"/>
      <c r="G13" s="46"/>
    </row>
    <row r="14" spans="2:8" ht="38.25">
      <c r="B14" s="46">
        <v>2</v>
      </c>
      <c r="C14" s="49" t="s">
        <v>348</v>
      </c>
      <c r="D14" s="147">
        <f>OUD!D21</f>
        <v>-2504844.06</v>
      </c>
      <c r="E14" s="147">
        <f>'GB'!H834+'GB'!H846</f>
        <v>0</v>
      </c>
      <c r="F14" s="147">
        <f>'GB'!G830+'GB'!G842-0.09</f>
        <v>-0.09</v>
      </c>
      <c r="G14" s="147">
        <f>OUD!E21</f>
        <v>-79635.28</v>
      </c>
      <c r="H14" s="53">
        <f>F14-E14</f>
        <v>-0.09</v>
      </c>
    </row>
    <row r="15" spans="2:7" ht="12.75">
      <c r="B15" s="46">
        <v>3</v>
      </c>
      <c r="C15" s="49" t="s">
        <v>349</v>
      </c>
      <c r="D15" s="49"/>
      <c r="E15" s="49"/>
      <c r="F15" s="49"/>
      <c r="G15" s="49"/>
    </row>
    <row r="16" spans="2:7" ht="12.75">
      <c r="B16" s="46">
        <v>4</v>
      </c>
      <c r="C16" s="49" t="s">
        <v>186</v>
      </c>
      <c r="D16" s="49"/>
      <c r="E16" s="49"/>
      <c r="F16" s="49"/>
      <c r="G16" s="49"/>
    </row>
    <row r="18" spans="2:7" ht="12.75">
      <c r="B18" s="361" t="s">
        <v>350</v>
      </c>
      <c r="C18" s="361"/>
      <c r="D18" s="361"/>
      <c r="E18" s="361"/>
      <c r="F18" s="361"/>
      <c r="G18" s="361"/>
    </row>
    <row r="19" ht="12.75">
      <c r="B19" s="47"/>
    </row>
    <row r="20" spans="2:7" ht="12.75">
      <c r="B20" s="326" t="s">
        <v>351</v>
      </c>
      <c r="C20" s="326"/>
      <c r="D20" s="326"/>
      <c r="E20" s="326"/>
      <c r="F20" s="326"/>
      <c r="G20" s="326"/>
    </row>
    <row r="21" spans="2:7" ht="15">
      <c r="B21" s="368" t="s">
        <v>352</v>
      </c>
      <c r="C21" s="368"/>
      <c r="D21" s="368"/>
      <c r="E21" s="368"/>
      <c r="F21" s="368"/>
      <c r="G21" s="368"/>
    </row>
    <row r="22" spans="2:7" ht="15">
      <c r="B22" s="368" t="s">
        <v>352</v>
      </c>
      <c r="C22" s="368"/>
      <c r="D22" s="368"/>
      <c r="E22" s="368"/>
      <c r="F22" s="368"/>
      <c r="G22" s="368"/>
    </row>
    <row r="23" spans="2:7" ht="15">
      <c r="B23" s="368" t="s">
        <v>352</v>
      </c>
      <c r="C23" s="368"/>
      <c r="D23" s="368"/>
      <c r="E23" s="368"/>
      <c r="F23" s="368"/>
      <c r="G23" s="368"/>
    </row>
    <row r="24" spans="2:7" ht="15">
      <c r="B24" s="368" t="s">
        <v>352</v>
      </c>
      <c r="C24" s="368"/>
      <c r="D24" s="368"/>
      <c r="E24" s="368"/>
      <c r="F24" s="368"/>
      <c r="G24" s="368"/>
    </row>
    <row r="25" ht="21.75" customHeight="1"/>
    <row r="26" spans="2:7" ht="12.75">
      <c r="B26" s="334" t="s">
        <v>353</v>
      </c>
      <c r="C26" s="335"/>
      <c r="D26" s="335"/>
      <c r="E26" s="335"/>
      <c r="F26" s="335"/>
      <c r="G26" s="335"/>
    </row>
    <row r="27" spans="2:7" ht="12.75">
      <c r="B27" s="81"/>
      <c r="C27" s="80"/>
      <c r="D27" s="80"/>
      <c r="E27" s="80"/>
      <c r="F27" s="80"/>
      <c r="G27" s="80"/>
    </row>
    <row r="28" spans="2:7" ht="12.75">
      <c r="B28" s="63" t="s">
        <v>180</v>
      </c>
      <c r="C28" s="360" t="s">
        <v>191</v>
      </c>
      <c r="D28" s="360"/>
      <c r="E28" s="360"/>
      <c r="F28" s="49" t="s">
        <v>354</v>
      </c>
      <c r="G28" s="46" t="s">
        <v>355</v>
      </c>
    </row>
    <row r="29" spans="2:7" ht="12.75">
      <c r="B29" s="57">
        <v>1</v>
      </c>
      <c r="C29" s="364" t="s">
        <v>356</v>
      </c>
      <c r="D29" s="364"/>
      <c r="E29" s="364"/>
      <c r="F29" s="91"/>
      <c r="G29" s="91"/>
    </row>
    <row r="30" spans="2:7" ht="26.25" customHeight="1">
      <c r="B30" s="323">
        <v>1.1</v>
      </c>
      <c r="C30" s="360" t="s">
        <v>357</v>
      </c>
      <c r="D30" s="360"/>
      <c r="E30" s="360"/>
      <c r="F30" s="91"/>
      <c r="G30" s="91"/>
    </row>
    <row r="31" spans="2:7" ht="12.75">
      <c r="B31" s="323"/>
      <c r="C31" s="360"/>
      <c r="D31" s="360"/>
      <c r="E31" s="360"/>
      <c r="F31" s="91"/>
      <c r="G31" s="91"/>
    </row>
    <row r="32" spans="2:7" ht="26.25" customHeight="1">
      <c r="B32" s="323">
        <v>1.2</v>
      </c>
      <c r="C32" s="360" t="s">
        <v>358</v>
      </c>
      <c r="D32" s="360"/>
      <c r="E32" s="360"/>
      <c r="F32" s="91">
        <f>OUD!D9</f>
        <v>64916740222.87</v>
      </c>
      <c r="G32" s="91">
        <f>OUD!E9</f>
        <v>142912930639.71</v>
      </c>
    </row>
    <row r="33" spans="2:7" ht="12.75">
      <c r="B33" s="323"/>
      <c r="C33" s="360"/>
      <c r="D33" s="360"/>
      <c r="E33" s="360"/>
      <c r="F33" s="91"/>
      <c r="G33" s="91"/>
    </row>
    <row r="34" spans="2:7" ht="12.75">
      <c r="B34" s="46">
        <v>1.3</v>
      </c>
      <c r="C34" s="360" t="s">
        <v>359</v>
      </c>
      <c r="D34" s="360"/>
      <c r="E34" s="360"/>
      <c r="F34" s="91">
        <f>+F30+F32</f>
        <v>64916740222.87</v>
      </c>
      <c r="G34" s="91">
        <f>+G30+G32</f>
        <v>142912930639.71</v>
      </c>
    </row>
    <row r="35" spans="2:7" ht="26.25" customHeight="1">
      <c r="B35" s="57">
        <v>2</v>
      </c>
      <c r="C35" s="364" t="s">
        <v>360</v>
      </c>
      <c r="D35" s="364"/>
      <c r="E35" s="364"/>
      <c r="F35" s="91"/>
      <c r="G35" s="91"/>
    </row>
    <row r="36" spans="2:7" ht="12.75">
      <c r="B36" s="57">
        <v>3</v>
      </c>
      <c r="C36" s="364" t="s">
        <v>361</v>
      </c>
      <c r="D36" s="364"/>
      <c r="E36" s="364"/>
      <c r="F36" s="91">
        <f>+F34-F35</f>
        <v>64916740222.87</v>
      </c>
      <c r="G36" s="91">
        <f>+G34-G35</f>
        <v>142912930639.71</v>
      </c>
    </row>
    <row r="37" spans="2:7" ht="12.75">
      <c r="B37" s="57">
        <v>4</v>
      </c>
      <c r="C37" s="364" t="s">
        <v>362</v>
      </c>
      <c r="D37" s="364"/>
      <c r="E37" s="364"/>
      <c r="F37" s="91"/>
      <c r="G37" s="91"/>
    </row>
    <row r="38" spans="2:7" ht="26.25" customHeight="1">
      <c r="B38" s="46">
        <v>4.1</v>
      </c>
      <c r="C38" s="360" t="s">
        <v>363</v>
      </c>
      <c r="D38" s="360"/>
      <c r="E38" s="360"/>
      <c r="F38" s="91">
        <f>OUD!D10</f>
        <v>60492021827.58</v>
      </c>
      <c r="G38" s="91">
        <f>OUD!E10</f>
        <v>130421472279.81</v>
      </c>
    </row>
    <row r="39" spans="6:7" ht="12.75">
      <c r="F39" s="52"/>
      <c r="G39" s="52"/>
    </row>
    <row r="40" spans="2:7" ht="24" customHeight="1">
      <c r="B40" s="329" t="s">
        <v>364</v>
      </c>
      <c r="C40" s="365"/>
      <c r="D40" s="365"/>
      <c r="E40" s="365"/>
      <c r="F40" s="365"/>
      <c r="G40" s="365"/>
    </row>
    <row r="41" spans="2:7" ht="38.25" customHeight="1">
      <c r="B41" s="366" t="s">
        <v>365</v>
      </c>
      <c r="C41" s="367"/>
      <c r="D41" s="367"/>
      <c r="E41" s="367"/>
      <c r="F41" s="367"/>
      <c r="G41" s="367"/>
    </row>
    <row r="43" ht="15">
      <c r="G43" s="92">
        <v>17</v>
      </c>
    </row>
  </sheetData>
  <sheetProtection/>
  <mergeCells count="30">
    <mergeCell ref="C3:D3"/>
    <mergeCell ref="C4:D4"/>
    <mergeCell ref="B5:B7"/>
    <mergeCell ref="C5:D5"/>
    <mergeCell ref="C6:D6"/>
    <mergeCell ref="C7:D7"/>
    <mergeCell ref="C8:D8"/>
    <mergeCell ref="B10:G10"/>
    <mergeCell ref="B18:G18"/>
    <mergeCell ref="B20:G20"/>
    <mergeCell ref="B21:G21"/>
    <mergeCell ref="B22:G22"/>
    <mergeCell ref="B23:G23"/>
    <mergeCell ref="B24:G24"/>
    <mergeCell ref="B26:G26"/>
    <mergeCell ref="C28:E28"/>
    <mergeCell ref="C29:E29"/>
    <mergeCell ref="B30:B31"/>
    <mergeCell ref="C30:E30"/>
    <mergeCell ref="C31:E31"/>
    <mergeCell ref="C37:E37"/>
    <mergeCell ref="C38:E38"/>
    <mergeCell ref="B40:G40"/>
    <mergeCell ref="B41:G41"/>
    <mergeCell ref="B32:B33"/>
    <mergeCell ref="C32:E32"/>
    <mergeCell ref="C33:E33"/>
    <mergeCell ref="C34:E34"/>
    <mergeCell ref="C35:E35"/>
    <mergeCell ref="C36:E36"/>
  </mergeCells>
  <printOptions/>
  <pageMargins left="0.7" right="0.7" top="0.75" bottom="0.75" header="0.3" footer="0.3"/>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B2:I53"/>
  <sheetViews>
    <sheetView zoomScalePageLayoutView="0" workbookViewId="0" topLeftCell="A16">
      <selection activeCell="G51" sqref="G51"/>
    </sheetView>
  </sheetViews>
  <sheetFormatPr defaultColWidth="9.140625" defaultRowHeight="12.75"/>
  <cols>
    <col min="1" max="1" width="1.8515625" style="44" customWidth="1"/>
    <col min="2" max="2" width="3.7109375" style="44" customWidth="1"/>
    <col min="3" max="3" width="31.57421875" style="44" customWidth="1"/>
    <col min="4" max="4" width="10.8515625" style="44" customWidth="1"/>
    <col min="5" max="5" width="15.140625" style="44" customWidth="1"/>
    <col min="6" max="6" width="15.421875" style="44" customWidth="1"/>
    <col min="7" max="7" width="16.28125" style="44" customWidth="1"/>
    <col min="8" max="8" width="14.00390625" style="44" bestFit="1" customWidth="1"/>
    <col min="9" max="9" width="11.28125" style="44" bestFit="1" customWidth="1"/>
    <col min="10" max="16384" width="9.140625" style="44" customWidth="1"/>
  </cols>
  <sheetData>
    <row r="2" spans="2:7" ht="12.75">
      <c r="B2" s="49"/>
      <c r="C2" s="63"/>
      <c r="D2" s="323"/>
      <c r="E2" s="323"/>
      <c r="F2" s="325"/>
      <c r="G2" s="325"/>
    </row>
    <row r="3" spans="2:7" ht="25.5">
      <c r="B3" s="377">
        <v>4.2</v>
      </c>
      <c r="C3" s="49" t="s">
        <v>366</v>
      </c>
      <c r="D3" s="323"/>
      <c r="E3" s="323"/>
      <c r="F3" s="378"/>
      <c r="G3" s="378"/>
    </row>
    <row r="4" spans="2:7" ht="12.75">
      <c r="B4" s="377"/>
      <c r="C4" s="49"/>
      <c r="D4" s="323"/>
      <c r="E4" s="323"/>
      <c r="F4" s="325"/>
      <c r="G4" s="325"/>
    </row>
    <row r="5" spans="2:7" ht="12.75">
      <c r="B5" s="93">
        <v>4.3</v>
      </c>
      <c r="C5" s="49" t="s">
        <v>367</v>
      </c>
      <c r="D5" s="322">
        <f>'17'!F38+'18'!D3:E3</f>
        <v>60492021827.58</v>
      </c>
      <c r="E5" s="323"/>
      <c r="F5" s="322">
        <f>'17'!G38+'18'!F3:G3</f>
        <v>130421472279.81</v>
      </c>
      <c r="G5" s="323"/>
    </row>
    <row r="6" ht="12" customHeight="1">
      <c r="B6" s="47"/>
    </row>
    <row r="7" spans="2:7" ht="12.75">
      <c r="B7" s="334" t="s">
        <v>368</v>
      </c>
      <c r="C7" s="335"/>
      <c r="D7" s="335"/>
      <c r="E7" s="335"/>
      <c r="F7" s="335"/>
      <c r="G7" s="335"/>
    </row>
    <row r="8" spans="2:7" ht="9" customHeight="1">
      <c r="B8" s="80"/>
      <c r="C8" s="80"/>
      <c r="D8" s="80"/>
      <c r="E8" s="80"/>
      <c r="F8" s="80"/>
      <c r="G8" s="80"/>
    </row>
    <row r="9" spans="2:4" ht="12.75">
      <c r="B9" s="361" t="s">
        <v>369</v>
      </c>
      <c r="C9" s="361"/>
      <c r="D9" s="361"/>
    </row>
    <row r="10" ht="9.75" customHeight="1">
      <c r="B10" s="47"/>
    </row>
    <row r="11" spans="2:7" ht="12.75">
      <c r="B11" s="46" t="s">
        <v>180</v>
      </c>
      <c r="C11" s="323" t="s">
        <v>370</v>
      </c>
      <c r="D11" s="323"/>
      <c r="E11" s="323"/>
      <c r="F11" s="49" t="s">
        <v>354</v>
      </c>
      <c r="G11" s="46" t="s">
        <v>355</v>
      </c>
    </row>
    <row r="12" spans="2:7" ht="12.75">
      <c r="B12" s="46">
        <v>1</v>
      </c>
      <c r="C12" s="321" t="s">
        <v>371</v>
      </c>
      <c r="D12" s="321"/>
      <c r="E12" s="321"/>
      <c r="F12" s="94">
        <v>27272727.27</v>
      </c>
      <c r="G12" s="94">
        <f>OUD!E16</f>
        <v>9816975.45</v>
      </c>
    </row>
    <row r="13" spans="2:7" ht="12.75">
      <c r="B13" s="46"/>
      <c r="C13" s="323" t="s">
        <v>186</v>
      </c>
      <c r="D13" s="323"/>
      <c r="E13" s="323"/>
      <c r="F13" s="91">
        <f>SUM(F12:F12)</f>
        <v>27272727.27</v>
      </c>
      <c r="G13" s="94">
        <f>SUM(G12:G12)</f>
        <v>9816975.45</v>
      </c>
    </row>
    <row r="14" spans="2:7" ht="10.5" customHeight="1">
      <c r="B14" s="95"/>
      <c r="C14" s="95"/>
      <c r="D14" s="95"/>
      <c r="E14" s="95"/>
      <c r="F14" s="96"/>
      <c r="G14" s="97"/>
    </row>
    <row r="15" spans="2:7" ht="12.75">
      <c r="B15" s="361" t="s">
        <v>372</v>
      </c>
      <c r="C15" s="361"/>
      <c r="D15" s="361"/>
      <c r="E15" s="361"/>
      <c r="F15" s="361"/>
      <c r="G15" s="361"/>
    </row>
    <row r="16" ht="9" customHeight="1">
      <c r="B16" s="47"/>
    </row>
    <row r="17" spans="2:7" ht="12.75">
      <c r="B17" s="46" t="s">
        <v>180</v>
      </c>
      <c r="C17" s="323" t="s">
        <v>200</v>
      </c>
      <c r="D17" s="323"/>
      <c r="E17" s="323"/>
      <c r="F17" s="49" t="s">
        <v>354</v>
      </c>
      <c r="G17" s="46" t="s">
        <v>355</v>
      </c>
    </row>
    <row r="18" spans="2:7" ht="26.25" customHeight="1">
      <c r="B18" s="46">
        <v>1</v>
      </c>
      <c r="C18" s="360" t="s">
        <v>373</v>
      </c>
      <c r="D18" s="360"/>
      <c r="E18" s="360"/>
      <c r="F18" s="91"/>
      <c r="G18" s="94"/>
    </row>
    <row r="19" spans="2:7" ht="26.25" customHeight="1">
      <c r="B19" s="46">
        <v>2</v>
      </c>
      <c r="C19" s="360" t="s">
        <v>374</v>
      </c>
      <c r="D19" s="360"/>
      <c r="E19" s="360"/>
      <c r="F19" s="94"/>
      <c r="G19" s="94"/>
    </row>
    <row r="20" spans="2:7" ht="26.25" customHeight="1">
      <c r="B20" s="46">
        <v>3</v>
      </c>
      <c r="C20" s="360" t="s">
        <v>375</v>
      </c>
      <c r="D20" s="360"/>
      <c r="E20" s="360"/>
      <c r="F20" s="91"/>
      <c r="G20" s="94"/>
    </row>
    <row r="21" spans="2:7" ht="12.75">
      <c r="B21" s="46">
        <v>4</v>
      </c>
      <c r="C21" s="360" t="s">
        <v>376</v>
      </c>
      <c r="D21" s="360"/>
      <c r="E21" s="360"/>
      <c r="F21" s="94"/>
      <c r="G21" s="94"/>
    </row>
    <row r="22" spans="2:7" ht="12.75">
      <c r="B22" s="46">
        <v>5</v>
      </c>
      <c r="C22" s="360" t="s">
        <v>186</v>
      </c>
      <c r="D22" s="360"/>
      <c r="E22" s="360"/>
      <c r="F22" s="91">
        <f>SUM(F18:F21)</f>
        <v>0</v>
      </c>
      <c r="G22" s="94">
        <f>SUM(G18:G21)</f>
        <v>0</v>
      </c>
    </row>
    <row r="23" spans="2:5" ht="9" customHeight="1">
      <c r="B23" s="98"/>
      <c r="C23" s="99"/>
      <c r="D23" s="99"/>
      <c r="E23" s="99"/>
    </row>
    <row r="24" ht="12.75">
      <c r="B24" s="48" t="s">
        <v>377</v>
      </c>
    </row>
    <row r="25" ht="8.25" customHeight="1">
      <c r="B25" s="47"/>
    </row>
    <row r="26" spans="2:7" ht="12.75">
      <c r="B26" s="46" t="s">
        <v>180</v>
      </c>
      <c r="C26" s="323" t="s">
        <v>378</v>
      </c>
      <c r="D26" s="323"/>
      <c r="E26" s="323"/>
      <c r="F26" s="46" t="s">
        <v>354</v>
      </c>
      <c r="G26" s="46" t="s">
        <v>379</v>
      </c>
    </row>
    <row r="27" spans="2:7" ht="12.75">
      <c r="B27" s="46">
        <v>1</v>
      </c>
      <c r="C27" s="360" t="s">
        <v>380</v>
      </c>
      <c r="D27" s="360"/>
      <c r="E27" s="360"/>
      <c r="F27" s="94"/>
      <c r="G27" s="94"/>
    </row>
    <row r="28" spans="2:7" ht="15">
      <c r="B28" s="46">
        <v>2</v>
      </c>
      <c r="C28" s="374" t="s">
        <v>381</v>
      </c>
      <c r="D28" s="375"/>
      <c r="E28" s="376"/>
      <c r="F28" s="91"/>
      <c r="G28" s="94"/>
    </row>
    <row r="29" spans="2:7" ht="12.75">
      <c r="B29" s="46">
        <v>3</v>
      </c>
      <c r="C29" s="360" t="s">
        <v>382</v>
      </c>
      <c r="D29" s="360"/>
      <c r="E29" s="360"/>
      <c r="F29" s="91"/>
      <c r="G29" s="94"/>
    </row>
    <row r="30" spans="2:7" ht="12.75">
      <c r="B30" s="46">
        <v>4</v>
      </c>
      <c r="C30" s="360" t="s">
        <v>383</v>
      </c>
      <c r="D30" s="360"/>
      <c r="E30" s="360"/>
      <c r="F30" s="91"/>
      <c r="G30" s="94"/>
    </row>
    <row r="31" spans="2:7" ht="26.25" customHeight="1">
      <c r="B31" s="46">
        <v>5</v>
      </c>
      <c r="C31" s="360" t="s">
        <v>384</v>
      </c>
      <c r="D31" s="360"/>
      <c r="E31" s="360"/>
      <c r="F31" s="91"/>
      <c r="G31" s="94"/>
    </row>
    <row r="32" spans="2:7" ht="12.75">
      <c r="B32" s="46">
        <v>6</v>
      </c>
      <c r="C32" s="360"/>
      <c r="D32" s="360"/>
      <c r="E32" s="360"/>
      <c r="F32" s="91"/>
      <c r="G32" s="94"/>
    </row>
    <row r="33" spans="2:7" ht="12.75">
      <c r="B33" s="46">
        <v>7</v>
      </c>
      <c r="C33" s="360" t="s">
        <v>186</v>
      </c>
      <c r="D33" s="360"/>
      <c r="E33" s="360"/>
      <c r="F33" s="91">
        <f>SUM(F27:F32)</f>
        <v>0</v>
      </c>
      <c r="G33" s="94">
        <f>SUM(G27:G32)</f>
        <v>0</v>
      </c>
    </row>
    <row r="34" ht="7.5" customHeight="1">
      <c r="B34" s="47"/>
    </row>
    <row r="35" spans="2:7" ht="12.75">
      <c r="B35" s="334" t="s">
        <v>385</v>
      </c>
      <c r="C35" s="335"/>
      <c r="D35" s="335"/>
      <c r="E35" s="335"/>
      <c r="F35" s="335"/>
      <c r="G35" s="335"/>
    </row>
    <row r="36" ht="8.25" customHeight="1">
      <c r="B36" s="47"/>
    </row>
    <row r="37" ht="12.75">
      <c r="B37" s="48" t="s">
        <v>386</v>
      </c>
    </row>
    <row r="38" ht="6.75" customHeight="1">
      <c r="B38" s="48"/>
    </row>
    <row r="39" spans="2:7" ht="12.75">
      <c r="B39" s="323" t="s">
        <v>180</v>
      </c>
      <c r="C39" s="323" t="s">
        <v>387</v>
      </c>
      <c r="D39" s="323" t="s">
        <v>354</v>
      </c>
      <c r="E39" s="323"/>
      <c r="F39" s="323" t="s">
        <v>355</v>
      </c>
      <c r="G39" s="323"/>
    </row>
    <row r="40" spans="2:7" ht="12.75">
      <c r="B40" s="323"/>
      <c r="C40" s="323"/>
      <c r="D40" s="46" t="s">
        <v>388</v>
      </c>
      <c r="E40" s="46" t="s">
        <v>389</v>
      </c>
      <c r="F40" s="46" t="s">
        <v>388</v>
      </c>
      <c r="G40" s="46" t="s">
        <v>389</v>
      </c>
    </row>
    <row r="41" spans="2:7" ht="12.75">
      <c r="B41" s="46">
        <v>1</v>
      </c>
      <c r="C41" s="49" t="s">
        <v>390</v>
      </c>
      <c r="D41" s="46"/>
      <c r="E41" s="100">
        <v>278679081.65</v>
      </c>
      <c r="F41" s="46"/>
      <c r="G41" s="100">
        <f>'GB'!G715</f>
        <v>440793686</v>
      </c>
    </row>
    <row r="42" spans="2:7" ht="25.5">
      <c r="B42" s="46">
        <v>2</v>
      </c>
      <c r="C42" s="49" t="s">
        <v>391</v>
      </c>
      <c r="D42" s="46"/>
      <c r="E42" s="100">
        <v>32528730</v>
      </c>
      <c r="F42" s="46"/>
      <c r="G42" s="100">
        <f>'GB'!G719</f>
        <v>55574451</v>
      </c>
    </row>
    <row r="43" spans="2:9" ht="27" customHeight="1">
      <c r="B43" s="46">
        <v>3</v>
      </c>
      <c r="C43" s="49" t="s">
        <v>392</v>
      </c>
      <c r="D43" s="46"/>
      <c r="E43" s="100">
        <v>8956175.7</v>
      </c>
      <c r="F43" s="46"/>
      <c r="G43" s="100">
        <f>'GB'!G820</f>
        <v>1955800</v>
      </c>
      <c r="H43" s="101"/>
      <c r="I43" s="52"/>
    </row>
    <row r="44" spans="2:9" ht="12.75">
      <c r="B44" s="46">
        <v>4</v>
      </c>
      <c r="C44" s="49" t="s">
        <v>393</v>
      </c>
      <c r="D44" s="46"/>
      <c r="E44" s="100">
        <v>15788739.64</v>
      </c>
      <c r="F44" s="46"/>
      <c r="G44" s="100">
        <f>'GB'!G735-31642109.86</f>
        <v>36332811.32000001</v>
      </c>
      <c r="I44" s="101"/>
    </row>
    <row r="45" spans="2:9" ht="12.75">
      <c r="B45" s="46">
        <v>5</v>
      </c>
      <c r="C45" s="49" t="s">
        <v>394</v>
      </c>
      <c r="D45" s="46"/>
      <c r="E45" s="100">
        <v>13852398.09</v>
      </c>
      <c r="F45" s="46"/>
      <c r="G45" s="100">
        <f>'GB'!G807+10000000</f>
        <v>17652566.15</v>
      </c>
      <c r="I45" s="101"/>
    </row>
    <row r="46" spans="2:9" ht="12.75">
      <c r="B46" s="46">
        <v>6</v>
      </c>
      <c r="C46" s="49" t="s">
        <v>395</v>
      </c>
      <c r="D46" s="46"/>
      <c r="E46" s="100">
        <v>14951414.62</v>
      </c>
      <c r="F46" s="46"/>
      <c r="G46" s="100">
        <f>'GB'!G753</f>
        <v>14949996.07</v>
      </c>
      <c r="I46" s="52"/>
    </row>
    <row r="47" spans="2:7" ht="12.75">
      <c r="B47" s="46">
        <v>7</v>
      </c>
      <c r="C47" s="49" t="s">
        <v>396</v>
      </c>
      <c r="D47" s="46"/>
      <c r="E47" s="100">
        <v>1141455454.55</v>
      </c>
      <c r="F47" s="46"/>
      <c r="G47" s="100">
        <f>'GB'!G815</f>
        <v>1728153979.27</v>
      </c>
    </row>
    <row r="48" spans="2:7" ht="12.75">
      <c r="B48" s="46">
        <v>8</v>
      </c>
      <c r="C48" s="49" t="s">
        <v>397</v>
      </c>
      <c r="D48" s="46"/>
      <c r="E48" s="100">
        <v>1829777.27</v>
      </c>
      <c r="F48" s="46"/>
      <c r="G48" s="100">
        <f>'GB'!G793</f>
        <v>16027863.64</v>
      </c>
    </row>
    <row r="49" spans="2:7" ht="12.75">
      <c r="B49" s="46">
        <v>9</v>
      </c>
      <c r="C49" s="49" t="s">
        <v>398</v>
      </c>
      <c r="D49" s="46"/>
      <c r="E49" s="100"/>
      <c r="F49" s="46"/>
      <c r="G49" s="100"/>
    </row>
    <row r="50" spans="2:7" ht="12.75">
      <c r="B50" s="46">
        <v>10</v>
      </c>
      <c r="C50" s="49" t="s">
        <v>399</v>
      </c>
      <c r="D50" s="46"/>
      <c r="E50" s="100">
        <v>178200</v>
      </c>
      <c r="F50" s="46"/>
      <c r="G50" s="100">
        <f>'GB'!G811</f>
        <v>2636000</v>
      </c>
    </row>
    <row r="51" spans="5:7" ht="12" customHeight="1">
      <c r="E51" s="102">
        <f>SUM(E41:E50)</f>
        <v>1508219971.52</v>
      </c>
      <c r="G51" s="151">
        <f>SUM(G41:G50)</f>
        <v>2314077153.45</v>
      </c>
    </row>
    <row r="52" ht="14.25" customHeight="1">
      <c r="B52" s="103" t="s">
        <v>400</v>
      </c>
    </row>
    <row r="53" ht="21" customHeight="1">
      <c r="B53" s="104">
        <v>18</v>
      </c>
    </row>
  </sheetData>
  <sheetProtection/>
  <mergeCells count="34">
    <mergeCell ref="D2:E2"/>
    <mergeCell ref="F2:G2"/>
    <mergeCell ref="B3:B4"/>
    <mergeCell ref="D3:E3"/>
    <mergeCell ref="F3:G3"/>
    <mergeCell ref="D4:E4"/>
    <mergeCell ref="F4:G4"/>
    <mergeCell ref="D5:E5"/>
    <mergeCell ref="F5:G5"/>
    <mergeCell ref="B7:G7"/>
    <mergeCell ref="B9:D9"/>
    <mergeCell ref="C11:E11"/>
    <mergeCell ref="C12:E12"/>
    <mergeCell ref="C13:E13"/>
    <mergeCell ref="B15:G15"/>
    <mergeCell ref="C17:E17"/>
    <mergeCell ref="C18:E18"/>
    <mergeCell ref="C19:E19"/>
    <mergeCell ref="C20:E20"/>
    <mergeCell ref="C21:E21"/>
    <mergeCell ref="C22:E22"/>
    <mergeCell ref="C26:E26"/>
    <mergeCell ref="C27:E27"/>
    <mergeCell ref="C28:E28"/>
    <mergeCell ref="C29:E29"/>
    <mergeCell ref="C30:E30"/>
    <mergeCell ref="C31:E31"/>
    <mergeCell ref="C32:E32"/>
    <mergeCell ref="C33:E33"/>
    <mergeCell ref="B35:G35"/>
    <mergeCell ref="B39:B40"/>
    <mergeCell ref="C39:C40"/>
    <mergeCell ref="D39:E39"/>
    <mergeCell ref="F39:G39"/>
  </mergeCells>
  <printOptions/>
  <pageMargins left="0.7" right="0.7" top="0.75" bottom="0.75" header="0.3" footer="0.3"/>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tabColor theme="9" tint="0.5999900102615356"/>
  </sheetPr>
  <dimension ref="B2:H51"/>
  <sheetViews>
    <sheetView zoomScalePageLayoutView="0" workbookViewId="0" topLeftCell="A28">
      <selection activeCell="G29" sqref="G29"/>
    </sheetView>
  </sheetViews>
  <sheetFormatPr defaultColWidth="9.140625" defaultRowHeight="12.75"/>
  <cols>
    <col min="1" max="1" width="3.421875" style="44" customWidth="1"/>
    <col min="2" max="2" width="3.28125" style="44" customWidth="1"/>
    <col min="3" max="3" width="30.7109375" style="44" customWidth="1"/>
    <col min="4" max="4" width="9.00390625" style="44" customWidth="1"/>
    <col min="5" max="5" width="16.28125" style="44" customWidth="1"/>
    <col min="6" max="6" width="15.57421875" style="44" customWidth="1"/>
    <col min="7" max="7" width="16.140625" style="44" customWidth="1"/>
    <col min="8" max="8" width="17.28125" style="44" customWidth="1"/>
    <col min="9" max="16384" width="9.140625" style="44" customWidth="1"/>
  </cols>
  <sheetData>
    <row r="2" spans="2:7" ht="12.75">
      <c r="B2" s="46">
        <v>11</v>
      </c>
      <c r="C2" s="49" t="s">
        <v>401</v>
      </c>
      <c r="D2" s="105"/>
      <c r="E2" s="100"/>
      <c r="F2" s="100"/>
      <c r="G2" s="100">
        <f>'GB'!G727+'GB'!G782-30000000</f>
        <v>11295670.32</v>
      </c>
    </row>
    <row r="3" spans="2:7" ht="12.75">
      <c r="B3" s="46">
        <v>12</v>
      </c>
      <c r="C3" s="49" t="s">
        <v>402</v>
      </c>
      <c r="D3" s="105"/>
      <c r="E3" s="100">
        <v>13619460.09</v>
      </c>
      <c r="F3" s="100"/>
      <c r="G3" s="100">
        <f>'GB'!G723</f>
        <v>1030845.45</v>
      </c>
    </row>
    <row r="4" spans="2:7" ht="12.75">
      <c r="B4" s="46">
        <v>13</v>
      </c>
      <c r="C4" s="49" t="s">
        <v>403</v>
      </c>
      <c r="D4" s="105"/>
      <c r="E4" s="100">
        <v>328838126.45</v>
      </c>
      <c r="F4" s="100"/>
      <c r="G4" s="100">
        <f>'GB'!G743</f>
        <v>670078734.82</v>
      </c>
    </row>
    <row r="5" spans="2:7" ht="12.75">
      <c r="B5" s="46">
        <v>14</v>
      </c>
      <c r="C5" s="49" t="s">
        <v>404</v>
      </c>
      <c r="D5" s="105"/>
      <c r="E5" s="100">
        <v>53709547.28</v>
      </c>
      <c r="F5" s="100"/>
      <c r="G5" s="100">
        <f>'GB'!G731</f>
        <v>64621476.39</v>
      </c>
    </row>
    <row r="6" spans="2:7" ht="12.75">
      <c r="B6" s="46">
        <v>15</v>
      </c>
      <c r="C6" s="49" t="s">
        <v>405</v>
      </c>
      <c r="D6" s="105"/>
      <c r="E6" s="100"/>
      <c r="F6" s="100"/>
      <c r="G6" s="100"/>
    </row>
    <row r="7" spans="2:7" ht="12.75">
      <c r="B7" s="46">
        <v>16</v>
      </c>
      <c r="C7" s="49" t="s">
        <v>406</v>
      </c>
      <c r="D7" s="105"/>
      <c r="E7" s="100">
        <v>7122059.14</v>
      </c>
      <c r="F7" s="100"/>
      <c r="G7" s="100">
        <f>'GB'!G799</f>
        <v>11456588.83</v>
      </c>
    </row>
    <row r="8" spans="2:7" ht="12.75">
      <c r="B8" s="46">
        <v>17</v>
      </c>
      <c r="C8" s="49" t="s">
        <v>407</v>
      </c>
      <c r="D8" s="105"/>
      <c r="E8" s="100">
        <v>17871954.55</v>
      </c>
      <c r="F8" s="100"/>
      <c r="G8" s="100">
        <f>'GB'!G739+'GB'!G825</f>
        <v>61389288.26</v>
      </c>
    </row>
    <row r="9" spans="2:7" ht="12.75">
      <c r="B9" s="46">
        <v>18</v>
      </c>
      <c r="C9" s="49" t="s">
        <v>408</v>
      </c>
      <c r="D9" s="105"/>
      <c r="E9" s="100">
        <v>12488965.49</v>
      </c>
      <c r="F9" s="100"/>
      <c r="G9" s="100">
        <f>'GB'!G760</f>
        <v>10812061.33</v>
      </c>
    </row>
    <row r="10" spans="2:7" ht="12.75">
      <c r="B10" s="46">
        <v>19</v>
      </c>
      <c r="C10" s="49" t="s">
        <v>409</v>
      </c>
      <c r="D10" s="105"/>
      <c r="E10" s="100">
        <v>17761700.11</v>
      </c>
      <c r="F10" s="100"/>
      <c r="G10" s="100">
        <f>'GB'!G789</f>
        <v>1266516076.52</v>
      </c>
    </row>
    <row r="11" spans="2:7" ht="12.75">
      <c r="B11" s="46">
        <v>20</v>
      </c>
      <c r="C11" s="49" t="s">
        <v>410</v>
      </c>
      <c r="D11" s="35"/>
      <c r="E11" s="78">
        <v>11571818.18</v>
      </c>
      <c r="F11" s="78"/>
      <c r="G11" s="78">
        <f>'GB'!G770</f>
        <v>1643698097.07</v>
      </c>
    </row>
    <row r="12" spans="2:7" ht="12.75">
      <c r="B12" s="46">
        <v>21</v>
      </c>
      <c r="C12" s="49" t="s">
        <v>411</v>
      </c>
      <c r="D12" s="35"/>
      <c r="E12" s="100">
        <v>822686439.6200001</v>
      </c>
      <c r="F12" s="78"/>
      <c r="G12" s="100">
        <f>'GB'!G774</f>
        <v>2258825907.11</v>
      </c>
    </row>
    <row r="13" spans="2:8" ht="12.75">
      <c r="B13" s="46"/>
      <c r="C13" s="49" t="s">
        <v>186</v>
      </c>
      <c r="D13" s="35"/>
      <c r="E13" s="35">
        <f>SUM(E2:E12)+'18'!E51</f>
        <v>2793890042.4300003</v>
      </c>
      <c r="F13" s="78"/>
      <c r="G13" s="78">
        <f>SUM(G2:G12)+'18'!G51</f>
        <v>8313801899.55</v>
      </c>
      <c r="H13" s="106">
        <f>G13+F20-OUD!E18</f>
        <v>0</v>
      </c>
    </row>
    <row r="14" spans="2:8" ht="12.75">
      <c r="B14" s="48"/>
      <c r="E14" s="106"/>
      <c r="F14" s="150"/>
      <c r="G14" s="107"/>
      <c r="H14" s="106"/>
    </row>
    <row r="15" spans="2:7" ht="12.75">
      <c r="B15" s="48" t="s">
        <v>412</v>
      </c>
      <c r="F15" s="150"/>
      <c r="G15" s="151"/>
    </row>
    <row r="16" spans="2:7" ht="12.75">
      <c r="B16" s="48"/>
      <c r="F16" s="150"/>
      <c r="G16" s="150"/>
    </row>
    <row r="17" spans="2:7" ht="26.25" customHeight="1">
      <c r="B17" s="49" t="s">
        <v>180</v>
      </c>
      <c r="C17" s="49" t="s">
        <v>387</v>
      </c>
      <c r="D17" s="323" t="s">
        <v>413</v>
      </c>
      <c r="E17" s="323"/>
      <c r="F17" s="380" t="s">
        <v>355</v>
      </c>
      <c r="G17" s="380"/>
    </row>
    <row r="18" spans="2:7" ht="12.75">
      <c r="B18" s="46">
        <v>1</v>
      </c>
      <c r="C18" s="49" t="s">
        <v>414</v>
      </c>
      <c r="D18" s="358"/>
      <c r="E18" s="358"/>
      <c r="F18" s="324"/>
      <c r="G18" s="324"/>
    </row>
    <row r="19" spans="2:7" ht="12.75">
      <c r="B19" s="46">
        <v>2</v>
      </c>
      <c r="C19" s="49" t="s">
        <v>415</v>
      </c>
      <c r="D19" s="311"/>
      <c r="E19" s="311"/>
      <c r="F19" s="324"/>
      <c r="G19" s="324"/>
    </row>
    <row r="20" spans="2:7" ht="12.75">
      <c r="B20" s="46">
        <v>3</v>
      </c>
      <c r="C20" s="49" t="s">
        <v>416</v>
      </c>
      <c r="D20" s="311"/>
      <c r="E20" s="311"/>
      <c r="F20" s="324">
        <f>'GB'!G764</f>
        <v>69846659.79</v>
      </c>
      <c r="G20" s="324"/>
    </row>
    <row r="21" spans="2:7" ht="12.75">
      <c r="B21" s="46">
        <v>4</v>
      </c>
      <c r="C21" s="49" t="s">
        <v>349</v>
      </c>
      <c r="D21" s="311">
        <f>OUD!D20</f>
        <v>2059776.87</v>
      </c>
      <c r="E21" s="311"/>
      <c r="F21" s="311">
        <f>OUD!E20</f>
        <v>42520.55</v>
      </c>
      <c r="G21" s="311"/>
    </row>
    <row r="22" spans="2:7" ht="12.75">
      <c r="B22" s="57">
        <v>5</v>
      </c>
      <c r="C22" s="49" t="s">
        <v>186</v>
      </c>
      <c r="D22" s="311">
        <f>SUM(D18:E21)</f>
        <v>2059776.87</v>
      </c>
      <c r="E22" s="311"/>
      <c r="F22" s="358">
        <f>SUM(F18:G21)</f>
        <v>69889180.34</v>
      </c>
      <c r="G22" s="358"/>
    </row>
    <row r="23" ht="12.75">
      <c r="B23" s="48"/>
    </row>
    <row r="24" spans="2:3" ht="12.75">
      <c r="B24" s="361" t="s">
        <v>417</v>
      </c>
      <c r="C24" s="361"/>
    </row>
    <row r="25" ht="7.5" customHeight="1">
      <c r="B25" s="47"/>
    </row>
    <row r="26" spans="2:7" ht="25.5" customHeight="1">
      <c r="B26" s="323" t="s">
        <v>418</v>
      </c>
      <c r="C26" s="323"/>
      <c r="D26" s="323"/>
      <c r="E26" s="323" t="s">
        <v>419</v>
      </c>
      <c r="F26" s="323" t="s">
        <v>420</v>
      </c>
      <c r="G26" s="323"/>
    </row>
    <row r="27" spans="2:7" ht="12.75">
      <c r="B27" s="323"/>
      <c r="C27" s="323"/>
      <c r="D27" s="323"/>
      <c r="E27" s="323"/>
      <c r="F27" s="46" t="s">
        <v>354</v>
      </c>
      <c r="G27" s="46" t="s">
        <v>355</v>
      </c>
    </row>
    <row r="28" spans="2:7" ht="12.75">
      <c r="B28" s="379" t="s">
        <v>421</v>
      </c>
      <c r="C28" s="379"/>
      <c r="D28" s="379"/>
      <c r="E28" s="148">
        <f>940-E32</f>
        <v>916</v>
      </c>
      <c r="F28" s="100">
        <v>4080467261.5499997</v>
      </c>
      <c r="G28" s="100">
        <f>'GB'!H607-G32</f>
        <v>6858245461.71</v>
      </c>
    </row>
    <row r="29" spans="2:7" ht="12.75">
      <c r="B29" s="379"/>
      <c r="C29" s="379"/>
      <c r="D29" s="379"/>
      <c r="E29" s="46"/>
      <c r="F29" s="105"/>
      <c r="G29" s="100"/>
    </row>
    <row r="30" spans="2:7" ht="12.75">
      <c r="B30" s="379" t="s">
        <v>422</v>
      </c>
      <c r="C30" s="379"/>
      <c r="D30" s="379"/>
      <c r="E30" s="46"/>
      <c r="F30" s="105"/>
      <c r="G30" s="100"/>
    </row>
    <row r="31" spans="2:7" ht="12.75">
      <c r="B31" s="379"/>
      <c r="C31" s="379"/>
      <c r="D31" s="379"/>
      <c r="E31" s="46"/>
      <c r="F31" s="105"/>
      <c r="G31" s="100"/>
    </row>
    <row r="32" spans="2:7" ht="12.75">
      <c r="B32" s="379" t="s">
        <v>423</v>
      </c>
      <c r="C32" s="379"/>
      <c r="D32" s="379"/>
      <c r="E32" s="149">
        <v>24</v>
      </c>
      <c r="F32" s="35">
        <v>278679081.65</v>
      </c>
      <c r="G32" s="78">
        <f>'18'!G41</f>
        <v>440793686</v>
      </c>
    </row>
    <row r="33" spans="2:7" ht="12.75">
      <c r="B33" s="323"/>
      <c r="C33" s="323"/>
      <c r="D33" s="323"/>
      <c r="E33" s="49"/>
      <c r="F33" s="35"/>
      <c r="G33" s="78"/>
    </row>
    <row r="34" spans="2:7" ht="12.75">
      <c r="B34" s="323" t="s">
        <v>186</v>
      </c>
      <c r="C34" s="323"/>
      <c r="D34" s="323"/>
      <c r="E34" s="49">
        <f>SUM(E28:E33)</f>
        <v>940</v>
      </c>
      <c r="F34" s="35">
        <f>SUM(F28:F33)</f>
        <v>4359146343.2</v>
      </c>
      <c r="G34" s="78">
        <f>SUM(G28:G33)</f>
        <v>7299039147.71</v>
      </c>
    </row>
    <row r="35" ht="12.75">
      <c r="B35" s="48"/>
    </row>
    <row r="36" ht="9" customHeight="1">
      <c r="B36" s="48"/>
    </row>
    <row r="37" spans="2:7" ht="12.75">
      <c r="B37" s="334" t="s">
        <v>424</v>
      </c>
      <c r="C37" s="335"/>
      <c r="D37" s="335"/>
      <c r="E37" s="335"/>
      <c r="F37" s="335"/>
      <c r="G37" s="335"/>
    </row>
    <row r="38" ht="12.75">
      <c r="B38" s="108"/>
    </row>
    <row r="39" spans="2:7" ht="26.25" customHeight="1">
      <c r="B39" s="49" t="s">
        <v>180</v>
      </c>
      <c r="C39" s="46" t="s">
        <v>191</v>
      </c>
      <c r="D39" s="323" t="s">
        <v>354</v>
      </c>
      <c r="E39" s="323"/>
      <c r="F39" s="323" t="s">
        <v>355</v>
      </c>
      <c r="G39" s="323"/>
    </row>
    <row r="40" spans="2:7" ht="25.5">
      <c r="B40" s="57">
        <v>1</v>
      </c>
      <c r="C40" s="49" t="s">
        <v>425</v>
      </c>
      <c r="D40" s="358">
        <f>OUD!D27</f>
        <v>17139170.59</v>
      </c>
      <c r="E40" s="358"/>
      <c r="F40" s="358">
        <f>OUD!E27</f>
        <v>538459069.25</v>
      </c>
      <c r="G40" s="358"/>
    </row>
    <row r="41" spans="2:7" ht="25.5">
      <c r="B41" s="46">
        <v>2</v>
      </c>
      <c r="C41" s="49" t="s">
        <v>426</v>
      </c>
      <c r="D41" s="311"/>
      <c r="E41" s="311"/>
      <c r="F41" s="358"/>
      <c r="G41" s="358"/>
    </row>
    <row r="42" spans="2:7" ht="25.5">
      <c r="B42" s="46">
        <v>3</v>
      </c>
      <c r="C42" s="49" t="s">
        <v>427</v>
      </c>
      <c r="D42" s="311">
        <f>SUM(D40:E41)</f>
        <v>17139170.59</v>
      </c>
      <c r="E42" s="311"/>
      <c r="F42" s="311">
        <f>SUM(F40:G41)</f>
        <v>538459069.25</v>
      </c>
      <c r="G42" s="311"/>
    </row>
    <row r="43" ht="12.75">
      <c r="B43" s="48" t="s">
        <v>428</v>
      </c>
    </row>
    <row r="44" spans="2:7" ht="15">
      <c r="B44" s="368" t="s">
        <v>429</v>
      </c>
      <c r="C44" s="368"/>
      <c r="D44" s="368"/>
      <c r="E44" s="368"/>
      <c r="F44" s="368"/>
      <c r="G44" s="368"/>
    </row>
    <row r="45" spans="2:7" ht="15">
      <c r="B45" s="368" t="s">
        <v>429</v>
      </c>
      <c r="C45" s="368"/>
      <c r="D45" s="368"/>
      <c r="E45" s="368"/>
      <c r="F45" s="368"/>
      <c r="G45" s="368"/>
    </row>
    <row r="46" spans="2:7" ht="15">
      <c r="B46" s="368" t="s">
        <v>429</v>
      </c>
      <c r="C46" s="368"/>
      <c r="D46" s="368"/>
      <c r="E46" s="368"/>
      <c r="F46" s="368"/>
      <c r="G46" s="368"/>
    </row>
    <row r="47" spans="2:7" ht="15">
      <c r="B47" s="368" t="s">
        <v>429</v>
      </c>
      <c r="C47" s="368"/>
      <c r="D47" s="368"/>
      <c r="E47" s="368"/>
      <c r="F47" s="368"/>
      <c r="G47" s="368"/>
    </row>
    <row r="48" spans="2:7" ht="15">
      <c r="B48" s="368" t="s">
        <v>429</v>
      </c>
      <c r="C48" s="368"/>
      <c r="D48" s="368"/>
      <c r="E48" s="368"/>
      <c r="F48" s="368"/>
      <c r="G48" s="368"/>
    </row>
    <row r="49" spans="2:7" ht="15">
      <c r="B49" s="368" t="s">
        <v>429</v>
      </c>
      <c r="C49" s="368"/>
      <c r="D49" s="368"/>
      <c r="E49" s="368"/>
      <c r="F49" s="368"/>
      <c r="G49" s="368"/>
    </row>
    <row r="51" ht="15">
      <c r="G51" s="54">
        <v>19</v>
      </c>
    </row>
  </sheetData>
  <sheetProtection/>
  <mergeCells count="38">
    <mergeCell ref="D17:E17"/>
    <mergeCell ref="F17:G17"/>
    <mergeCell ref="D18:E18"/>
    <mergeCell ref="F18:G18"/>
    <mergeCell ref="D19:E19"/>
    <mergeCell ref="F19:G19"/>
    <mergeCell ref="D20:E20"/>
    <mergeCell ref="F20:G20"/>
    <mergeCell ref="D21:E21"/>
    <mergeCell ref="F21:G21"/>
    <mergeCell ref="D22:E22"/>
    <mergeCell ref="F22:G22"/>
    <mergeCell ref="B24:C24"/>
    <mergeCell ref="B26:D27"/>
    <mergeCell ref="E26:E27"/>
    <mergeCell ref="F26:G26"/>
    <mergeCell ref="B28:D28"/>
    <mergeCell ref="B29:D29"/>
    <mergeCell ref="B30:D30"/>
    <mergeCell ref="B31:D31"/>
    <mergeCell ref="B32:D32"/>
    <mergeCell ref="B33:D33"/>
    <mergeCell ref="B34:D34"/>
    <mergeCell ref="B37:G37"/>
    <mergeCell ref="D39:E39"/>
    <mergeCell ref="F39:G39"/>
    <mergeCell ref="D40:E40"/>
    <mergeCell ref="F40:G40"/>
    <mergeCell ref="D41:E41"/>
    <mergeCell ref="F41:G41"/>
    <mergeCell ref="B48:G48"/>
    <mergeCell ref="B49:G49"/>
    <mergeCell ref="D42:E42"/>
    <mergeCell ref="F42:G42"/>
    <mergeCell ref="B44:G44"/>
    <mergeCell ref="B45:G45"/>
    <mergeCell ref="B46:G46"/>
    <mergeCell ref="B47:G47"/>
  </mergeCells>
  <printOptions/>
  <pageMargins left="0.7" right="0.7" top="0.75" bottom="0.75" header="0.3" footer="0.3"/>
  <pageSetup horizontalDpi="600" verticalDpi="600" orientation="portrait" paperSize="9" scale="94"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H24"/>
  <sheetViews>
    <sheetView zoomScale="80" zoomScaleNormal="80" zoomScalePageLayoutView="0" workbookViewId="0" topLeftCell="A1">
      <selection activeCell="B12" sqref="B12"/>
    </sheetView>
  </sheetViews>
  <sheetFormatPr defaultColWidth="9.140625" defaultRowHeight="12.75"/>
  <cols>
    <col min="1" max="1" width="1.421875" style="16" customWidth="1"/>
    <col min="2" max="2" width="10.8515625" style="16" customWidth="1"/>
    <col min="3" max="3" width="9.140625" style="16" customWidth="1"/>
    <col min="4" max="4" width="22.57421875" style="16" customWidth="1"/>
    <col min="5" max="5" width="9.140625" style="16" customWidth="1"/>
    <col min="6" max="6" width="2.7109375" style="16" customWidth="1"/>
    <col min="7" max="7" width="8.57421875" style="16" customWidth="1"/>
    <col min="8" max="8" width="17.8515625" style="16" customWidth="1"/>
    <col min="9" max="16384" width="9.140625" style="16" customWidth="1"/>
  </cols>
  <sheetData>
    <row r="1" ht="15.75">
      <c r="A1" s="15"/>
    </row>
    <row r="3" spans="1:8" s="17" customFormat="1" ht="18.75">
      <c r="A3" s="237" t="s">
        <v>154</v>
      </c>
      <c r="B3" s="237"/>
      <c r="C3" s="237"/>
      <c r="D3" s="237"/>
      <c r="E3" s="237"/>
      <c r="F3" s="237"/>
      <c r="G3" s="237"/>
      <c r="H3" s="237"/>
    </row>
    <row r="4" spans="1:8" s="17" customFormat="1" ht="18.75">
      <c r="A4" s="237" t="s">
        <v>491</v>
      </c>
      <c r="B4" s="237"/>
      <c r="C4" s="237"/>
      <c r="D4" s="237"/>
      <c r="E4" s="237"/>
      <c r="F4" s="237"/>
      <c r="G4" s="237"/>
      <c r="H4" s="237"/>
    </row>
    <row r="5" spans="1:8" s="17" customFormat="1" ht="18.75">
      <c r="A5" s="237" t="s">
        <v>155</v>
      </c>
      <c r="B5" s="237"/>
      <c r="C5" s="237"/>
      <c r="D5" s="237"/>
      <c r="E5" s="237"/>
      <c r="F5" s="237"/>
      <c r="G5" s="237"/>
      <c r="H5" s="237"/>
    </row>
    <row r="6" ht="15.75">
      <c r="A6" s="18"/>
    </row>
    <row r="7" ht="15.75">
      <c r="A7" s="18"/>
    </row>
    <row r="8" spans="1:8" ht="15.75">
      <c r="A8" s="238" t="s">
        <v>492</v>
      </c>
      <c r="B8" s="239"/>
      <c r="C8" s="239"/>
      <c r="D8" s="239"/>
      <c r="E8" s="239"/>
      <c r="F8" s="239"/>
      <c r="G8" s="239"/>
      <c r="H8" s="239"/>
    </row>
    <row r="9" ht="15.75">
      <c r="A9" s="19"/>
    </row>
    <row r="10" ht="15.75">
      <c r="A10" s="18"/>
    </row>
    <row r="11" spans="1:8" ht="409.5" customHeight="1">
      <c r="A11" s="18"/>
      <c r="B11" s="240" t="s">
        <v>493</v>
      </c>
      <c r="C11" s="241"/>
      <c r="D11" s="241"/>
      <c r="E11" s="241"/>
      <c r="F11" s="241"/>
      <c r="G11" s="241"/>
      <c r="H11" s="241"/>
    </row>
    <row r="12" spans="1:8" ht="15.75">
      <c r="A12" s="18"/>
      <c r="B12" s="20"/>
      <c r="C12" s="18"/>
      <c r="D12" s="18"/>
      <c r="E12" s="18"/>
      <c r="F12" s="18"/>
      <c r="G12" s="18"/>
      <c r="H12" s="18"/>
    </row>
    <row r="14" spans="1:8" ht="15.75">
      <c r="A14" s="236" t="s">
        <v>156</v>
      </c>
      <c r="B14" s="236"/>
      <c r="C14" s="236"/>
      <c r="D14" s="236"/>
      <c r="E14" s="236"/>
      <c r="F14" s="236"/>
      <c r="G14" s="236"/>
      <c r="H14" s="236"/>
    </row>
    <row r="15" spans="1:8" ht="15.75">
      <c r="A15" s="21"/>
      <c r="B15" s="21"/>
      <c r="C15" s="21"/>
      <c r="D15" s="21"/>
      <c r="E15" s="21"/>
      <c r="F15" s="21"/>
      <c r="G15" s="21"/>
      <c r="H15" s="21"/>
    </row>
    <row r="16" spans="1:8" ht="15.75">
      <c r="A16" s="22"/>
      <c r="B16" s="22"/>
      <c r="C16" s="22"/>
      <c r="D16" s="22"/>
      <c r="E16" s="22"/>
      <c r="F16" s="22"/>
      <c r="G16" s="22"/>
      <c r="H16" s="22"/>
    </row>
    <row r="17" spans="1:8" ht="15.75">
      <c r="A17" s="236" t="s">
        <v>157</v>
      </c>
      <c r="B17" s="236"/>
      <c r="C17" s="236"/>
      <c r="D17" s="236"/>
      <c r="E17" s="236"/>
      <c r="F17" s="236"/>
      <c r="G17" s="236"/>
      <c r="H17" s="236"/>
    </row>
    <row r="20" ht="15.75">
      <c r="A20" s="15"/>
    </row>
    <row r="21" ht="15.75">
      <c r="A21" s="15"/>
    </row>
    <row r="22" ht="15.75">
      <c r="A22" s="15"/>
    </row>
    <row r="23" ht="15.75">
      <c r="A23" s="15"/>
    </row>
    <row r="24" ht="15.75">
      <c r="A24" s="15"/>
    </row>
  </sheetData>
  <sheetProtection/>
  <mergeCells count="7">
    <mergeCell ref="A17:H17"/>
    <mergeCell ref="A3:H3"/>
    <mergeCell ref="A4:H4"/>
    <mergeCell ref="A5:H5"/>
    <mergeCell ref="A8:H8"/>
    <mergeCell ref="B11:H11"/>
    <mergeCell ref="A14:H1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B2:G51"/>
  <sheetViews>
    <sheetView zoomScalePageLayoutView="0" workbookViewId="0" topLeftCell="A1">
      <selection activeCell="K37" sqref="K37"/>
    </sheetView>
  </sheetViews>
  <sheetFormatPr defaultColWidth="9.140625" defaultRowHeight="12.75"/>
  <cols>
    <col min="1" max="1" width="2.7109375" style="44" customWidth="1"/>
    <col min="2" max="2" width="4.00390625" style="44" customWidth="1"/>
    <col min="3" max="3" width="23.7109375" style="44" customWidth="1"/>
    <col min="4" max="4" width="15.28125" style="44" customWidth="1"/>
    <col min="5" max="6" width="17.421875" style="44" customWidth="1"/>
    <col min="7" max="7" width="16.140625" style="44" customWidth="1"/>
    <col min="8" max="16384" width="9.140625" style="44" customWidth="1"/>
  </cols>
  <sheetData>
    <row r="2" spans="2:7" ht="15" customHeight="1">
      <c r="B2" s="335" t="s">
        <v>430</v>
      </c>
      <c r="C2" s="335"/>
      <c r="D2" s="335"/>
      <c r="E2" s="335"/>
      <c r="F2" s="335"/>
      <c r="G2" s="335"/>
    </row>
    <row r="3" ht="12.75">
      <c r="C3" s="109"/>
    </row>
    <row r="4" spans="2:7" ht="15">
      <c r="B4" s="384" t="s">
        <v>431</v>
      </c>
      <c r="C4" s="384"/>
      <c r="D4" s="384"/>
      <c r="E4" s="384"/>
      <c r="F4" s="384"/>
      <c r="G4" s="384"/>
    </row>
    <row r="5" ht="12.75">
      <c r="C5" s="47"/>
    </row>
    <row r="6" spans="2:7" ht="38.25">
      <c r="B6" s="323" t="s">
        <v>191</v>
      </c>
      <c r="C6" s="323"/>
      <c r="D6" s="46" t="s">
        <v>432</v>
      </c>
      <c r="E6" s="46" t="s">
        <v>433</v>
      </c>
      <c r="F6" s="46" t="s">
        <v>434</v>
      </c>
      <c r="G6" s="46" t="s">
        <v>435</v>
      </c>
    </row>
    <row r="7" spans="2:7" ht="12.75">
      <c r="B7" s="360" t="s">
        <v>436</v>
      </c>
      <c r="C7" s="360"/>
      <c r="D7" s="49"/>
      <c r="E7" s="49"/>
      <c r="F7" s="49"/>
      <c r="G7" s="49"/>
    </row>
    <row r="8" spans="2:7" ht="12.75">
      <c r="B8" s="360" t="s">
        <v>437</v>
      </c>
      <c r="C8" s="360"/>
      <c r="D8" s="49"/>
      <c r="E8" s="49"/>
      <c r="F8" s="49"/>
      <c r="G8" s="49"/>
    </row>
    <row r="9" spans="2:7" ht="12.75">
      <c r="B9" s="360" t="s">
        <v>438</v>
      </c>
      <c r="C9" s="360"/>
      <c r="D9" s="49"/>
      <c r="E9" s="49"/>
      <c r="F9" s="49"/>
      <c r="G9" s="49"/>
    </row>
    <row r="10" ht="12.75">
      <c r="C10" s="47"/>
    </row>
    <row r="11" spans="2:7" ht="12.75">
      <c r="B11" s="361" t="s">
        <v>439</v>
      </c>
      <c r="C11" s="361"/>
      <c r="D11" s="361"/>
      <c r="E11" s="361"/>
      <c r="F11" s="361"/>
      <c r="G11" s="361"/>
    </row>
    <row r="12" spans="2:7" ht="12.75">
      <c r="B12" s="383" t="s">
        <v>440</v>
      </c>
      <c r="C12" s="383"/>
      <c r="D12" s="383"/>
      <c r="E12" s="383"/>
      <c r="F12" s="383"/>
      <c r="G12" s="383"/>
    </row>
    <row r="13" spans="3:7" ht="12.75">
      <c r="C13" s="110"/>
      <c r="D13" s="110"/>
      <c r="E13" s="110"/>
      <c r="F13" s="110"/>
      <c r="G13" s="110"/>
    </row>
    <row r="14" spans="2:7" ht="12.75">
      <c r="B14" s="46" t="s">
        <v>180</v>
      </c>
      <c r="C14" s="382" t="s">
        <v>441</v>
      </c>
      <c r="D14" s="382"/>
      <c r="E14" s="382"/>
      <c r="F14" s="46" t="s">
        <v>354</v>
      </c>
      <c r="G14" s="46" t="s">
        <v>355</v>
      </c>
    </row>
    <row r="15" spans="2:7" ht="15.75" customHeight="1">
      <c r="B15" s="46">
        <v>1</v>
      </c>
      <c r="C15" s="382" t="s">
        <v>442</v>
      </c>
      <c r="D15" s="382"/>
      <c r="E15" s="382"/>
      <c r="F15" s="63"/>
      <c r="G15" s="63"/>
    </row>
    <row r="16" spans="2:7" ht="15.75" customHeight="1">
      <c r="B16" s="46">
        <v>2</v>
      </c>
      <c r="C16" s="382" t="s">
        <v>443</v>
      </c>
      <c r="D16" s="382"/>
      <c r="E16" s="382"/>
      <c r="F16" s="63"/>
      <c r="G16" s="63"/>
    </row>
    <row r="17" spans="2:7" ht="12.75">
      <c r="B17" s="46">
        <v>3</v>
      </c>
      <c r="C17" s="382" t="s">
        <v>444</v>
      </c>
      <c r="D17" s="382"/>
      <c r="E17" s="382"/>
      <c r="F17" s="63"/>
      <c r="G17" s="63"/>
    </row>
    <row r="18" spans="2:7" ht="12.75">
      <c r="B18" s="46">
        <v>6</v>
      </c>
      <c r="C18" s="382" t="s">
        <v>186</v>
      </c>
      <c r="D18" s="382"/>
      <c r="E18" s="382"/>
      <c r="F18" s="63"/>
      <c r="G18" s="63"/>
    </row>
    <row r="19" ht="12.75">
      <c r="C19" s="47"/>
    </row>
    <row r="20" spans="2:4" ht="12.75">
      <c r="B20" s="361" t="s">
        <v>445</v>
      </c>
      <c r="C20" s="361"/>
      <c r="D20" s="361"/>
    </row>
    <row r="21" ht="12.75">
      <c r="C21" s="47"/>
    </row>
    <row r="22" spans="2:7" ht="12.75">
      <c r="B22" s="46" t="s">
        <v>180</v>
      </c>
      <c r="C22" s="46" t="s">
        <v>446</v>
      </c>
      <c r="D22" s="323" t="s">
        <v>447</v>
      </c>
      <c r="E22" s="323"/>
      <c r="F22" s="46" t="s">
        <v>448</v>
      </c>
      <c r="G22" s="46" t="s">
        <v>435</v>
      </c>
    </row>
    <row r="23" spans="2:7" ht="12.75">
      <c r="B23" s="46">
        <v>1</v>
      </c>
      <c r="C23" s="111"/>
      <c r="D23" s="325"/>
      <c r="E23" s="325"/>
      <c r="F23" s="49"/>
      <c r="G23" s="49"/>
    </row>
    <row r="24" spans="2:7" ht="12.75">
      <c r="B24" s="46">
        <v>2</v>
      </c>
      <c r="C24" s="49"/>
      <c r="D24" s="325"/>
      <c r="E24" s="325"/>
      <c r="F24" s="49"/>
      <c r="G24" s="49"/>
    </row>
    <row r="25" ht="12.75">
      <c r="C25" s="48"/>
    </row>
    <row r="26" spans="2:7" ht="12.75">
      <c r="B26" s="334" t="s">
        <v>449</v>
      </c>
      <c r="C26" s="335"/>
      <c r="D26" s="335"/>
      <c r="E26" s="335"/>
      <c r="F26" s="335"/>
      <c r="G26" s="335"/>
    </row>
    <row r="27" spans="2:7" ht="12.75">
      <c r="B27" s="80"/>
      <c r="C27" s="80"/>
      <c r="D27" s="80"/>
      <c r="E27" s="80"/>
      <c r="F27" s="80"/>
      <c r="G27" s="80"/>
    </row>
    <row r="28" spans="2:7" ht="25.5" customHeight="1">
      <c r="B28" s="329" t="s">
        <v>450</v>
      </c>
      <c r="C28" s="329"/>
      <c r="D28" s="329"/>
      <c r="E28" s="329"/>
      <c r="F28" s="329"/>
      <c r="G28" s="329"/>
    </row>
    <row r="29" spans="2:7" ht="15">
      <c r="B29" s="368" t="s">
        <v>451</v>
      </c>
      <c r="C29" s="368"/>
      <c r="D29" s="368"/>
      <c r="E29" s="368"/>
      <c r="F29" s="368"/>
      <c r="G29" s="368"/>
    </row>
    <row r="30" spans="2:7" ht="15">
      <c r="B30" s="368" t="s">
        <v>451</v>
      </c>
      <c r="C30" s="368"/>
      <c r="D30" s="368"/>
      <c r="E30" s="368"/>
      <c r="F30" s="368"/>
      <c r="G30" s="368"/>
    </row>
    <row r="31" spans="2:7" ht="15">
      <c r="B31" s="368" t="s">
        <v>451</v>
      </c>
      <c r="C31" s="368"/>
      <c r="D31" s="368"/>
      <c r="E31" s="368"/>
      <c r="F31" s="368"/>
      <c r="G31" s="368"/>
    </row>
    <row r="32" spans="2:7" ht="15">
      <c r="B32" s="368" t="s">
        <v>451</v>
      </c>
      <c r="C32" s="368"/>
      <c r="D32" s="368"/>
      <c r="E32" s="368"/>
      <c r="F32" s="368"/>
      <c r="G32" s="368"/>
    </row>
    <row r="33" spans="2:7" ht="15">
      <c r="B33" s="368" t="s">
        <v>451</v>
      </c>
      <c r="C33" s="368"/>
      <c r="D33" s="368"/>
      <c r="E33" s="368"/>
      <c r="F33" s="368"/>
      <c r="G33" s="368"/>
    </row>
    <row r="34" spans="2:7" ht="15">
      <c r="B34" s="112"/>
      <c r="C34" s="112"/>
      <c r="D34" s="112"/>
      <c r="E34" s="112"/>
      <c r="F34" s="112"/>
      <c r="G34" s="112"/>
    </row>
    <row r="35" spans="2:7" ht="15" customHeight="1">
      <c r="B35" s="335" t="s">
        <v>452</v>
      </c>
      <c r="C35" s="335"/>
      <c r="D35" s="335"/>
      <c r="E35" s="335"/>
      <c r="F35" s="335"/>
      <c r="G35" s="335"/>
    </row>
    <row r="36" ht="12.75">
      <c r="C36" s="48"/>
    </row>
    <row r="37" spans="2:7" ht="27.75" customHeight="1">
      <c r="B37" s="329" t="s">
        <v>453</v>
      </c>
      <c r="C37" s="329"/>
      <c r="D37" s="329"/>
      <c r="E37" s="329"/>
      <c r="F37" s="329"/>
      <c r="G37" s="329"/>
    </row>
    <row r="38" spans="2:7" ht="15">
      <c r="B38" s="368" t="s">
        <v>451</v>
      </c>
      <c r="C38" s="368"/>
      <c r="D38" s="368"/>
      <c r="E38" s="368"/>
      <c r="F38" s="368"/>
      <c r="G38" s="368"/>
    </row>
    <row r="39" spans="2:7" ht="15">
      <c r="B39" s="368" t="s">
        <v>451</v>
      </c>
      <c r="C39" s="368"/>
      <c r="D39" s="368"/>
      <c r="E39" s="368"/>
      <c r="F39" s="368"/>
      <c r="G39" s="368"/>
    </row>
    <row r="40" spans="2:7" ht="15">
      <c r="B40" s="368" t="s">
        <v>451</v>
      </c>
      <c r="C40" s="368"/>
      <c r="D40" s="368"/>
      <c r="E40" s="368"/>
      <c r="F40" s="368"/>
      <c r="G40" s="368"/>
    </row>
    <row r="41" spans="2:7" ht="15">
      <c r="B41" s="368" t="s">
        <v>451</v>
      </c>
      <c r="C41" s="368"/>
      <c r="D41" s="368"/>
      <c r="E41" s="368"/>
      <c r="F41" s="368"/>
      <c r="G41" s="368"/>
    </row>
    <row r="42" spans="2:7" ht="15">
      <c r="B42" s="368" t="s">
        <v>451</v>
      </c>
      <c r="C42" s="368"/>
      <c r="D42" s="368"/>
      <c r="E42" s="368"/>
      <c r="F42" s="368"/>
      <c r="G42" s="368"/>
    </row>
    <row r="48" spans="2:7" ht="12.75">
      <c r="B48" s="381" t="s">
        <v>454</v>
      </c>
      <c r="C48" s="381"/>
      <c r="D48" s="381"/>
      <c r="E48" s="381"/>
      <c r="F48" s="381"/>
      <c r="G48" s="381"/>
    </row>
    <row r="49" spans="2:7" ht="25.5" customHeight="1">
      <c r="B49" s="381" t="s">
        <v>455</v>
      </c>
      <c r="C49" s="381"/>
      <c r="D49" s="381"/>
      <c r="E49" s="381"/>
      <c r="F49" s="381"/>
      <c r="G49" s="381"/>
    </row>
    <row r="51" ht="15">
      <c r="B51" s="85">
        <v>20</v>
      </c>
    </row>
  </sheetData>
  <sheetProtection/>
  <mergeCells count="33">
    <mergeCell ref="B2:G2"/>
    <mergeCell ref="B4:G4"/>
    <mergeCell ref="B6:C6"/>
    <mergeCell ref="B7:C7"/>
    <mergeCell ref="B8:C8"/>
    <mergeCell ref="B9:C9"/>
    <mergeCell ref="B11:G11"/>
    <mergeCell ref="B12:G12"/>
    <mergeCell ref="C14:E14"/>
    <mergeCell ref="C15:E15"/>
    <mergeCell ref="C16:E16"/>
    <mergeCell ref="C17:E17"/>
    <mergeCell ref="C18:E18"/>
    <mergeCell ref="B20:D20"/>
    <mergeCell ref="D22:E22"/>
    <mergeCell ref="D23:E23"/>
    <mergeCell ref="D24:E24"/>
    <mergeCell ref="B26:G26"/>
    <mergeCell ref="B28:G28"/>
    <mergeCell ref="B29:G29"/>
    <mergeCell ref="B30:G30"/>
    <mergeCell ref="B31:G31"/>
    <mergeCell ref="B32:G32"/>
    <mergeCell ref="B33:G33"/>
    <mergeCell ref="B42:G42"/>
    <mergeCell ref="B48:G48"/>
    <mergeCell ref="B49:G49"/>
    <mergeCell ref="B35:G35"/>
    <mergeCell ref="B37:G37"/>
    <mergeCell ref="B38:G38"/>
    <mergeCell ref="B39:G39"/>
    <mergeCell ref="B40:G40"/>
    <mergeCell ref="B41:G41"/>
  </mergeCells>
  <printOptions/>
  <pageMargins left="0.7" right="0.7" top="0.75" bottom="0.75" header="0.3" footer="0.3"/>
  <pageSetup horizontalDpi="600" verticalDpi="600" orientation="portrait" paperSize="9" scale="92" r:id="rId1"/>
</worksheet>
</file>

<file path=xl/worksheets/sheet21.xml><?xml version="1.0" encoding="utf-8"?>
<worksheet xmlns="http://schemas.openxmlformats.org/spreadsheetml/2006/main" xmlns:r="http://schemas.openxmlformats.org/officeDocument/2006/relationships">
  <sheetPr>
    <tabColor theme="9" tint="0.5999900102615356"/>
  </sheetPr>
  <dimension ref="B2:O37"/>
  <sheetViews>
    <sheetView tabSelected="1" zoomScalePageLayoutView="0" workbookViewId="0" topLeftCell="A1">
      <selection activeCell="O32" sqref="O32"/>
    </sheetView>
  </sheetViews>
  <sheetFormatPr defaultColWidth="9.140625" defaultRowHeight="12.75"/>
  <cols>
    <col min="1" max="1" width="1.8515625" style="44" customWidth="1"/>
    <col min="2" max="2" width="4.140625" style="44" customWidth="1"/>
    <col min="3" max="3" width="23.8515625" style="44" customWidth="1"/>
    <col min="4" max="4" width="14.8515625" style="44" bestFit="1" customWidth="1"/>
    <col min="5" max="7" width="9.140625" style="44" customWidth="1"/>
    <col min="8" max="8" width="8.421875" style="44" customWidth="1"/>
    <col min="9" max="14" width="9.140625" style="44" customWidth="1"/>
    <col min="15" max="15" width="14.57421875" style="44" customWidth="1"/>
    <col min="16" max="16384" width="9.140625" style="44" customWidth="1"/>
  </cols>
  <sheetData>
    <row r="1" ht="23.25" customHeight="1"/>
    <row r="2" spans="2:15" ht="12.75">
      <c r="B2" s="334" t="s">
        <v>456</v>
      </c>
      <c r="C2" s="335"/>
      <c r="D2" s="335"/>
      <c r="E2" s="335"/>
      <c r="F2" s="335"/>
      <c r="G2" s="335"/>
      <c r="H2" s="335"/>
      <c r="I2" s="335"/>
      <c r="J2" s="335"/>
      <c r="K2" s="335"/>
      <c r="L2" s="335"/>
      <c r="M2" s="335"/>
      <c r="N2" s="335"/>
      <c r="O2" s="335"/>
    </row>
    <row r="3" ht="22.5" customHeight="1">
      <c r="B3" s="55" t="s">
        <v>457</v>
      </c>
    </row>
    <row r="4" spans="2:15" ht="12.75">
      <c r="B4" s="385" t="s">
        <v>180</v>
      </c>
      <c r="C4" s="385" t="s">
        <v>191</v>
      </c>
      <c r="D4" s="385" t="s">
        <v>131</v>
      </c>
      <c r="E4" s="385" t="s">
        <v>458</v>
      </c>
      <c r="F4" s="385"/>
      <c r="G4" s="385"/>
      <c r="H4" s="385"/>
      <c r="I4" s="385"/>
      <c r="J4" s="385"/>
      <c r="K4" s="385"/>
      <c r="L4" s="385"/>
      <c r="M4" s="385"/>
      <c r="N4" s="385"/>
      <c r="O4" s="385" t="s">
        <v>135</v>
      </c>
    </row>
    <row r="5" spans="2:15" ht="45">
      <c r="B5" s="385"/>
      <c r="C5" s="385"/>
      <c r="D5" s="385"/>
      <c r="E5" s="113" t="s">
        <v>459</v>
      </c>
      <c r="F5" s="113" t="s">
        <v>460</v>
      </c>
      <c r="G5" s="113" t="s">
        <v>461</v>
      </c>
      <c r="H5" s="113" t="s">
        <v>462</v>
      </c>
      <c r="I5" s="113" t="s">
        <v>463</v>
      </c>
      <c r="J5" s="113" t="s">
        <v>464</v>
      </c>
      <c r="K5" s="113" t="s">
        <v>465</v>
      </c>
      <c r="L5" s="113" t="s">
        <v>466</v>
      </c>
      <c r="M5" s="113" t="s">
        <v>467</v>
      </c>
      <c r="N5" s="113" t="s">
        <v>448</v>
      </c>
      <c r="O5" s="385"/>
    </row>
    <row r="6" spans="2:15" ht="12" customHeight="1">
      <c r="B6" s="114">
        <v>1</v>
      </c>
      <c r="C6" s="115" t="s">
        <v>468</v>
      </c>
      <c r="D6" s="116"/>
      <c r="E6" s="116"/>
      <c r="F6" s="116"/>
      <c r="G6" s="116"/>
      <c r="H6" s="116"/>
      <c r="I6" s="116"/>
      <c r="J6" s="116"/>
      <c r="K6" s="116"/>
      <c r="L6" s="116"/>
      <c r="M6" s="116"/>
      <c r="N6" s="116">
        <f>SUM(E6:M6)</f>
        <v>0</v>
      </c>
      <c r="O6" s="117"/>
    </row>
    <row r="7" spans="2:15" ht="12" customHeight="1">
      <c r="B7" s="113">
        <v>1.1</v>
      </c>
      <c r="C7" s="118" t="s">
        <v>244</v>
      </c>
      <c r="D7" s="116"/>
      <c r="E7" s="116"/>
      <c r="F7" s="116"/>
      <c r="G7" s="116"/>
      <c r="H7" s="116"/>
      <c r="I7" s="116"/>
      <c r="J7" s="116"/>
      <c r="K7" s="116"/>
      <c r="L7" s="116"/>
      <c r="M7" s="116"/>
      <c r="N7" s="116">
        <f aca="true" t="shared" si="0" ref="N7:N33">SUM(E7:M7)</f>
        <v>0</v>
      </c>
      <c r="O7" s="117"/>
    </row>
    <row r="8" spans="2:15" ht="12" customHeight="1">
      <c r="B8" s="113">
        <v>1.2</v>
      </c>
      <c r="C8" s="118" t="s">
        <v>245</v>
      </c>
      <c r="D8" s="116"/>
      <c r="E8" s="116"/>
      <c r="F8" s="116"/>
      <c r="G8" s="116"/>
      <c r="H8" s="116"/>
      <c r="I8" s="116"/>
      <c r="J8" s="116"/>
      <c r="K8" s="116"/>
      <c r="L8" s="116"/>
      <c r="M8" s="116"/>
      <c r="N8" s="116">
        <f t="shared" si="0"/>
        <v>0</v>
      </c>
      <c r="O8" s="116"/>
    </row>
    <row r="9" spans="2:15" ht="22.5">
      <c r="B9" s="113" t="s">
        <v>17</v>
      </c>
      <c r="C9" s="119" t="s">
        <v>469</v>
      </c>
      <c r="D9" s="116"/>
      <c r="E9" s="116"/>
      <c r="F9" s="116"/>
      <c r="G9" s="116"/>
      <c r="H9" s="116"/>
      <c r="I9" s="116"/>
      <c r="J9" s="116"/>
      <c r="K9" s="116"/>
      <c r="L9" s="116"/>
      <c r="M9" s="116"/>
      <c r="N9" s="116">
        <f t="shared" si="0"/>
        <v>0</v>
      </c>
      <c r="O9" s="120"/>
    </row>
    <row r="10" spans="2:15" ht="12" customHeight="1">
      <c r="B10" s="113" t="s">
        <v>18</v>
      </c>
      <c r="C10" s="118" t="s">
        <v>470</v>
      </c>
      <c r="D10" s="116"/>
      <c r="E10" s="116"/>
      <c r="F10" s="116"/>
      <c r="G10" s="116"/>
      <c r="H10" s="116"/>
      <c r="I10" s="116"/>
      <c r="J10" s="116"/>
      <c r="K10" s="116"/>
      <c r="L10" s="116"/>
      <c r="M10" s="116"/>
      <c r="N10" s="116">
        <f t="shared" si="0"/>
        <v>0</v>
      </c>
      <c r="O10" s="117"/>
    </row>
    <row r="11" spans="2:15" ht="12" customHeight="1">
      <c r="B11" s="113">
        <v>1.3</v>
      </c>
      <c r="C11" s="118" t="s">
        <v>471</v>
      </c>
      <c r="D11" s="116"/>
      <c r="E11" s="116"/>
      <c r="F11" s="116"/>
      <c r="G11" s="116"/>
      <c r="H11" s="116"/>
      <c r="I11" s="116"/>
      <c r="J11" s="116"/>
      <c r="K11" s="116"/>
      <c r="L11" s="116"/>
      <c r="M11" s="116"/>
      <c r="N11" s="116">
        <f t="shared" si="0"/>
        <v>0</v>
      </c>
      <c r="O11" s="116"/>
    </row>
    <row r="12" spans="2:15" ht="12" customHeight="1">
      <c r="B12" s="113">
        <v>1.4</v>
      </c>
      <c r="C12" s="118" t="s">
        <v>247</v>
      </c>
      <c r="D12" s="116"/>
      <c r="E12" s="116"/>
      <c r="F12" s="116"/>
      <c r="G12" s="116"/>
      <c r="H12" s="116"/>
      <c r="I12" s="116"/>
      <c r="J12" s="116"/>
      <c r="K12" s="116"/>
      <c r="L12" s="116"/>
      <c r="M12" s="116"/>
      <c r="N12" s="116">
        <f t="shared" si="0"/>
        <v>0</v>
      </c>
      <c r="O12" s="116"/>
    </row>
    <row r="13" spans="2:15" ht="12" customHeight="1">
      <c r="B13" s="113">
        <v>1.5</v>
      </c>
      <c r="C13" s="118" t="s">
        <v>472</v>
      </c>
      <c r="D13" s="116"/>
      <c r="E13" s="116"/>
      <c r="F13" s="116"/>
      <c r="G13" s="116"/>
      <c r="H13" s="116"/>
      <c r="I13" s="116"/>
      <c r="J13" s="116"/>
      <c r="K13" s="116"/>
      <c r="L13" s="116"/>
      <c r="M13" s="116"/>
      <c r="N13" s="116">
        <f t="shared" si="0"/>
        <v>0</v>
      </c>
      <c r="O13" s="116"/>
    </row>
    <row r="14" spans="2:15" ht="12" customHeight="1">
      <c r="B14" s="113">
        <v>1.6</v>
      </c>
      <c r="C14" s="118" t="s">
        <v>249</v>
      </c>
      <c r="D14" s="116"/>
      <c r="E14" s="116"/>
      <c r="F14" s="116"/>
      <c r="G14" s="116"/>
      <c r="H14" s="116"/>
      <c r="I14" s="116"/>
      <c r="J14" s="116"/>
      <c r="K14" s="116"/>
      <c r="L14" s="116"/>
      <c r="M14" s="116"/>
      <c r="N14" s="116">
        <f t="shared" si="0"/>
        <v>0</v>
      </c>
      <c r="O14" s="116"/>
    </row>
    <row r="15" spans="2:15" ht="12" customHeight="1">
      <c r="B15" s="113">
        <v>1.7</v>
      </c>
      <c r="C15" s="118" t="s">
        <v>473</v>
      </c>
      <c r="D15" s="116"/>
      <c r="E15" s="116"/>
      <c r="F15" s="116"/>
      <c r="G15" s="116"/>
      <c r="H15" s="116"/>
      <c r="I15" s="116"/>
      <c r="J15" s="116"/>
      <c r="K15" s="116"/>
      <c r="L15" s="116"/>
      <c r="M15" s="116"/>
      <c r="N15" s="116">
        <f t="shared" si="0"/>
        <v>0</v>
      </c>
      <c r="O15" s="116"/>
    </row>
    <row r="16" spans="2:15" ht="12" customHeight="1">
      <c r="B16" s="113">
        <v>1.8</v>
      </c>
      <c r="C16" s="118" t="s">
        <v>474</v>
      </c>
      <c r="D16" s="116"/>
      <c r="E16" s="116"/>
      <c r="F16" s="116"/>
      <c r="G16" s="116"/>
      <c r="H16" s="116"/>
      <c r="I16" s="116"/>
      <c r="J16" s="116"/>
      <c r="K16" s="116"/>
      <c r="L16" s="116"/>
      <c r="M16" s="116"/>
      <c r="N16" s="116">
        <f t="shared" si="0"/>
        <v>0</v>
      </c>
      <c r="O16" s="116"/>
    </row>
    <row r="17" spans="2:15" ht="12" customHeight="1">
      <c r="B17" s="113">
        <v>1.9</v>
      </c>
      <c r="C17" s="118" t="s">
        <v>475</v>
      </c>
      <c r="D17" s="116"/>
      <c r="E17" s="116"/>
      <c r="F17" s="116"/>
      <c r="G17" s="116"/>
      <c r="H17" s="116"/>
      <c r="I17" s="116"/>
      <c r="J17" s="116"/>
      <c r="K17" s="116"/>
      <c r="L17" s="116"/>
      <c r="M17" s="116"/>
      <c r="N17" s="116">
        <f t="shared" si="0"/>
        <v>0</v>
      </c>
      <c r="O17" s="116"/>
    </row>
    <row r="18" spans="2:15" ht="12" customHeight="1">
      <c r="B18" s="114">
        <v>1.1</v>
      </c>
      <c r="C18" s="115" t="s">
        <v>476</v>
      </c>
      <c r="D18" s="116">
        <f>SUM(D9:D17)</f>
        <v>0</v>
      </c>
      <c r="E18" s="116"/>
      <c r="F18" s="116"/>
      <c r="G18" s="116"/>
      <c r="H18" s="116"/>
      <c r="I18" s="116"/>
      <c r="J18" s="116"/>
      <c r="K18" s="116"/>
      <c r="L18" s="116"/>
      <c r="M18" s="116"/>
      <c r="N18" s="116">
        <f t="shared" si="0"/>
        <v>0</v>
      </c>
      <c r="O18" s="116">
        <f>SUM(O9:O17)</f>
        <v>0</v>
      </c>
    </row>
    <row r="19" spans="2:15" ht="12" customHeight="1">
      <c r="B19" s="114">
        <v>2</v>
      </c>
      <c r="C19" s="115" t="s">
        <v>477</v>
      </c>
      <c r="D19" s="116"/>
      <c r="E19" s="116"/>
      <c r="F19" s="116"/>
      <c r="G19" s="116"/>
      <c r="H19" s="116"/>
      <c r="I19" s="116"/>
      <c r="J19" s="116"/>
      <c r="K19" s="116"/>
      <c r="L19" s="116"/>
      <c r="M19" s="116"/>
      <c r="N19" s="116">
        <f t="shared" si="0"/>
        <v>0</v>
      </c>
      <c r="O19" s="116"/>
    </row>
    <row r="20" spans="2:15" ht="12" customHeight="1">
      <c r="B20" s="113">
        <v>2.1</v>
      </c>
      <c r="C20" s="118" t="s">
        <v>478</v>
      </c>
      <c r="D20" s="116"/>
      <c r="E20" s="116"/>
      <c r="F20" s="116"/>
      <c r="G20" s="116"/>
      <c r="H20" s="116"/>
      <c r="I20" s="116"/>
      <c r="J20" s="116"/>
      <c r="K20" s="116"/>
      <c r="L20" s="116"/>
      <c r="M20" s="116"/>
      <c r="N20" s="116">
        <f t="shared" si="0"/>
        <v>0</v>
      </c>
      <c r="O20" s="116"/>
    </row>
    <row r="21" spans="2:15" ht="22.5" customHeight="1">
      <c r="B21" s="113">
        <v>2.2</v>
      </c>
      <c r="C21" s="118" t="s">
        <v>278</v>
      </c>
      <c r="D21" s="116"/>
      <c r="E21" s="116"/>
      <c r="F21" s="116"/>
      <c r="G21" s="116"/>
      <c r="H21" s="116"/>
      <c r="I21" s="116"/>
      <c r="J21" s="116"/>
      <c r="K21" s="116"/>
      <c r="L21" s="116"/>
      <c r="M21" s="116"/>
      <c r="N21" s="116">
        <f t="shared" si="0"/>
        <v>0</v>
      </c>
      <c r="O21" s="116"/>
    </row>
    <row r="22" spans="2:15" ht="12" customHeight="1">
      <c r="B22" s="113" t="s">
        <v>479</v>
      </c>
      <c r="C22" s="118" t="s">
        <v>480</v>
      </c>
      <c r="D22" s="116"/>
      <c r="E22" s="116"/>
      <c r="F22" s="116"/>
      <c r="G22" s="116"/>
      <c r="H22" s="116"/>
      <c r="I22" s="116"/>
      <c r="J22" s="116"/>
      <c r="K22" s="116"/>
      <c r="L22" s="116"/>
      <c r="M22" s="116"/>
      <c r="N22" s="116">
        <f t="shared" si="0"/>
        <v>0</v>
      </c>
      <c r="O22" s="116"/>
    </row>
    <row r="23" spans="2:15" ht="12" customHeight="1">
      <c r="B23" s="113" t="s">
        <v>481</v>
      </c>
      <c r="C23" s="118" t="s">
        <v>482</v>
      </c>
      <c r="D23" s="116"/>
      <c r="E23" s="116"/>
      <c r="F23" s="116"/>
      <c r="G23" s="116"/>
      <c r="H23" s="116"/>
      <c r="I23" s="116"/>
      <c r="J23" s="116"/>
      <c r="K23" s="116"/>
      <c r="L23" s="116"/>
      <c r="M23" s="116"/>
      <c r="N23" s="116">
        <f t="shared" si="0"/>
        <v>0</v>
      </c>
      <c r="O23" s="116"/>
    </row>
    <row r="24" spans="2:15" ht="12" customHeight="1">
      <c r="B24" s="113">
        <v>2.3</v>
      </c>
      <c r="C24" s="118" t="s">
        <v>279</v>
      </c>
      <c r="D24" s="116"/>
      <c r="E24" s="116"/>
      <c r="F24" s="116"/>
      <c r="G24" s="116"/>
      <c r="H24" s="116"/>
      <c r="I24" s="116"/>
      <c r="J24" s="116"/>
      <c r="K24" s="116"/>
      <c r="L24" s="116"/>
      <c r="M24" s="116"/>
      <c r="N24" s="116">
        <f t="shared" si="0"/>
        <v>0</v>
      </c>
      <c r="O24" s="116"/>
    </row>
    <row r="25" spans="2:15" ht="12" customHeight="1">
      <c r="B25" s="113">
        <v>2.4</v>
      </c>
      <c r="C25" s="118" t="s">
        <v>280</v>
      </c>
      <c r="D25" s="116"/>
      <c r="E25" s="116"/>
      <c r="F25" s="116"/>
      <c r="G25" s="116"/>
      <c r="H25" s="116"/>
      <c r="I25" s="116"/>
      <c r="J25" s="116"/>
      <c r="K25" s="116"/>
      <c r="L25" s="116"/>
      <c r="M25" s="116"/>
      <c r="N25" s="116">
        <f t="shared" si="0"/>
        <v>0</v>
      </c>
      <c r="O25" s="116"/>
    </row>
    <row r="26" spans="2:15" ht="12" customHeight="1">
      <c r="B26" s="113">
        <v>2.5</v>
      </c>
      <c r="C26" s="118" t="s">
        <v>281</v>
      </c>
      <c r="D26" s="116"/>
      <c r="E26" s="116"/>
      <c r="F26" s="116"/>
      <c r="G26" s="116"/>
      <c r="H26" s="116"/>
      <c r="I26" s="116"/>
      <c r="J26" s="116"/>
      <c r="K26" s="116"/>
      <c r="L26" s="116"/>
      <c r="M26" s="116"/>
      <c r="N26" s="116">
        <f t="shared" si="0"/>
        <v>0</v>
      </c>
      <c r="O26" s="116"/>
    </row>
    <row r="27" spans="2:15" ht="12" customHeight="1">
      <c r="B27" s="113">
        <v>2.6</v>
      </c>
      <c r="C27" s="118" t="s">
        <v>282</v>
      </c>
      <c r="D27" s="116"/>
      <c r="E27" s="116"/>
      <c r="F27" s="116"/>
      <c r="G27" s="116"/>
      <c r="H27" s="116"/>
      <c r="I27" s="116"/>
      <c r="J27" s="116"/>
      <c r="K27" s="116"/>
      <c r="L27" s="116"/>
      <c r="M27" s="116"/>
      <c r="N27" s="116">
        <f t="shared" si="0"/>
        <v>0</v>
      </c>
      <c r="O27" s="116"/>
    </row>
    <row r="28" spans="2:15" ht="12" customHeight="1">
      <c r="B28" s="113">
        <v>2.7</v>
      </c>
      <c r="C28" s="118" t="s">
        <v>283</v>
      </c>
      <c r="D28" s="116"/>
      <c r="E28" s="116"/>
      <c r="F28" s="116"/>
      <c r="G28" s="116"/>
      <c r="H28" s="116"/>
      <c r="I28" s="116"/>
      <c r="J28" s="116"/>
      <c r="K28" s="116"/>
      <c r="L28" s="116"/>
      <c r="M28" s="116"/>
      <c r="N28" s="116">
        <f t="shared" si="0"/>
        <v>0</v>
      </c>
      <c r="O28" s="116"/>
    </row>
    <row r="29" spans="2:15" ht="45">
      <c r="B29" s="113" t="s">
        <v>483</v>
      </c>
      <c r="C29" s="119" t="s">
        <v>484</v>
      </c>
      <c r="D29" s="116"/>
      <c r="E29" s="116"/>
      <c r="F29" s="116"/>
      <c r="G29" s="116"/>
      <c r="H29" s="116"/>
      <c r="I29" s="116"/>
      <c r="J29" s="116"/>
      <c r="K29" s="116"/>
      <c r="L29" s="116"/>
      <c r="M29" s="116"/>
      <c r="N29" s="116">
        <f t="shared" si="0"/>
        <v>0</v>
      </c>
      <c r="O29" s="116"/>
    </row>
    <row r="30" spans="2:15" ht="12" customHeight="1">
      <c r="B30" s="114">
        <v>2.8</v>
      </c>
      <c r="C30" s="115" t="s">
        <v>485</v>
      </c>
      <c r="D30" s="116">
        <f>SUM(D20:D29)</f>
        <v>0</v>
      </c>
      <c r="E30" s="116"/>
      <c r="F30" s="116"/>
      <c r="G30" s="116"/>
      <c r="H30" s="116"/>
      <c r="I30" s="116"/>
      <c r="J30" s="116"/>
      <c r="K30" s="116"/>
      <c r="L30" s="116"/>
      <c r="M30" s="116"/>
      <c r="N30" s="116">
        <f t="shared" si="0"/>
        <v>0</v>
      </c>
      <c r="O30" s="116">
        <f>+O21+O28</f>
        <v>0</v>
      </c>
    </row>
    <row r="31" spans="2:15" ht="12" customHeight="1">
      <c r="B31" s="114">
        <v>3</v>
      </c>
      <c r="C31" s="115" t="s">
        <v>486</v>
      </c>
      <c r="D31" s="116"/>
      <c r="E31" s="116"/>
      <c r="F31" s="116"/>
      <c r="G31" s="116"/>
      <c r="H31" s="116"/>
      <c r="I31" s="116"/>
      <c r="J31" s="116"/>
      <c r="K31" s="116"/>
      <c r="L31" s="116"/>
      <c r="M31" s="116"/>
      <c r="N31" s="116">
        <f t="shared" si="0"/>
        <v>0</v>
      </c>
      <c r="O31" s="116"/>
    </row>
    <row r="32" spans="2:15" ht="12" customHeight="1">
      <c r="B32" s="113">
        <v>3.1</v>
      </c>
      <c r="C32" s="118" t="s">
        <v>487</v>
      </c>
      <c r="D32" s="116"/>
      <c r="E32" s="116"/>
      <c r="F32" s="116"/>
      <c r="G32" s="116"/>
      <c r="H32" s="116"/>
      <c r="I32" s="116"/>
      <c r="J32" s="116"/>
      <c r="K32" s="116"/>
      <c r="L32" s="116"/>
      <c r="M32" s="116"/>
      <c r="N32" s="116">
        <f t="shared" si="0"/>
        <v>0</v>
      </c>
      <c r="O32" s="116"/>
    </row>
    <row r="33" spans="2:15" ht="12" customHeight="1">
      <c r="B33" s="113">
        <v>3.2</v>
      </c>
      <c r="C33" s="118" t="s">
        <v>488</v>
      </c>
      <c r="D33" s="116"/>
      <c r="E33" s="116"/>
      <c r="F33" s="116"/>
      <c r="G33" s="116"/>
      <c r="H33" s="116"/>
      <c r="I33" s="116"/>
      <c r="J33" s="116"/>
      <c r="K33" s="116"/>
      <c r="L33" s="116"/>
      <c r="M33" s="116"/>
      <c r="N33" s="116">
        <f t="shared" si="0"/>
        <v>0</v>
      </c>
      <c r="O33" s="116"/>
    </row>
    <row r="34" spans="2:15" ht="12" customHeight="1">
      <c r="B34" s="114">
        <v>4</v>
      </c>
      <c r="C34" s="115" t="s">
        <v>186</v>
      </c>
      <c r="D34" s="116">
        <f>+D30+D18</f>
        <v>0</v>
      </c>
      <c r="E34" s="116">
        <f aca="true" t="shared" si="1" ref="E34:O34">+E30+E18</f>
        <v>0</v>
      </c>
      <c r="F34" s="116">
        <f t="shared" si="1"/>
        <v>0</v>
      </c>
      <c r="G34" s="116">
        <f t="shared" si="1"/>
        <v>0</v>
      </c>
      <c r="H34" s="116">
        <f t="shared" si="1"/>
        <v>0</v>
      </c>
      <c r="I34" s="116">
        <f t="shared" si="1"/>
        <v>0</v>
      </c>
      <c r="J34" s="116">
        <f t="shared" si="1"/>
        <v>0</v>
      </c>
      <c r="K34" s="116">
        <f t="shared" si="1"/>
        <v>0</v>
      </c>
      <c r="L34" s="116">
        <f t="shared" si="1"/>
        <v>0</v>
      </c>
      <c r="M34" s="116">
        <f t="shared" si="1"/>
        <v>0</v>
      </c>
      <c r="N34" s="116">
        <f t="shared" si="1"/>
        <v>0</v>
      </c>
      <c r="O34" s="116">
        <f t="shared" si="1"/>
        <v>0</v>
      </c>
    </row>
    <row r="35" spans="2:15" ht="12.75" customHeight="1">
      <c r="B35" s="121" t="s">
        <v>489</v>
      </c>
      <c r="O35" s="122"/>
    </row>
    <row r="36" ht="18" customHeight="1"/>
    <row r="37" ht="15">
      <c r="O37" s="54">
        <v>21</v>
      </c>
    </row>
  </sheetData>
  <sheetProtection/>
  <mergeCells count="6">
    <mergeCell ref="B2:O2"/>
    <mergeCell ref="B4:B5"/>
    <mergeCell ref="C4:C5"/>
    <mergeCell ref="D4:D5"/>
    <mergeCell ref="E4:N4"/>
    <mergeCell ref="O4:O5"/>
  </mergeCells>
  <printOptions/>
  <pageMargins left="0.7" right="0.7" top="0.75" bottom="0.75" header="0.3" footer="0.3"/>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G77"/>
  <sheetViews>
    <sheetView showGridLines="0" zoomScalePageLayoutView="0" workbookViewId="0" topLeftCell="A13">
      <selection activeCell="C12" sqref="C12:D12"/>
    </sheetView>
  </sheetViews>
  <sheetFormatPr defaultColWidth="9.140625" defaultRowHeight="12.75"/>
  <cols>
    <col min="1" max="1" width="0.2890625" style="124" customWidth="1"/>
    <col min="2" max="2" width="8.00390625" style="124" customWidth="1"/>
    <col min="3" max="3" width="34.00390625" style="124" customWidth="1"/>
    <col min="4" max="4" width="24.28125" style="124" customWidth="1"/>
    <col min="5" max="6" width="17.140625" style="162" customWidth="1"/>
    <col min="7" max="7" width="0.2890625" style="124" customWidth="1"/>
    <col min="8" max="16384" width="9.140625" style="124" customWidth="1"/>
  </cols>
  <sheetData>
    <row r="1" spans="1:7" ht="18" customHeight="1">
      <c r="A1" s="123"/>
      <c r="B1" s="123"/>
      <c r="C1" s="123"/>
      <c r="D1" s="123"/>
      <c r="E1" s="123"/>
      <c r="F1" s="123"/>
      <c r="G1" s="123"/>
    </row>
    <row r="2" spans="1:7" ht="18" customHeight="1">
      <c r="A2" s="242" t="s">
        <v>0</v>
      </c>
      <c r="B2" s="242"/>
      <c r="C2" s="242"/>
      <c r="D2" s="242"/>
      <c r="E2" s="242"/>
      <c r="F2" s="242"/>
      <c r="G2" s="123"/>
    </row>
    <row r="3" spans="1:7" ht="16.5" customHeight="1">
      <c r="A3" s="123"/>
      <c r="B3" s="123"/>
      <c r="C3" s="123"/>
      <c r="D3" s="123"/>
      <c r="E3" s="123"/>
      <c r="F3" s="123"/>
      <c r="G3" s="123"/>
    </row>
    <row r="4" spans="1:7" ht="24" customHeight="1">
      <c r="A4" s="123"/>
      <c r="B4" s="250" t="s">
        <v>68</v>
      </c>
      <c r="C4" s="250"/>
      <c r="D4" s="250"/>
      <c r="E4" s="250"/>
      <c r="F4" s="250"/>
      <c r="G4" s="250"/>
    </row>
    <row r="5" spans="1:7" ht="25.5" customHeight="1">
      <c r="A5" s="123"/>
      <c r="B5" s="123"/>
      <c r="C5" s="123"/>
      <c r="D5" s="123"/>
      <c r="E5" s="123"/>
      <c r="F5" s="123"/>
      <c r="G5" s="123"/>
    </row>
    <row r="6" spans="1:7" ht="15" customHeight="1">
      <c r="A6" s="243"/>
      <c r="B6" s="243"/>
      <c r="C6" s="243"/>
      <c r="D6" s="125" t="s">
        <v>128</v>
      </c>
      <c r="E6" s="243" t="s">
        <v>130</v>
      </c>
      <c r="F6" s="243"/>
      <c r="G6" s="123"/>
    </row>
    <row r="7" spans="1:7" ht="3" customHeight="1">
      <c r="A7" s="123"/>
      <c r="B7" s="123"/>
      <c r="C7" s="123"/>
      <c r="D7" s="123"/>
      <c r="E7" s="123"/>
      <c r="F7" s="123"/>
      <c r="G7" s="123"/>
    </row>
    <row r="8" spans="1:7" ht="15" customHeight="1">
      <c r="A8" s="244" t="s">
        <v>1</v>
      </c>
      <c r="B8" s="244"/>
      <c r="C8" s="244"/>
      <c r="D8" s="244"/>
      <c r="E8" s="244"/>
      <c r="F8" s="244"/>
      <c r="G8" s="123"/>
    </row>
    <row r="9" spans="1:7" ht="28.5" customHeight="1">
      <c r="A9" s="245" t="s">
        <v>2</v>
      </c>
      <c r="B9" s="245"/>
      <c r="C9" s="251" t="s">
        <v>69</v>
      </c>
      <c r="D9" s="251"/>
      <c r="E9" s="126" t="s">
        <v>131</v>
      </c>
      <c r="F9" s="127" t="s">
        <v>135</v>
      </c>
      <c r="G9" s="123"/>
    </row>
    <row r="10" spans="1:7" ht="14.25" customHeight="1">
      <c r="A10" s="246" t="s">
        <v>3</v>
      </c>
      <c r="B10" s="246"/>
      <c r="C10" s="252" t="s">
        <v>70</v>
      </c>
      <c r="D10" s="252"/>
      <c r="E10" s="128">
        <v>0</v>
      </c>
      <c r="F10" s="129">
        <v>0</v>
      </c>
      <c r="G10" s="123"/>
    </row>
    <row r="11" spans="1:7" ht="14.25" customHeight="1">
      <c r="A11" s="246" t="s">
        <v>4</v>
      </c>
      <c r="B11" s="246"/>
      <c r="C11" s="252" t="s">
        <v>71</v>
      </c>
      <c r="D11" s="252"/>
      <c r="E11" s="128">
        <v>0</v>
      </c>
      <c r="F11" s="129">
        <v>0</v>
      </c>
      <c r="G11" s="123"/>
    </row>
    <row r="12" spans="1:7" ht="15" customHeight="1">
      <c r="A12" s="246" t="s">
        <v>5</v>
      </c>
      <c r="B12" s="246"/>
      <c r="C12" s="253" t="s">
        <v>72</v>
      </c>
      <c r="D12" s="253"/>
      <c r="E12" s="130">
        <v>97898395.78</v>
      </c>
      <c r="F12" s="131">
        <v>754300622.28</v>
      </c>
      <c r="G12" s="123"/>
    </row>
    <row r="13" spans="1:7" ht="14.25" customHeight="1">
      <c r="A13" s="246" t="s">
        <v>6</v>
      </c>
      <c r="B13" s="246"/>
      <c r="C13" s="253" t="s">
        <v>73</v>
      </c>
      <c r="D13" s="253"/>
      <c r="E13" s="130">
        <v>3099097386.96</v>
      </c>
      <c r="F13" s="131">
        <v>3513037273.69</v>
      </c>
      <c r="G13" s="123"/>
    </row>
    <row r="14" spans="1:7" ht="14.25" customHeight="1">
      <c r="A14" s="246" t="s">
        <v>7</v>
      </c>
      <c r="B14" s="246"/>
      <c r="C14" s="253" t="s">
        <v>74</v>
      </c>
      <c r="D14" s="253"/>
      <c r="E14" s="130">
        <v>7758312.02</v>
      </c>
      <c r="F14" s="131">
        <v>0</v>
      </c>
      <c r="G14" s="123"/>
    </row>
    <row r="15" spans="1:7" ht="14.25" customHeight="1">
      <c r="A15" s="246" t="s">
        <v>8</v>
      </c>
      <c r="B15" s="246"/>
      <c r="C15" s="253" t="s">
        <v>75</v>
      </c>
      <c r="D15" s="253"/>
      <c r="E15" s="130">
        <v>17167820581.44</v>
      </c>
      <c r="F15" s="131">
        <v>41828640114.85</v>
      </c>
      <c r="G15" s="123"/>
    </row>
    <row r="16" spans="1:7" ht="14.25" customHeight="1">
      <c r="A16" s="246" t="s">
        <v>9</v>
      </c>
      <c r="B16" s="246"/>
      <c r="C16" s="253" t="s">
        <v>76</v>
      </c>
      <c r="D16" s="253"/>
      <c r="E16" s="130">
        <v>0</v>
      </c>
      <c r="F16" s="131">
        <v>0</v>
      </c>
      <c r="G16" s="123"/>
    </row>
    <row r="17" spans="1:7" ht="15" customHeight="1">
      <c r="A17" s="246" t="s">
        <v>10</v>
      </c>
      <c r="B17" s="246"/>
      <c r="C17" s="253" t="s">
        <v>77</v>
      </c>
      <c r="D17" s="253"/>
      <c r="E17" s="130">
        <v>4662663903.54</v>
      </c>
      <c r="F17" s="131">
        <v>5607145978.1</v>
      </c>
      <c r="G17" s="123"/>
    </row>
    <row r="18" spans="1:7" ht="14.25" customHeight="1">
      <c r="A18" s="246" t="s">
        <v>11</v>
      </c>
      <c r="B18" s="246"/>
      <c r="C18" s="253" t="s">
        <v>78</v>
      </c>
      <c r="D18" s="253"/>
      <c r="E18" s="130">
        <v>282343514.8</v>
      </c>
      <c r="F18" s="131">
        <v>1708426008.52</v>
      </c>
      <c r="G18" s="123"/>
    </row>
    <row r="19" spans="1:7" ht="14.25" customHeight="1">
      <c r="A19" s="246" t="s">
        <v>12</v>
      </c>
      <c r="B19" s="246"/>
      <c r="C19" s="253" t="s">
        <v>79</v>
      </c>
      <c r="D19" s="253"/>
      <c r="E19" s="130">
        <v>0</v>
      </c>
      <c r="F19" s="131">
        <v>0</v>
      </c>
      <c r="G19" s="123"/>
    </row>
    <row r="20" spans="1:7" ht="26.25" customHeight="1">
      <c r="A20" s="246" t="s">
        <v>13</v>
      </c>
      <c r="B20" s="246"/>
      <c r="C20" s="253" t="s">
        <v>80</v>
      </c>
      <c r="D20" s="253"/>
      <c r="E20" s="130">
        <v>0</v>
      </c>
      <c r="F20" s="131">
        <v>0</v>
      </c>
      <c r="G20" s="123"/>
    </row>
    <row r="21" spans="1:7" ht="14.25" customHeight="1">
      <c r="A21" s="246" t="s">
        <v>14</v>
      </c>
      <c r="B21" s="246"/>
      <c r="C21" s="253" t="s">
        <v>81</v>
      </c>
      <c r="D21" s="253"/>
      <c r="E21" s="130">
        <v>0</v>
      </c>
      <c r="F21" s="131">
        <v>0</v>
      </c>
      <c r="G21" s="123"/>
    </row>
    <row r="22" spans="1:7" ht="14.25" customHeight="1">
      <c r="A22" s="246" t="s">
        <v>15</v>
      </c>
      <c r="B22" s="246"/>
      <c r="C22" s="252" t="s">
        <v>82</v>
      </c>
      <c r="D22" s="252"/>
      <c r="E22" s="128">
        <v>25317582094.54</v>
      </c>
      <c r="F22" s="129">
        <v>53411549997.44</v>
      </c>
      <c r="G22" s="123"/>
    </row>
    <row r="23" spans="1:7" ht="14.25" customHeight="1">
      <c r="A23" s="246" t="s">
        <v>16</v>
      </c>
      <c r="B23" s="246"/>
      <c r="C23" s="252" t="s">
        <v>83</v>
      </c>
      <c r="D23" s="252"/>
      <c r="E23" s="128">
        <v>0</v>
      </c>
      <c r="F23" s="129">
        <v>0</v>
      </c>
      <c r="G23" s="123"/>
    </row>
    <row r="24" spans="1:7" ht="14.25" customHeight="1">
      <c r="A24" s="246" t="s">
        <v>17</v>
      </c>
      <c r="B24" s="246"/>
      <c r="C24" s="253" t="s">
        <v>84</v>
      </c>
      <c r="D24" s="253"/>
      <c r="E24" s="130">
        <v>29018612064.05</v>
      </c>
      <c r="F24" s="131">
        <v>35858600043.6</v>
      </c>
      <c r="G24" s="123"/>
    </row>
    <row r="25" spans="1:7" ht="15" customHeight="1">
      <c r="A25" s="246" t="s">
        <v>18</v>
      </c>
      <c r="B25" s="246"/>
      <c r="C25" s="253" t="s">
        <v>85</v>
      </c>
      <c r="D25" s="253"/>
      <c r="E25" s="130">
        <v>51827230.71</v>
      </c>
      <c r="F25" s="131">
        <v>50650393.92</v>
      </c>
      <c r="G25" s="123"/>
    </row>
    <row r="26" spans="1:7" ht="14.25" customHeight="1">
      <c r="A26" s="246" t="s">
        <v>19</v>
      </c>
      <c r="B26" s="246"/>
      <c r="C26" s="253" t="s">
        <v>86</v>
      </c>
      <c r="D26" s="253"/>
      <c r="E26" s="130">
        <v>0</v>
      </c>
      <c r="F26" s="131">
        <v>0</v>
      </c>
      <c r="G26" s="123"/>
    </row>
    <row r="27" spans="1:7" ht="14.25" customHeight="1">
      <c r="A27" s="246" t="s">
        <v>20</v>
      </c>
      <c r="B27" s="246"/>
      <c r="C27" s="253" t="s">
        <v>87</v>
      </c>
      <c r="D27" s="253"/>
      <c r="E27" s="130">
        <v>0</v>
      </c>
      <c r="F27" s="131">
        <v>0</v>
      </c>
      <c r="G27" s="123"/>
    </row>
    <row r="28" spans="1:7" ht="14.25" customHeight="1">
      <c r="A28" s="246" t="s">
        <v>21</v>
      </c>
      <c r="B28" s="246"/>
      <c r="C28" s="253" t="s">
        <v>88</v>
      </c>
      <c r="D28" s="253"/>
      <c r="E28" s="130">
        <v>0</v>
      </c>
      <c r="F28" s="131">
        <v>0</v>
      </c>
      <c r="G28" s="123"/>
    </row>
    <row r="29" spans="1:7" ht="14.25" customHeight="1">
      <c r="A29" s="246" t="s">
        <v>22</v>
      </c>
      <c r="B29" s="246"/>
      <c r="C29" s="253" t="s">
        <v>89</v>
      </c>
      <c r="D29" s="253"/>
      <c r="E29" s="130">
        <v>0</v>
      </c>
      <c r="F29" s="131">
        <v>0</v>
      </c>
      <c r="G29" s="123"/>
    </row>
    <row r="30" spans="1:7" ht="15" customHeight="1">
      <c r="A30" s="246" t="s">
        <v>23</v>
      </c>
      <c r="B30" s="246"/>
      <c r="C30" s="253" t="s">
        <v>90</v>
      </c>
      <c r="D30" s="253"/>
      <c r="E30" s="130">
        <v>0</v>
      </c>
      <c r="F30" s="131">
        <v>0</v>
      </c>
      <c r="G30" s="123"/>
    </row>
    <row r="31" spans="1:7" ht="14.25" customHeight="1">
      <c r="A31" s="246" t="s">
        <v>24</v>
      </c>
      <c r="B31" s="246"/>
      <c r="C31" s="253" t="s">
        <v>91</v>
      </c>
      <c r="D31" s="253"/>
      <c r="E31" s="130">
        <v>0</v>
      </c>
      <c r="F31" s="131">
        <v>0</v>
      </c>
      <c r="G31" s="123"/>
    </row>
    <row r="32" spans="1:7" ht="14.25" customHeight="1">
      <c r="A32" s="246" t="s">
        <v>25</v>
      </c>
      <c r="B32" s="246"/>
      <c r="C32" s="253" t="s">
        <v>81</v>
      </c>
      <c r="D32" s="253"/>
      <c r="E32" s="130">
        <v>0</v>
      </c>
      <c r="F32" s="131">
        <v>0</v>
      </c>
      <c r="G32" s="123"/>
    </row>
    <row r="33" spans="1:7" ht="14.25" customHeight="1">
      <c r="A33" s="246" t="s">
        <v>26</v>
      </c>
      <c r="B33" s="246"/>
      <c r="C33" s="252" t="s">
        <v>92</v>
      </c>
      <c r="D33" s="252"/>
      <c r="E33" s="128">
        <v>29070439294.76</v>
      </c>
      <c r="F33" s="129">
        <v>35909250437.52</v>
      </c>
      <c r="G33" s="123"/>
    </row>
    <row r="34" spans="1:7" ht="14.25" customHeight="1">
      <c r="A34" s="246" t="s">
        <v>27</v>
      </c>
      <c r="B34" s="246"/>
      <c r="C34" s="252" t="s">
        <v>93</v>
      </c>
      <c r="D34" s="252"/>
      <c r="E34" s="128">
        <v>54388021389.3</v>
      </c>
      <c r="F34" s="129">
        <v>89320800434.96</v>
      </c>
      <c r="G34" s="123"/>
    </row>
    <row r="35" spans="1:7" ht="15" customHeight="1">
      <c r="A35" s="246" t="s">
        <v>28</v>
      </c>
      <c r="B35" s="246"/>
      <c r="C35" s="252" t="s">
        <v>94</v>
      </c>
      <c r="D35" s="252"/>
      <c r="E35" s="128">
        <v>0</v>
      </c>
      <c r="F35" s="129">
        <v>0</v>
      </c>
      <c r="G35" s="123"/>
    </row>
    <row r="36" spans="1:7" ht="14.25" customHeight="1">
      <c r="A36" s="246" t="s">
        <v>29</v>
      </c>
      <c r="B36" s="246"/>
      <c r="C36" s="252" t="s">
        <v>95</v>
      </c>
      <c r="D36" s="252"/>
      <c r="E36" s="128">
        <v>0</v>
      </c>
      <c r="F36" s="129">
        <v>0</v>
      </c>
      <c r="G36" s="123"/>
    </row>
    <row r="37" spans="1:7" ht="14.25" customHeight="1">
      <c r="A37" s="246" t="s">
        <v>30</v>
      </c>
      <c r="B37" s="246"/>
      <c r="C37" s="252" t="s">
        <v>96</v>
      </c>
      <c r="D37" s="252"/>
      <c r="E37" s="128">
        <v>0</v>
      </c>
      <c r="F37" s="129">
        <v>0</v>
      </c>
      <c r="G37" s="123"/>
    </row>
    <row r="38" spans="1:7" ht="14.25" customHeight="1">
      <c r="A38" s="246" t="s">
        <v>31</v>
      </c>
      <c r="B38" s="246"/>
      <c r="C38" s="253" t="s">
        <v>97</v>
      </c>
      <c r="D38" s="253"/>
      <c r="E38" s="130">
        <v>5047856517.25</v>
      </c>
      <c r="F38" s="131">
        <v>10938916694.59</v>
      </c>
      <c r="G38" s="123"/>
    </row>
    <row r="39" spans="1:7" ht="14.25" customHeight="1">
      <c r="A39" s="246" t="s">
        <v>32</v>
      </c>
      <c r="B39" s="246"/>
      <c r="C39" s="253" t="s">
        <v>98</v>
      </c>
      <c r="D39" s="253"/>
      <c r="E39" s="130">
        <v>20621903.02</v>
      </c>
      <c r="F39" s="131">
        <v>324555666.02</v>
      </c>
      <c r="G39" s="123"/>
    </row>
    <row r="40" spans="1:7" ht="15" customHeight="1">
      <c r="A40" s="246" t="s">
        <v>33</v>
      </c>
      <c r="B40" s="246"/>
      <c r="C40" s="253" t="s">
        <v>99</v>
      </c>
      <c r="D40" s="253"/>
      <c r="E40" s="130">
        <v>1968790840.99</v>
      </c>
      <c r="F40" s="131">
        <v>4605667055.64</v>
      </c>
      <c r="G40" s="123"/>
    </row>
    <row r="41" spans="1:7" ht="14.25" customHeight="1">
      <c r="A41" s="246" t="s">
        <v>34</v>
      </c>
      <c r="B41" s="246"/>
      <c r="C41" s="253" t="s">
        <v>100</v>
      </c>
      <c r="D41" s="253"/>
      <c r="E41" s="130">
        <v>38544724.02</v>
      </c>
      <c r="F41" s="131">
        <v>308062194</v>
      </c>
      <c r="G41" s="123"/>
    </row>
    <row r="42" spans="1:7" ht="14.25" customHeight="1">
      <c r="A42" s="246" t="s">
        <v>35</v>
      </c>
      <c r="B42" s="246"/>
      <c r="C42" s="253" t="s">
        <v>101</v>
      </c>
      <c r="D42" s="253"/>
      <c r="E42" s="130">
        <v>18162807249.32</v>
      </c>
      <c r="F42" s="131">
        <v>35860903414.52</v>
      </c>
      <c r="G42" s="123"/>
    </row>
    <row r="43" spans="1:7" ht="14.25" customHeight="1">
      <c r="A43" s="246" t="s">
        <v>36</v>
      </c>
      <c r="B43" s="246"/>
      <c r="C43" s="253" t="s">
        <v>102</v>
      </c>
      <c r="D43" s="253"/>
      <c r="E43" s="130">
        <v>4780094.63</v>
      </c>
      <c r="F43" s="131">
        <v>1092594.23</v>
      </c>
      <c r="G43" s="123"/>
    </row>
    <row r="44" spans="1:7" ht="14.25" customHeight="1">
      <c r="A44" s="246" t="s">
        <v>37</v>
      </c>
      <c r="B44" s="246"/>
      <c r="C44" s="253" t="s">
        <v>103</v>
      </c>
      <c r="D44" s="253"/>
      <c r="E44" s="130">
        <v>0</v>
      </c>
      <c r="F44" s="131">
        <v>0</v>
      </c>
      <c r="G44" s="123"/>
    </row>
    <row r="45" spans="1:7" ht="15" customHeight="1">
      <c r="A45" s="246" t="s">
        <v>38</v>
      </c>
      <c r="B45" s="246"/>
      <c r="C45" s="253" t="s">
        <v>104</v>
      </c>
      <c r="D45" s="253"/>
      <c r="E45" s="130">
        <v>15000000</v>
      </c>
      <c r="F45" s="131">
        <v>0</v>
      </c>
      <c r="G45" s="123"/>
    </row>
    <row r="46" spans="1:7" ht="14.25" customHeight="1">
      <c r="A46" s="246" t="s">
        <v>39</v>
      </c>
      <c r="B46" s="246"/>
      <c r="C46" s="253" t="s">
        <v>105</v>
      </c>
      <c r="D46" s="253"/>
      <c r="E46" s="130">
        <v>48600843.28</v>
      </c>
      <c r="F46" s="131">
        <v>75051489.28</v>
      </c>
      <c r="G46" s="123"/>
    </row>
    <row r="47" spans="1:7" ht="14.25" customHeight="1">
      <c r="A47" s="246" t="s">
        <v>40</v>
      </c>
      <c r="B47" s="246"/>
      <c r="C47" s="253" t="s">
        <v>106</v>
      </c>
      <c r="D47" s="253"/>
      <c r="E47" s="130">
        <v>4663957874.58</v>
      </c>
      <c r="F47" s="131">
        <v>6712565487.36</v>
      </c>
      <c r="G47" s="123"/>
    </row>
    <row r="48" spans="1:7" ht="26.25" customHeight="1">
      <c r="A48" s="246" t="s">
        <v>41</v>
      </c>
      <c r="B48" s="246"/>
      <c r="C48" s="253" t="s">
        <v>107</v>
      </c>
      <c r="D48" s="253"/>
      <c r="E48" s="130">
        <v>0</v>
      </c>
      <c r="F48" s="131">
        <v>0</v>
      </c>
      <c r="G48" s="123"/>
    </row>
    <row r="49" spans="1:7" ht="14.25" customHeight="1">
      <c r="A49" s="246" t="s">
        <v>42</v>
      </c>
      <c r="B49" s="246"/>
      <c r="C49" s="253" t="s">
        <v>108</v>
      </c>
      <c r="D49" s="253"/>
      <c r="E49" s="130">
        <v>0</v>
      </c>
      <c r="F49" s="131">
        <v>0</v>
      </c>
      <c r="G49" s="123"/>
    </row>
    <row r="50" spans="1:7" ht="14.25" customHeight="1">
      <c r="A50" s="246" t="s">
        <v>43</v>
      </c>
      <c r="B50" s="246"/>
      <c r="C50" s="252" t="s">
        <v>109</v>
      </c>
      <c r="D50" s="252"/>
      <c r="E50" s="128">
        <v>29970960047.09</v>
      </c>
      <c r="F50" s="129">
        <v>58826814595.64</v>
      </c>
      <c r="G50" s="123"/>
    </row>
    <row r="51" spans="1:7" ht="14.25" customHeight="1">
      <c r="A51" s="246" t="s">
        <v>44</v>
      </c>
      <c r="B51" s="246"/>
      <c r="C51" s="252" t="s">
        <v>110</v>
      </c>
      <c r="D51" s="252"/>
      <c r="E51" s="128">
        <v>0</v>
      </c>
      <c r="F51" s="129">
        <v>0</v>
      </c>
      <c r="G51" s="123"/>
    </row>
    <row r="52" spans="1:7" ht="14.25" customHeight="1">
      <c r="A52" s="246" t="s">
        <v>45</v>
      </c>
      <c r="B52" s="246"/>
      <c r="C52" s="253" t="s">
        <v>111</v>
      </c>
      <c r="D52" s="253"/>
      <c r="E52" s="130">
        <v>9424063114.57</v>
      </c>
      <c r="F52" s="131">
        <v>11920383854.05</v>
      </c>
      <c r="G52" s="123"/>
    </row>
    <row r="53" spans="1:7" ht="15" customHeight="1">
      <c r="A53" s="246" t="s">
        <v>46</v>
      </c>
      <c r="B53" s="246"/>
      <c r="C53" s="253" t="s">
        <v>112</v>
      </c>
      <c r="D53" s="253"/>
      <c r="E53" s="130">
        <v>0</v>
      </c>
      <c r="F53" s="131">
        <v>0</v>
      </c>
      <c r="G53" s="123"/>
    </row>
    <row r="54" spans="1:7" ht="14.25" customHeight="1">
      <c r="A54" s="246" t="s">
        <v>47</v>
      </c>
      <c r="B54" s="246"/>
      <c r="C54" s="253" t="s">
        <v>113</v>
      </c>
      <c r="D54" s="253"/>
      <c r="E54" s="130">
        <v>0</v>
      </c>
      <c r="F54" s="131">
        <v>0</v>
      </c>
      <c r="G54" s="123"/>
    </row>
    <row r="55" spans="1:7" ht="14.25" customHeight="1">
      <c r="A55" s="246" t="s">
        <v>48</v>
      </c>
      <c r="B55" s="246"/>
      <c r="C55" s="253" t="s">
        <v>114</v>
      </c>
      <c r="D55" s="253"/>
      <c r="E55" s="130">
        <v>0</v>
      </c>
      <c r="F55" s="131">
        <v>0</v>
      </c>
      <c r="G55" s="123"/>
    </row>
    <row r="56" spans="1:7" ht="14.25" customHeight="1">
      <c r="A56" s="246" t="s">
        <v>49</v>
      </c>
      <c r="B56" s="246"/>
      <c r="C56" s="253" t="s">
        <v>108</v>
      </c>
      <c r="D56" s="253"/>
      <c r="E56" s="130">
        <v>0</v>
      </c>
      <c r="F56" s="131">
        <v>0</v>
      </c>
      <c r="G56" s="123"/>
    </row>
    <row r="57" spans="1:7" ht="14.25" customHeight="1">
      <c r="A57" s="246" t="s">
        <v>50</v>
      </c>
      <c r="B57" s="246"/>
      <c r="C57" s="252" t="s">
        <v>115</v>
      </c>
      <c r="D57" s="252"/>
      <c r="E57" s="128">
        <v>9424063114.57</v>
      </c>
      <c r="F57" s="129">
        <v>11920383854.05</v>
      </c>
      <c r="G57" s="123"/>
    </row>
    <row r="58" spans="1:7" ht="15" customHeight="1">
      <c r="A58" s="246" t="s">
        <v>51</v>
      </c>
      <c r="B58" s="246"/>
      <c r="C58" s="252" t="s">
        <v>116</v>
      </c>
      <c r="D58" s="252"/>
      <c r="E58" s="128">
        <v>39395023161.66</v>
      </c>
      <c r="F58" s="129">
        <v>70747198449.69</v>
      </c>
      <c r="G58" s="123"/>
    </row>
    <row r="59" spans="1:7" ht="14.25" customHeight="1">
      <c r="A59" s="246" t="s">
        <v>52</v>
      </c>
      <c r="B59" s="246"/>
      <c r="C59" s="253" t="s">
        <v>117</v>
      </c>
      <c r="D59" s="253"/>
      <c r="E59" s="130">
        <v>0</v>
      </c>
      <c r="F59" s="131">
        <v>0</v>
      </c>
      <c r="G59" s="123"/>
    </row>
    <row r="60" spans="1:7" ht="14.25" customHeight="1">
      <c r="A60" s="246" t="s">
        <v>53</v>
      </c>
      <c r="B60" s="246"/>
      <c r="C60" s="253" t="s">
        <v>118</v>
      </c>
      <c r="D60" s="253"/>
      <c r="E60" s="130">
        <v>0</v>
      </c>
      <c r="F60" s="131">
        <v>0</v>
      </c>
      <c r="G60" s="123"/>
    </row>
    <row r="61" spans="1:7" ht="14.25" customHeight="1">
      <c r="A61" s="246" t="s">
        <v>54</v>
      </c>
      <c r="B61" s="246"/>
      <c r="C61" s="253" t="s">
        <v>119</v>
      </c>
      <c r="D61" s="253"/>
      <c r="E61" s="130">
        <v>5415300</v>
      </c>
      <c r="F61" s="131">
        <v>248291505</v>
      </c>
      <c r="G61" s="123"/>
    </row>
    <row r="62" spans="1:7" ht="14.25" customHeight="1">
      <c r="A62" s="246" t="s">
        <v>55</v>
      </c>
      <c r="B62" s="246"/>
      <c r="C62" s="253" t="s">
        <v>120</v>
      </c>
      <c r="D62" s="253"/>
      <c r="E62" s="130">
        <v>0</v>
      </c>
      <c r="F62" s="131">
        <v>0</v>
      </c>
      <c r="G62" s="123"/>
    </row>
    <row r="63" spans="1:7" ht="15" customHeight="1">
      <c r="A63" s="246" t="s">
        <v>56</v>
      </c>
      <c r="B63" s="246"/>
      <c r="C63" s="253" t="s">
        <v>121</v>
      </c>
      <c r="D63" s="253"/>
      <c r="E63" s="130">
        <v>0</v>
      </c>
      <c r="F63" s="131">
        <v>0</v>
      </c>
      <c r="G63" s="123"/>
    </row>
    <row r="64" spans="1:7" ht="14.25" customHeight="1">
      <c r="A64" s="246" t="s">
        <v>57</v>
      </c>
      <c r="B64" s="246"/>
      <c r="C64" s="253" t="s">
        <v>122</v>
      </c>
      <c r="D64" s="253"/>
      <c r="E64" s="130">
        <v>0</v>
      </c>
      <c r="F64" s="131">
        <v>0</v>
      </c>
      <c r="G64" s="123"/>
    </row>
    <row r="65" spans="1:7" ht="14.25" customHeight="1">
      <c r="A65" s="246" t="s">
        <v>58</v>
      </c>
      <c r="B65" s="246"/>
      <c r="C65" s="253" t="s">
        <v>123</v>
      </c>
      <c r="D65" s="253"/>
      <c r="E65" s="130">
        <v>631113119.95</v>
      </c>
      <c r="F65" s="131">
        <v>388236914.95</v>
      </c>
      <c r="G65" s="123"/>
    </row>
    <row r="66" spans="1:7" ht="14.25" customHeight="1">
      <c r="A66" s="246" t="s">
        <v>59</v>
      </c>
      <c r="B66" s="246"/>
      <c r="C66" s="253" t="s">
        <v>124</v>
      </c>
      <c r="D66" s="253"/>
      <c r="E66" s="130">
        <v>0</v>
      </c>
      <c r="F66" s="131">
        <v>0</v>
      </c>
      <c r="G66" s="123"/>
    </row>
    <row r="67" spans="1:7" ht="14.25" customHeight="1">
      <c r="A67" s="246" t="s">
        <v>60</v>
      </c>
      <c r="B67" s="246"/>
      <c r="C67" s="253" t="s">
        <v>125</v>
      </c>
      <c r="D67" s="253"/>
      <c r="E67" s="130">
        <v>0</v>
      </c>
      <c r="F67" s="131">
        <v>0</v>
      </c>
      <c r="G67" s="123"/>
    </row>
    <row r="68" spans="1:7" ht="15" customHeight="1">
      <c r="A68" s="246" t="s">
        <v>61</v>
      </c>
      <c r="B68" s="246"/>
      <c r="C68" s="253" t="s">
        <v>126</v>
      </c>
      <c r="D68" s="253"/>
      <c r="E68" s="130">
        <v>14356469807.66</v>
      </c>
      <c r="F68" s="131">
        <v>17937073565.29</v>
      </c>
      <c r="G68" s="123"/>
    </row>
    <row r="69" spans="1:7" ht="14.25" customHeight="1">
      <c r="A69" s="246" t="s">
        <v>62</v>
      </c>
      <c r="B69" s="246"/>
      <c r="C69" s="253" t="s">
        <v>108</v>
      </c>
      <c r="D69" s="253"/>
      <c r="E69" s="130">
        <v>0</v>
      </c>
      <c r="F69" s="131">
        <v>0</v>
      </c>
      <c r="G69" s="123"/>
    </row>
    <row r="70" spans="1:7" ht="14.25" customHeight="1">
      <c r="A70" s="246" t="s">
        <v>63</v>
      </c>
      <c r="B70" s="246"/>
      <c r="C70" s="252" t="s">
        <v>127</v>
      </c>
      <c r="D70" s="252"/>
      <c r="E70" s="128">
        <v>14992998227.61</v>
      </c>
      <c r="F70" s="129">
        <v>18573601985.24</v>
      </c>
      <c r="G70" s="123"/>
    </row>
    <row r="71" spans="1:7" ht="14.25" customHeight="1">
      <c r="A71" s="246" t="s">
        <v>64</v>
      </c>
      <c r="B71" s="246"/>
      <c r="C71" s="252" t="s">
        <v>94</v>
      </c>
      <c r="D71" s="252"/>
      <c r="E71" s="128">
        <v>54388021389.27</v>
      </c>
      <c r="F71" s="129">
        <v>89320800434.93</v>
      </c>
      <c r="G71" s="123"/>
    </row>
    <row r="72" spans="1:7" ht="1.5" customHeight="1">
      <c r="A72" s="247"/>
      <c r="B72" s="247"/>
      <c r="C72" s="247"/>
      <c r="D72" s="247"/>
      <c r="E72" s="247"/>
      <c r="F72" s="247"/>
      <c r="G72" s="123"/>
    </row>
    <row r="73" spans="1:7" ht="40.5" customHeight="1">
      <c r="A73" s="123"/>
      <c r="B73" s="123"/>
      <c r="C73" s="123"/>
      <c r="D73" s="123"/>
      <c r="E73" s="123"/>
      <c r="F73" s="123"/>
      <c r="G73" s="123"/>
    </row>
    <row r="74" spans="1:7" ht="23.25" customHeight="1">
      <c r="A74" s="248" t="s">
        <v>65</v>
      </c>
      <c r="B74" s="248"/>
      <c r="C74" s="248"/>
      <c r="D74" s="132" t="s">
        <v>129</v>
      </c>
      <c r="E74" s="255" t="s">
        <v>132</v>
      </c>
      <c r="F74" s="255"/>
      <c r="G74" s="123"/>
    </row>
    <row r="75" spans="1:7" ht="24" customHeight="1">
      <c r="A75" s="248" t="s">
        <v>66</v>
      </c>
      <c r="B75" s="248"/>
      <c r="C75" s="248"/>
      <c r="D75" s="132" t="s">
        <v>129</v>
      </c>
      <c r="E75" s="255" t="s">
        <v>133</v>
      </c>
      <c r="F75" s="255"/>
      <c r="G75" s="123"/>
    </row>
    <row r="76" spans="1:7" ht="20.25" customHeight="1">
      <c r="A76" s="123"/>
      <c r="B76" s="123"/>
      <c r="C76" s="123"/>
      <c r="D76" s="123"/>
      <c r="E76" s="123"/>
      <c r="F76" s="123"/>
      <c r="G76" s="123"/>
    </row>
    <row r="77" spans="1:7" ht="14.25" customHeight="1">
      <c r="A77" s="249" t="s">
        <v>67</v>
      </c>
      <c r="B77" s="249"/>
      <c r="C77" s="254">
        <v>44963.61487268518</v>
      </c>
      <c r="D77" s="254"/>
      <c r="E77" s="133" t="s">
        <v>134</v>
      </c>
      <c r="F77" s="134" t="s">
        <v>136</v>
      </c>
      <c r="G77" s="123"/>
    </row>
  </sheetData>
  <sheetProtection/>
  <mergeCells count="138">
    <mergeCell ref="C68:D68"/>
    <mergeCell ref="C69:D69"/>
    <mergeCell ref="C70:D70"/>
    <mergeCell ref="C71:D71"/>
    <mergeCell ref="C77:D77"/>
    <mergeCell ref="E6:F6"/>
    <mergeCell ref="E74:F74"/>
    <mergeCell ref="E75:F75"/>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A72:F72"/>
    <mergeCell ref="A74:C74"/>
    <mergeCell ref="A75:C75"/>
    <mergeCell ref="A77:B77"/>
    <mergeCell ref="B4:G4"/>
    <mergeCell ref="C9:D9"/>
    <mergeCell ref="C10:D10"/>
    <mergeCell ref="C11:D11"/>
    <mergeCell ref="C12:D12"/>
    <mergeCell ref="C13:D13"/>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F2"/>
    <mergeCell ref="A6:C6"/>
    <mergeCell ref="A8:F8"/>
    <mergeCell ref="A9:B9"/>
    <mergeCell ref="A10:B10"/>
    <mergeCell ref="A11:B11"/>
  </mergeCells>
  <printOptions/>
  <pageMargins left="0.75" right="0.75" top="1" bottom="1" header="0.5" footer="0.5"/>
  <pageSetup horizontalDpi="600" verticalDpi="600" orientation="portrait" paperSize="9" scale="87" r:id="rId2"/>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H41"/>
  <sheetViews>
    <sheetView showGridLines="0" zoomScalePageLayoutView="0" workbookViewId="0" topLeftCell="A4">
      <selection activeCell="G22" sqref="G22"/>
    </sheetView>
  </sheetViews>
  <sheetFormatPr defaultColWidth="9.140625" defaultRowHeight="12.75"/>
  <cols>
    <col min="1" max="1" width="8.28125" style="170" customWidth="1"/>
    <col min="2" max="2" width="34.00390625" style="170" customWidth="1"/>
    <col min="3" max="3" width="24.28125" style="170" customWidth="1"/>
    <col min="4" max="5" width="17.140625" style="162" customWidth="1"/>
    <col min="6" max="6" width="17.140625" style="170" customWidth="1"/>
    <col min="7" max="7" width="18.7109375" style="170" bestFit="1" customWidth="1"/>
    <col min="8" max="8" width="17.57421875" style="170" bestFit="1" customWidth="1"/>
    <col min="9" max="16384" width="9.140625" style="170" customWidth="1"/>
  </cols>
  <sheetData>
    <row r="1" spans="1:6" ht="18" customHeight="1">
      <c r="A1" s="137"/>
      <c r="B1" s="137"/>
      <c r="C1" s="137"/>
      <c r="D1" s="123"/>
      <c r="E1" s="123"/>
      <c r="F1" s="137"/>
    </row>
    <row r="2" spans="1:6" ht="18" customHeight="1">
      <c r="A2" s="256" t="s">
        <v>0</v>
      </c>
      <c r="B2" s="256"/>
      <c r="C2" s="256"/>
      <c r="D2" s="256"/>
      <c r="E2" s="256"/>
      <c r="F2" s="152"/>
    </row>
    <row r="3" spans="1:6" ht="21.75" customHeight="1">
      <c r="A3" s="137"/>
      <c r="B3" s="137"/>
      <c r="C3" s="137"/>
      <c r="D3" s="123"/>
      <c r="E3" s="123"/>
      <c r="F3" s="137"/>
    </row>
    <row r="4" spans="1:6" ht="18" customHeight="1">
      <c r="A4" s="257" t="s">
        <v>549</v>
      </c>
      <c r="B4" s="257"/>
      <c r="C4" s="257"/>
      <c r="D4" s="257"/>
      <c r="E4" s="257"/>
      <c r="F4" s="153"/>
    </row>
    <row r="5" spans="1:6" ht="14.25" customHeight="1">
      <c r="A5" s="137"/>
      <c r="B5" s="137"/>
      <c r="C5" s="137"/>
      <c r="D5" s="123"/>
      <c r="E5" s="123"/>
      <c r="F5" s="137"/>
    </row>
    <row r="6" spans="1:6" ht="14.25" customHeight="1">
      <c r="A6" s="258"/>
      <c r="B6" s="258"/>
      <c r="C6" s="144" t="s">
        <v>128</v>
      </c>
      <c r="D6" s="243" t="s">
        <v>130</v>
      </c>
      <c r="E6" s="243"/>
      <c r="F6" s="154"/>
    </row>
    <row r="7" spans="1:6" ht="14.25" customHeight="1">
      <c r="A7" s="259" t="s">
        <v>1</v>
      </c>
      <c r="B7" s="259"/>
      <c r="C7" s="259"/>
      <c r="D7" s="259"/>
      <c r="E7" s="259"/>
      <c r="F7" s="144"/>
    </row>
    <row r="8" spans="1:6" ht="29.25" customHeight="1">
      <c r="A8" s="143" t="s">
        <v>2</v>
      </c>
      <c r="B8" s="263" t="s">
        <v>191</v>
      </c>
      <c r="C8" s="263"/>
      <c r="D8" s="157" t="s">
        <v>354</v>
      </c>
      <c r="E8" s="163" t="s">
        <v>548</v>
      </c>
      <c r="F8" s="158"/>
    </row>
    <row r="9" spans="1:6" ht="13.5" customHeight="1">
      <c r="A9" s="139" t="s">
        <v>3</v>
      </c>
      <c r="B9" s="264" t="s">
        <v>547</v>
      </c>
      <c r="C9" s="264"/>
      <c r="D9" s="164">
        <v>64916740222.87</v>
      </c>
      <c r="E9" s="165">
        <v>142912930639.71</v>
      </c>
      <c r="F9" s="159"/>
    </row>
    <row r="10" spans="1:6" ht="13.5" customHeight="1">
      <c r="A10" s="139" t="s">
        <v>28</v>
      </c>
      <c r="B10" s="262" t="s">
        <v>546</v>
      </c>
      <c r="C10" s="262"/>
      <c r="D10" s="166">
        <v>60492021827.58</v>
      </c>
      <c r="E10" s="167">
        <v>130421472279.81</v>
      </c>
      <c r="F10" s="160"/>
    </row>
    <row r="11" spans="1:6" ht="14.25" customHeight="1">
      <c r="A11" s="139" t="s">
        <v>545</v>
      </c>
      <c r="B11" s="264" t="s">
        <v>544</v>
      </c>
      <c r="C11" s="264"/>
      <c r="D11" s="164">
        <v>4424718395.29</v>
      </c>
      <c r="E11" s="165">
        <v>12491458359.9</v>
      </c>
      <c r="F11" s="159">
        <f>E9-E10</f>
        <v>12491458359.899994</v>
      </c>
    </row>
    <row r="12" spans="1:6" ht="13.5" customHeight="1">
      <c r="A12" s="139" t="s">
        <v>543</v>
      </c>
      <c r="B12" s="262" t="s">
        <v>542</v>
      </c>
      <c r="C12" s="262"/>
      <c r="D12" s="166">
        <v>0</v>
      </c>
      <c r="E12" s="167">
        <v>0</v>
      </c>
      <c r="F12" s="160"/>
    </row>
    <row r="13" spans="1:6" ht="13.5" customHeight="1">
      <c r="A13" s="139" t="s">
        <v>541</v>
      </c>
      <c r="B13" s="262" t="s">
        <v>540</v>
      </c>
      <c r="C13" s="262"/>
      <c r="D13" s="166">
        <v>54383.42</v>
      </c>
      <c r="E13" s="167">
        <v>0</v>
      </c>
      <c r="F13" s="160"/>
    </row>
    <row r="14" spans="1:6" ht="13.5" customHeight="1">
      <c r="A14" s="139" t="s">
        <v>539</v>
      </c>
      <c r="B14" s="262" t="s">
        <v>538</v>
      </c>
      <c r="C14" s="262"/>
      <c r="D14" s="166">
        <v>0</v>
      </c>
      <c r="E14" s="167">
        <v>0</v>
      </c>
      <c r="F14" s="160"/>
    </row>
    <row r="15" spans="1:6" ht="14.25" customHeight="1">
      <c r="A15" s="139" t="s">
        <v>537</v>
      </c>
      <c r="B15" s="262" t="s">
        <v>536</v>
      </c>
      <c r="C15" s="262"/>
      <c r="D15" s="166">
        <v>0</v>
      </c>
      <c r="E15" s="167">
        <v>0</v>
      </c>
      <c r="F15" s="160"/>
    </row>
    <row r="16" spans="1:8" ht="13.5" customHeight="1">
      <c r="A16" s="139" t="s">
        <v>535</v>
      </c>
      <c r="B16" s="262" t="s">
        <v>534</v>
      </c>
      <c r="C16" s="262"/>
      <c r="D16" s="166">
        <v>111214771.27</v>
      </c>
      <c r="E16" s="167">
        <v>9816975.45</v>
      </c>
      <c r="F16" s="160">
        <f>E9+E16</f>
        <v>142922747615.16</v>
      </c>
      <c r="G16" s="171">
        <v>4500000</v>
      </c>
      <c r="H16" s="171">
        <f>E16-G16</f>
        <v>5316975.449999999</v>
      </c>
    </row>
    <row r="17" spans="1:8" ht="13.5" customHeight="1">
      <c r="A17" s="139" t="s">
        <v>533</v>
      </c>
      <c r="B17" s="262" t="s">
        <v>532</v>
      </c>
      <c r="C17" s="262"/>
      <c r="D17" s="166">
        <v>0</v>
      </c>
      <c r="E17" s="167">
        <v>0</v>
      </c>
      <c r="F17" s="160"/>
      <c r="H17" s="171">
        <f>E9+H16+E22+G16</f>
        <v>142924305821.86002</v>
      </c>
    </row>
    <row r="18" spans="1:7" ht="14.25" customHeight="1">
      <c r="A18" s="139" t="s">
        <v>531</v>
      </c>
      <c r="B18" s="262" t="s">
        <v>530</v>
      </c>
      <c r="C18" s="262"/>
      <c r="D18" s="166">
        <v>2877832086.43</v>
      </c>
      <c r="E18" s="167">
        <v>8383648559.34</v>
      </c>
      <c r="F18" s="160"/>
      <c r="G18" s="172">
        <f>E10+E18+E20-E21-zuruu!AB63</f>
        <v>137538710945.68997</v>
      </c>
    </row>
    <row r="19" spans="1:7" ht="13.5" customHeight="1">
      <c r="A19" s="139" t="s">
        <v>529</v>
      </c>
      <c r="B19" s="262" t="s">
        <v>528</v>
      </c>
      <c r="C19" s="262"/>
      <c r="D19" s="166">
        <v>0</v>
      </c>
      <c r="E19" s="167">
        <v>0</v>
      </c>
      <c r="F19" s="160"/>
      <c r="G19" s="171">
        <f>E10+E18+E20-E21</f>
        <v>138805242994.97998</v>
      </c>
    </row>
    <row r="20" spans="1:6" ht="13.5" customHeight="1">
      <c r="A20" s="139" t="s">
        <v>527</v>
      </c>
      <c r="B20" s="262" t="s">
        <v>526</v>
      </c>
      <c r="C20" s="262"/>
      <c r="D20" s="166">
        <v>2059776.87</v>
      </c>
      <c r="E20" s="167">
        <v>42520.55</v>
      </c>
      <c r="F20" s="160"/>
    </row>
    <row r="21" spans="1:7" ht="13.5" customHeight="1">
      <c r="A21" s="139" t="s">
        <v>525</v>
      </c>
      <c r="B21" s="262" t="s">
        <v>524</v>
      </c>
      <c r="C21" s="262"/>
      <c r="D21" s="166">
        <v>-2504844.06</v>
      </c>
      <c r="E21" s="167">
        <v>-79635.28</v>
      </c>
      <c r="F21" s="160"/>
      <c r="G21" s="171">
        <f>E18-E21</f>
        <v>8383728194.62</v>
      </c>
    </row>
    <row r="22" spans="1:6" ht="14.25" customHeight="1">
      <c r="A22" s="139" t="s">
        <v>523</v>
      </c>
      <c r="B22" s="262" t="s">
        <v>522</v>
      </c>
      <c r="C22" s="262"/>
      <c r="D22" s="166">
        <v>40015288.97</v>
      </c>
      <c r="E22" s="167">
        <v>1558206.7</v>
      </c>
      <c r="F22" s="160">
        <f>E10+E18+E20-E21</f>
        <v>138805242994.97998</v>
      </c>
    </row>
    <row r="23" spans="1:5" ht="13.5" customHeight="1">
      <c r="A23" s="139" t="s">
        <v>521</v>
      </c>
      <c r="B23" s="262" t="s">
        <v>520</v>
      </c>
      <c r="C23" s="262"/>
      <c r="D23" s="166">
        <v>0</v>
      </c>
      <c r="E23" s="167">
        <v>0</v>
      </c>
    </row>
    <row r="24" spans="1:6" ht="13.5" customHeight="1">
      <c r="A24" s="139" t="s">
        <v>519</v>
      </c>
      <c r="B24" s="262" t="s">
        <v>518</v>
      </c>
      <c r="C24" s="262"/>
      <c r="D24" s="166">
        <v>0</v>
      </c>
      <c r="E24" s="167">
        <v>0</v>
      </c>
      <c r="F24" s="160">
        <f>F16+E22-F22</f>
        <v>4119062826.8800354</v>
      </c>
    </row>
    <row r="25" spans="1:6" ht="14.25" customHeight="1">
      <c r="A25" s="139" t="s">
        <v>517</v>
      </c>
      <c r="B25" s="262" t="s">
        <v>516</v>
      </c>
      <c r="C25" s="262"/>
      <c r="D25" s="166">
        <v>0</v>
      </c>
      <c r="E25" s="167">
        <v>0</v>
      </c>
      <c r="F25" s="160"/>
    </row>
    <row r="26" spans="1:8" ht="13.5" customHeight="1">
      <c r="A26" s="139" t="s">
        <v>515</v>
      </c>
      <c r="B26" s="264" t="s">
        <v>514</v>
      </c>
      <c r="C26" s="264"/>
      <c r="D26" s="164">
        <v>1693606131.59</v>
      </c>
      <c r="E26" s="165">
        <v>4119062826.88</v>
      </c>
      <c r="F26" s="159">
        <f>F11+E16-E18-E20+E21+E22</f>
        <v>4119062826.879994</v>
      </c>
      <c r="G26" s="173">
        <v>4113084255.46</v>
      </c>
      <c r="H26" s="172">
        <f>E26-G26</f>
        <v>5978571.420000076</v>
      </c>
    </row>
    <row r="27" spans="1:8" ht="13.5" customHeight="1">
      <c r="A27" s="139" t="s">
        <v>513</v>
      </c>
      <c r="B27" s="262" t="s">
        <v>512</v>
      </c>
      <c r="C27" s="262"/>
      <c r="D27" s="166">
        <v>17139170.59</v>
      </c>
      <c r="E27" s="167">
        <v>538459069.25</v>
      </c>
      <c r="F27" s="160"/>
      <c r="H27" s="171">
        <f>G16+E22</f>
        <v>6058206.7</v>
      </c>
    </row>
    <row r="28" spans="1:8" ht="13.5" customHeight="1">
      <c r="A28" s="139" t="s">
        <v>511</v>
      </c>
      <c r="B28" s="264" t="s">
        <v>510</v>
      </c>
      <c r="C28" s="264"/>
      <c r="D28" s="164">
        <v>1676466961</v>
      </c>
      <c r="E28" s="165">
        <v>3580603757.63</v>
      </c>
      <c r="F28" s="159"/>
      <c r="H28" s="172">
        <f>H26-H27</f>
        <v>-79635.27999992389</v>
      </c>
    </row>
    <row r="29" spans="1:6" ht="14.25" customHeight="1">
      <c r="A29" s="139" t="s">
        <v>509</v>
      </c>
      <c r="B29" s="264" t="s">
        <v>508</v>
      </c>
      <c r="C29" s="264"/>
      <c r="D29" s="164">
        <v>0</v>
      </c>
      <c r="E29" s="165">
        <v>0</v>
      </c>
      <c r="F29" s="159"/>
    </row>
    <row r="30" spans="1:6" ht="13.5" customHeight="1">
      <c r="A30" s="139" t="s">
        <v>507</v>
      </c>
      <c r="B30" s="264" t="s">
        <v>506</v>
      </c>
      <c r="C30" s="264"/>
      <c r="D30" s="164">
        <v>1676466961</v>
      </c>
      <c r="E30" s="165">
        <v>3580603757.63</v>
      </c>
      <c r="F30" s="159"/>
    </row>
    <row r="31" spans="1:6" ht="13.5" customHeight="1">
      <c r="A31" s="139" t="s">
        <v>505</v>
      </c>
      <c r="B31" s="262" t="s">
        <v>504</v>
      </c>
      <c r="C31" s="262"/>
      <c r="D31" s="166">
        <v>0</v>
      </c>
      <c r="E31" s="167">
        <v>0</v>
      </c>
      <c r="F31" s="160"/>
    </row>
    <row r="32" spans="1:6" ht="14.25" customHeight="1">
      <c r="A32" s="139" t="s">
        <v>503</v>
      </c>
      <c r="B32" s="262" t="s">
        <v>502</v>
      </c>
      <c r="C32" s="262"/>
      <c r="D32" s="166">
        <v>0</v>
      </c>
      <c r="E32" s="167">
        <v>0</v>
      </c>
      <c r="F32" s="160"/>
    </row>
    <row r="33" spans="1:6" ht="13.5" customHeight="1">
      <c r="A33" s="139" t="s">
        <v>501</v>
      </c>
      <c r="B33" s="262" t="s">
        <v>500</v>
      </c>
      <c r="C33" s="262"/>
      <c r="D33" s="166">
        <v>0</v>
      </c>
      <c r="E33" s="167">
        <v>0</v>
      </c>
      <c r="F33" s="160"/>
    </row>
    <row r="34" spans="1:6" ht="13.5" customHeight="1">
      <c r="A34" s="139" t="s">
        <v>499</v>
      </c>
      <c r="B34" s="262" t="s">
        <v>498</v>
      </c>
      <c r="C34" s="262"/>
      <c r="D34" s="166">
        <v>0</v>
      </c>
      <c r="E34" s="167">
        <v>0</v>
      </c>
      <c r="F34" s="160"/>
    </row>
    <row r="35" spans="1:6" ht="13.5" customHeight="1">
      <c r="A35" s="139" t="s">
        <v>497</v>
      </c>
      <c r="B35" s="264" t="s">
        <v>496</v>
      </c>
      <c r="C35" s="264"/>
      <c r="D35" s="164">
        <v>1676466961</v>
      </c>
      <c r="E35" s="165">
        <v>3580603757.63</v>
      </c>
      <c r="F35" s="159"/>
    </row>
    <row r="36" spans="1:6" ht="14.25" customHeight="1">
      <c r="A36" s="139" t="s">
        <v>495</v>
      </c>
      <c r="B36" s="264" t="s">
        <v>494</v>
      </c>
      <c r="C36" s="264"/>
      <c r="D36" s="164">
        <v>0</v>
      </c>
      <c r="E36" s="165">
        <v>0</v>
      </c>
      <c r="F36" s="159"/>
    </row>
    <row r="37" spans="1:6" ht="1.5" customHeight="1">
      <c r="A37" s="260"/>
      <c r="B37" s="260"/>
      <c r="C37" s="260"/>
      <c r="D37" s="260"/>
      <c r="E37" s="260"/>
      <c r="F37" s="155"/>
    </row>
    <row r="38" spans="1:6" ht="23.25" customHeight="1">
      <c r="A38" s="261" t="s">
        <v>65</v>
      </c>
      <c r="B38" s="261"/>
      <c r="C38" s="138" t="s">
        <v>129</v>
      </c>
      <c r="D38" s="266" t="s">
        <v>132</v>
      </c>
      <c r="E38" s="266"/>
      <c r="F38" s="156"/>
    </row>
    <row r="39" spans="1:6" ht="24" customHeight="1">
      <c r="A39" s="261" t="s">
        <v>66</v>
      </c>
      <c r="B39" s="261"/>
      <c r="C39" s="138" t="s">
        <v>129</v>
      </c>
      <c r="D39" s="266" t="s">
        <v>133</v>
      </c>
      <c r="E39" s="266"/>
      <c r="F39" s="156"/>
    </row>
    <row r="40" spans="1:6" ht="21" customHeight="1">
      <c r="A40" s="137"/>
      <c r="B40" s="137"/>
      <c r="C40" s="137"/>
      <c r="D40" s="123"/>
      <c r="E40" s="123"/>
      <c r="F40" s="137"/>
    </row>
    <row r="41" spans="1:6" ht="14.25" customHeight="1">
      <c r="A41" s="136" t="s">
        <v>67</v>
      </c>
      <c r="B41" s="265">
        <v>44963.615590277775</v>
      </c>
      <c r="C41" s="265"/>
      <c r="D41" s="133" t="s">
        <v>134</v>
      </c>
      <c r="E41" s="168" t="s">
        <v>136</v>
      </c>
      <c r="F41" s="161"/>
    </row>
  </sheetData>
  <sheetProtection/>
  <mergeCells count="40">
    <mergeCell ref="B33:C33"/>
    <mergeCell ref="B34:C34"/>
    <mergeCell ref="B35:C35"/>
    <mergeCell ref="B36:C36"/>
    <mergeCell ref="B41:C41"/>
    <mergeCell ref="D6:E6"/>
    <mergeCell ref="D38:E38"/>
    <mergeCell ref="D39:E39"/>
    <mergeCell ref="B27:C27"/>
    <mergeCell ref="B28:C28"/>
    <mergeCell ref="B29:C29"/>
    <mergeCell ref="B30:C30"/>
    <mergeCell ref="B31:C31"/>
    <mergeCell ref="B32:C32"/>
    <mergeCell ref="B21:C21"/>
    <mergeCell ref="B22:C22"/>
    <mergeCell ref="B23:C23"/>
    <mergeCell ref="B24:C24"/>
    <mergeCell ref="B25:C25"/>
    <mergeCell ref="B26:C26"/>
    <mergeCell ref="A39:B39"/>
    <mergeCell ref="B8:C8"/>
    <mergeCell ref="B9:C9"/>
    <mergeCell ref="B10:C10"/>
    <mergeCell ref="B11:C11"/>
    <mergeCell ref="B12:C12"/>
    <mergeCell ref="B13:C13"/>
    <mergeCell ref="B14:C14"/>
    <mergeCell ref="B15:C15"/>
    <mergeCell ref="B16:C16"/>
    <mergeCell ref="A2:E2"/>
    <mergeCell ref="A4:E4"/>
    <mergeCell ref="A6:B6"/>
    <mergeCell ref="A7:E7"/>
    <mergeCell ref="A37:E37"/>
    <mergeCell ref="A38:B38"/>
    <mergeCell ref="B17:C17"/>
    <mergeCell ref="B18:C18"/>
    <mergeCell ref="B19:C19"/>
    <mergeCell ref="B20:C20"/>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K31"/>
  <sheetViews>
    <sheetView showGridLines="0" zoomScalePageLayoutView="0" workbookViewId="0" topLeftCell="A1">
      <selection activeCell="M12" sqref="M12"/>
    </sheetView>
  </sheetViews>
  <sheetFormatPr defaultColWidth="9.140625" defaultRowHeight="12.75"/>
  <cols>
    <col min="1" max="1" width="4.140625" style="0" customWidth="1"/>
    <col min="2" max="2" width="4.00390625" style="0" customWidth="1"/>
    <col min="3" max="3" width="34.57421875" style="0" customWidth="1"/>
    <col min="4" max="8" width="13.140625" style="0" customWidth="1"/>
    <col min="9" max="9" width="13.28125" style="0" customWidth="1"/>
    <col min="10" max="11" width="14.00390625" style="0" bestFit="1" customWidth="1"/>
  </cols>
  <sheetData>
    <row r="1" spans="1:11" ht="25.5" customHeight="1">
      <c r="A1" s="123"/>
      <c r="B1" s="123"/>
      <c r="C1" s="123"/>
      <c r="D1" s="123"/>
      <c r="E1" s="123"/>
      <c r="F1" s="123"/>
      <c r="G1" s="123"/>
      <c r="H1" s="123"/>
      <c r="I1" s="123"/>
      <c r="J1" s="123"/>
      <c r="K1" s="123"/>
    </row>
    <row r="2" spans="1:11" ht="18" customHeight="1">
      <c r="A2" s="242" t="s">
        <v>0</v>
      </c>
      <c r="B2" s="242"/>
      <c r="C2" s="242"/>
      <c r="D2" s="242"/>
      <c r="E2" s="242"/>
      <c r="F2" s="242"/>
      <c r="G2" s="242"/>
      <c r="H2" s="242"/>
      <c r="I2" s="242"/>
      <c r="J2" s="242"/>
      <c r="K2" s="242"/>
    </row>
    <row r="3" spans="1:11" ht="22.5" customHeight="1">
      <c r="A3" s="123"/>
      <c r="B3" s="123"/>
      <c r="C3" s="123"/>
      <c r="D3" s="123"/>
      <c r="E3" s="123"/>
      <c r="F3" s="123"/>
      <c r="G3" s="123"/>
      <c r="H3" s="123"/>
      <c r="I3" s="123"/>
      <c r="J3" s="123"/>
      <c r="K3" s="123"/>
    </row>
    <row r="4" spans="1:11" ht="24" customHeight="1">
      <c r="A4" s="250" t="s">
        <v>668</v>
      </c>
      <c r="B4" s="250"/>
      <c r="C4" s="250"/>
      <c r="D4" s="250"/>
      <c r="E4" s="250"/>
      <c r="F4" s="250"/>
      <c r="G4" s="250"/>
      <c r="H4" s="250"/>
      <c r="I4" s="250"/>
      <c r="J4" s="250"/>
      <c r="K4" s="250"/>
    </row>
    <row r="5" spans="1:11" ht="25.5" customHeight="1">
      <c r="A5" s="123"/>
      <c r="B5" s="123"/>
      <c r="C5" s="123"/>
      <c r="D5" s="123"/>
      <c r="E5" s="123"/>
      <c r="F5" s="123"/>
      <c r="G5" s="123"/>
      <c r="H5" s="123"/>
      <c r="I5" s="123"/>
      <c r="J5" s="123"/>
      <c r="K5" s="123"/>
    </row>
    <row r="6" spans="1:11" ht="14.25" customHeight="1">
      <c r="A6" s="243"/>
      <c r="B6" s="243"/>
      <c r="C6" s="243"/>
      <c r="D6" s="244" t="s">
        <v>128</v>
      </c>
      <c r="E6" s="244"/>
      <c r="F6" s="244"/>
      <c r="G6" s="244"/>
      <c r="H6" s="244"/>
      <c r="I6" s="244"/>
      <c r="J6" s="243" t="s">
        <v>130</v>
      </c>
      <c r="K6" s="243"/>
    </row>
    <row r="7" spans="1:11" ht="5.25" customHeight="1">
      <c r="A7" s="123"/>
      <c r="B7" s="123"/>
      <c r="C7" s="123"/>
      <c r="D7" s="123"/>
      <c r="E7" s="123"/>
      <c r="F7" s="123"/>
      <c r="G7" s="123"/>
      <c r="H7" s="123"/>
      <c r="I7" s="123"/>
      <c r="J7" s="123"/>
      <c r="K7" s="123"/>
    </row>
    <row r="8" spans="1:11" ht="43.5" customHeight="1">
      <c r="A8" s="157"/>
      <c r="B8" s="245" t="s">
        <v>191</v>
      </c>
      <c r="C8" s="245"/>
      <c r="D8" s="157" t="s">
        <v>667</v>
      </c>
      <c r="E8" s="157" t="s">
        <v>666</v>
      </c>
      <c r="F8" s="157" t="s">
        <v>665</v>
      </c>
      <c r="G8" s="157" t="s">
        <v>664</v>
      </c>
      <c r="H8" s="157" t="s">
        <v>663</v>
      </c>
      <c r="I8" s="157" t="s">
        <v>662</v>
      </c>
      <c r="J8" s="157" t="s">
        <v>661</v>
      </c>
      <c r="K8" s="163" t="s">
        <v>186</v>
      </c>
    </row>
    <row r="9" spans="1:11" ht="14.25" customHeight="1">
      <c r="A9" s="169">
        <v>1</v>
      </c>
      <c r="B9" s="267" t="s">
        <v>660</v>
      </c>
      <c r="C9" s="267"/>
      <c r="D9" s="166">
        <v>5415300</v>
      </c>
      <c r="E9" s="166">
        <v>0</v>
      </c>
      <c r="F9" s="166">
        <v>0</v>
      </c>
      <c r="G9" s="166">
        <v>631113119.95</v>
      </c>
      <c r="H9" s="166">
        <v>0</v>
      </c>
      <c r="I9" s="166">
        <v>0</v>
      </c>
      <c r="J9" s="166">
        <v>12748744117.38</v>
      </c>
      <c r="K9" s="167">
        <v>13385272537.33</v>
      </c>
    </row>
    <row r="10" spans="1:11" ht="23.25" customHeight="1">
      <c r="A10" s="169">
        <v>2</v>
      </c>
      <c r="B10" s="267" t="s">
        <v>658</v>
      </c>
      <c r="C10" s="267"/>
      <c r="D10" s="166">
        <v>0</v>
      </c>
      <c r="E10" s="166">
        <v>0</v>
      </c>
      <c r="F10" s="166">
        <v>0</v>
      </c>
      <c r="G10" s="166">
        <v>0</v>
      </c>
      <c r="H10" s="166">
        <v>0</v>
      </c>
      <c r="I10" s="166">
        <v>0</v>
      </c>
      <c r="J10" s="166">
        <v>0</v>
      </c>
      <c r="K10" s="167">
        <v>0</v>
      </c>
    </row>
    <row r="11" spans="1:11" ht="14.25" customHeight="1">
      <c r="A11" s="169">
        <v>3</v>
      </c>
      <c r="B11" s="267" t="s">
        <v>657</v>
      </c>
      <c r="C11" s="267"/>
      <c r="D11" s="166">
        <v>5415300</v>
      </c>
      <c r="E11" s="166">
        <v>0</v>
      </c>
      <c r="F11" s="166">
        <v>0</v>
      </c>
      <c r="G11" s="166">
        <v>631113119.95</v>
      </c>
      <c r="H11" s="166">
        <v>0</v>
      </c>
      <c r="I11" s="166">
        <v>0</v>
      </c>
      <c r="J11" s="166">
        <v>12748744117.38</v>
      </c>
      <c r="K11" s="167">
        <v>13385272537.33</v>
      </c>
    </row>
    <row r="12" spans="1:11" ht="14.25" customHeight="1">
      <c r="A12" s="169">
        <v>4</v>
      </c>
      <c r="B12" s="267" t="s">
        <v>656</v>
      </c>
      <c r="C12" s="267"/>
      <c r="D12" s="166">
        <v>0</v>
      </c>
      <c r="E12" s="166">
        <v>0</v>
      </c>
      <c r="F12" s="166">
        <v>0</v>
      </c>
      <c r="G12" s="166">
        <v>0</v>
      </c>
      <c r="H12" s="166">
        <v>0</v>
      </c>
      <c r="I12" s="166">
        <v>0</v>
      </c>
      <c r="J12" s="166">
        <v>0</v>
      </c>
      <c r="K12" s="167">
        <v>0</v>
      </c>
    </row>
    <row r="13" spans="1:11" ht="15" customHeight="1">
      <c r="A13" s="169">
        <v>5</v>
      </c>
      <c r="B13" s="267" t="s">
        <v>655</v>
      </c>
      <c r="C13" s="267"/>
      <c r="D13" s="166">
        <v>0</v>
      </c>
      <c r="E13" s="166">
        <v>0</v>
      </c>
      <c r="F13" s="166">
        <v>0</v>
      </c>
      <c r="G13" s="166">
        <v>0</v>
      </c>
      <c r="H13" s="166">
        <v>0</v>
      </c>
      <c r="I13" s="166">
        <v>0</v>
      </c>
      <c r="J13" s="166">
        <v>0</v>
      </c>
      <c r="K13" s="167">
        <v>0</v>
      </c>
    </row>
    <row r="14" spans="1:11" ht="14.25" customHeight="1">
      <c r="A14" s="169">
        <v>6</v>
      </c>
      <c r="B14" s="267" t="s">
        <v>654</v>
      </c>
      <c r="C14" s="267"/>
      <c r="D14" s="166">
        <v>0</v>
      </c>
      <c r="E14" s="166">
        <v>0</v>
      </c>
      <c r="F14" s="166">
        <v>0</v>
      </c>
      <c r="G14" s="166">
        <v>0</v>
      </c>
      <c r="H14" s="166">
        <v>0</v>
      </c>
      <c r="I14" s="166">
        <v>0</v>
      </c>
      <c r="J14" s="166">
        <v>0</v>
      </c>
      <c r="K14" s="167">
        <v>0</v>
      </c>
    </row>
    <row r="15" spans="1:11" ht="14.25" customHeight="1">
      <c r="A15" s="169">
        <v>7</v>
      </c>
      <c r="B15" s="267" t="s">
        <v>653</v>
      </c>
      <c r="C15" s="267"/>
      <c r="D15" s="166">
        <v>0</v>
      </c>
      <c r="E15" s="166">
        <v>0</v>
      </c>
      <c r="F15" s="166">
        <v>0</v>
      </c>
      <c r="G15" s="166">
        <v>0</v>
      </c>
      <c r="H15" s="166">
        <v>0</v>
      </c>
      <c r="I15" s="166">
        <v>0</v>
      </c>
      <c r="J15" s="166">
        <v>1607725690.28</v>
      </c>
      <c r="K15" s="167">
        <v>1607725690.28</v>
      </c>
    </row>
    <row r="16" spans="1:11" ht="14.25" customHeight="1">
      <c r="A16" s="169">
        <v>8</v>
      </c>
      <c r="B16" s="267" t="s">
        <v>344</v>
      </c>
      <c r="C16" s="267"/>
      <c r="D16" s="166">
        <v>0</v>
      </c>
      <c r="E16" s="166">
        <v>0</v>
      </c>
      <c r="F16" s="166">
        <v>0</v>
      </c>
      <c r="G16" s="166">
        <v>0</v>
      </c>
      <c r="H16" s="166">
        <v>0</v>
      </c>
      <c r="I16" s="166">
        <v>0</v>
      </c>
      <c r="J16" s="166">
        <v>0</v>
      </c>
      <c r="K16" s="167">
        <v>0</v>
      </c>
    </row>
    <row r="17" spans="1:11" ht="14.25" customHeight="1">
      <c r="A17" s="169">
        <v>9</v>
      </c>
      <c r="B17" s="267" t="s">
        <v>659</v>
      </c>
      <c r="C17" s="267"/>
      <c r="D17" s="166">
        <v>5415300</v>
      </c>
      <c r="E17" s="166">
        <v>0</v>
      </c>
      <c r="F17" s="166">
        <v>0</v>
      </c>
      <c r="G17" s="166">
        <v>631113119.95</v>
      </c>
      <c r="H17" s="166">
        <v>0</v>
      </c>
      <c r="I17" s="166">
        <v>0</v>
      </c>
      <c r="J17" s="166">
        <v>14356469807.66</v>
      </c>
      <c r="K17" s="167">
        <v>14992998227.61</v>
      </c>
    </row>
    <row r="18" spans="1:11" ht="23.25" customHeight="1">
      <c r="A18" s="169">
        <v>10</v>
      </c>
      <c r="B18" s="267" t="s">
        <v>658</v>
      </c>
      <c r="C18" s="267"/>
      <c r="D18" s="166">
        <v>0</v>
      </c>
      <c r="E18" s="166">
        <v>0</v>
      </c>
      <c r="F18" s="166">
        <v>0</v>
      </c>
      <c r="G18" s="166">
        <v>0</v>
      </c>
      <c r="H18" s="166">
        <v>0</v>
      </c>
      <c r="I18" s="166">
        <v>0</v>
      </c>
      <c r="J18" s="166">
        <v>0</v>
      </c>
      <c r="K18" s="167">
        <v>0</v>
      </c>
    </row>
    <row r="19" spans="1:11" ht="14.25" customHeight="1">
      <c r="A19" s="169">
        <v>11</v>
      </c>
      <c r="B19" s="267" t="s">
        <v>657</v>
      </c>
      <c r="C19" s="267"/>
      <c r="D19" s="166">
        <v>5415300</v>
      </c>
      <c r="E19" s="166">
        <v>0</v>
      </c>
      <c r="F19" s="166">
        <v>0</v>
      </c>
      <c r="G19" s="166">
        <v>631113119.95</v>
      </c>
      <c r="H19" s="166">
        <v>0</v>
      </c>
      <c r="I19" s="166">
        <v>0</v>
      </c>
      <c r="J19" s="166">
        <v>14356469807.66</v>
      </c>
      <c r="K19" s="167">
        <v>14992998227.61</v>
      </c>
    </row>
    <row r="20" spans="1:11" ht="15" customHeight="1">
      <c r="A20" s="169">
        <v>12</v>
      </c>
      <c r="B20" s="267" t="s">
        <v>656</v>
      </c>
      <c r="C20" s="267"/>
      <c r="D20" s="166">
        <v>0</v>
      </c>
      <c r="E20" s="166">
        <v>0</v>
      </c>
      <c r="F20" s="166">
        <v>0</v>
      </c>
      <c r="G20" s="166">
        <v>0</v>
      </c>
      <c r="H20" s="166">
        <v>0</v>
      </c>
      <c r="I20" s="166">
        <v>0</v>
      </c>
      <c r="J20" s="166">
        <v>0</v>
      </c>
      <c r="K20" s="167">
        <v>0</v>
      </c>
    </row>
    <row r="21" spans="1:11" ht="14.25" customHeight="1">
      <c r="A21" s="169">
        <v>13</v>
      </c>
      <c r="B21" s="267" t="s">
        <v>655</v>
      </c>
      <c r="C21" s="267"/>
      <c r="D21" s="166">
        <v>0</v>
      </c>
      <c r="E21" s="166">
        <v>0</v>
      </c>
      <c r="F21" s="166">
        <v>0</v>
      </c>
      <c r="G21" s="166">
        <v>0</v>
      </c>
      <c r="H21" s="166">
        <v>0</v>
      </c>
      <c r="I21" s="166">
        <v>0</v>
      </c>
      <c r="J21" s="166">
        <v>0</v>
      </c>
      <c r="K21" s="167">
        <v>0</v>
      </c>
    </row>
    <row r="22" spans="1:11" ht="14.25" customHeight="1">
      <c r="A22" s="169">
        <v>14</v>
      </c>
      <c r="B22" s="267" t="s">
        <v>654</v>
      </c>
      <c r="C22" s="267"/>
      <c r="D22" s="166">
        <v>0</v>
      </c>
      <c r="E22" s="166">
        <v>0</v>
      </c>
      <c r="F22" s="166">
        <v>0</v>
      </c>
      <c r="G22" s="166">
        <v>0</v>
      </c>
      <c r="H22" s="166">
        <v>0</v>
      </c>
      <c r="I22" s="166">
        <v>0</v>
      </c>
      <c r="J22" s="166">
        <v>0</v>
      </c>
      <c r="K22" s="167">
        <v>0</v>
      </c>
    </row>
    <row r="23" spans="1:11" ht="14.25" customHeight="1">
      <c r="A23" s="169">
        <v>15</v>
      </c>
      <c r="B23" s="267" t="s">
        <v>653</v>
      </c>
      <c r="C23" s="267"/>
      <c r="D23" s="166">
        <v>0</v>
      </c>
      <c r="E23" s="166">
        <v>0</v>
      </c>
      <c r="F23" s="166">
        <v>0</v>
      </c>
      <c r="G23" s="166">
        <v>0</v>
      </c>
      <c r="H23" s="166">
        <v>0</v>
      </c>
      <c r="I23" s="166">
        <v>0</v>
      </c>
      <c r="J23" s="166">
        <v>3580603757.63</v>
      </c>
      <c r="K23" s="167">
        <v>3580603757.63</v>
      </c>
    </row>
    <row r="24" spans="1:11" ht="14.25" customHeight="1">
      <c r="A24" s="169">
        <v>16</v>
      </c>
      <c r="B24" s="267" t="s">
        <v>344</v>
      </c>
      <c r="C24" s="267"/>
      <c r="D24" s="166">
        <v>0</v>
      </c>
      <c r="E24" s="166">
        <v>0</v>
      </c>
      <c r="F24" s="166">
        <v>0</v>
      </c>
      <c r="G24" s="166">
        <v>0</v>
      </c>
      <c r="H24" s="166">
        <v>0</v>
      </c>
      <c r="I24" s="166">
        <v>0</v>
      </c>
      <c r="J24" s="166">
        <v>0</v>
      </c>
      <c r="K24" s="167">
        <v>0</v>
      </c>
    </row>
    <row r="25" spans="1:11" ht="15" customHeight="1">
      <c r="A25" s="169">
        <v>17</v>
      </c>
      <c r="B25" s="267" t="s">
        <v>652</v>
      </c>
      <c r="C25" s="267"/>
      <c r="D25" s="166">
        <v>248291505</v>
      </c>
      <c r="E25" s="166">
        <v>0</v>
      </c>
      <c r="F25" s="166">
        <v>0</v>
      </c>
      <c r="G25" s="166">
        <v>388236914.95</v>
      </c>
      <c r="H25" s="166">
        <v>0</v>
      </c>
      <c r="I25" s="166">
        <v>0</v>
      </c>
      <c r="J25" s="166">
        <v>17937073565.29</v>
      </c>
      <c r="K25" s="167">
        <v>18573601985.24</v>
      </c>
    </row>
    <row r="26" spans="1:11" ht="1.5" customHeight="1">
      <c r="A26" s="269"/>
      <c r="B26" s="269"/>
      <c r="C26" s="269"/>
      <c r="D26" s="269"/>
      <c r="E26" s="269"/>
      <c r="F26" s="269"/>
      <c r="G26" s="269"/>
      <c r="H26" s="269"/>
      <c r="I26" s="269"/>
      <c r="J26" s="269"/>
      <c r="K26" s="269"/>
    </row>
    <row r="27" spans="1:11" ht="16.5" customHeight="1">
      <c r="A27" s="123"/>
      <c r="B27" s="123"/>
      <c r="C27" s="123"/>
      <c r="D27" s="123"/>
      <c r="E27" s="123"/>
      <c r="F27" s="123"/>
      <c r="G27" s="123"/>
      <c r="H27" s="123"/>
      <c r="I27" s="123"/>
      <c r="J27" s="123"/>
      <c r="K27" s="123"/>
    </row>
    <row r="28" spans="1:11" ht="23.25" customHeight="1">
      <c r="A28" s="248" t="s">
        <v>65</v>
      </c>
      <c r="B28" s="248"/>
      <c r="C28" s="248"/>
      <c r="D28" s="248"/>
      <c r="E28" s="268" t="s">
        <v>651</v>
      </c>
      <c r="F28" s="268"/>
      <c r="G28" s="266" t="s">
        <v>132</v>
      </c>
      <c r="H28" s="266"/>
      <c r="I28" s="266"/>
      <c r="J28" s="266"/>
      <c r="K28" s="266"/>
    </row>
    <row r="29" spans="1:11" ht="24" customHeight="1">
      <c r="A29" s="248" t="s">
        <v>66</v>
      </c>
      <c r="B29" s="248"/>
      <c r="C29" s="248"/>
      <c r="D29" s="248"/>
      <c r="E29" s="268" t="s">
        <v>651</v>
      </c>
      <c r="F29" s="268"/>
      <c r="G29" s="266" t="s">
        <v>133</v>
      </c>
      <c r="H29" s="266"/>
      <c r="I29" s="266"/>
      <c r="J29" s="266"/>
      <c r="K29" s="266"/>
    </row>
    <row r="30" spans="1:11" ht="30.75" customHeight="1">
      <c r="A30" s="123"/>
      <c r="B30" s="123"/>
      <c r="C30" s="123"/>
      <c r="D30" s="123"/>
      <c r="E30" s="123"/>
      <c r="F30" s="123"/>
      <c r="G30" s="123"/>
      <c r="H30" s="123"/>
      <c r="I30" s="123"/>
      <c r="J30" s="123"/>
      <c r="K30" s="123"/>
    </row>
    <row r="31" spans="1:11" ht="14.25" customHeight="1">
      <c r="A31" s="249" t="s">
        <v>67</v>
      </c>
      <c r="B31" s="249"/>
      <c r="C31" s="254">
        <v>44967.51028935185</v>
      </c>
      <c r="D31" s="254"/>
      <c r="E31" s="254"/>
      <c r="F31" s="254"/>
      <c r="G31" s="254"/>
      <c r="H31" s="254"/>
      <c r="I31" s="249" t="s">
        <v>134</v>
      </c>
      <c r="J31" s="249"/>
      <c r="K31" s="134" t="s">
        <v>136</v>
      </c>
    </row>
  </sheetData>
  <sheetProtection/>
  <mergeCells count="33">
    <mergeCell ref="G29:K29"/>
    <mergeCell ref="I31:J31"/>
    <mergeCell ref="J6:K6"/>
    <mergeCell ref="B24:C24"/>
    <mergeCell ref="B25:C25"/>
    <mergeCell ref="C31:H31"/>
    <mergeCell ref="A31:B31"/>
    <mergeCell ref="A26:K26"/>
    <mergeCell ref="A28:D28"/>
    <mergeCell ref="A29:D29"/>
    <mergeCell ref="E28:F28"/>
    <mergeCell ref="E29:F29"/>
    <mergeCell ref="G28:K28"/>
    <mergeCell ref="B11:C11"/>
    <mergeCell ref="B12:C12"/>
    <mergeCell ref="B13:C13"/>
    <mergeCell ref="B21:C21"/>
    <mergeCell ref="B22:C22"/>
    <mergeCell ref="B23:C23"/>
    <mergeCell ref="B17:C17"/>
    <mergeCell ref="A2:K2"/>
    <mergeCell ref="A4:K4"/>
    <mergeCell ref="A6:C6"/>
    <mergeCell ref="B8:C8"/>
    <mergeCell ref="B9:C9"/>
    <mergeCell ref="B10:C10"/>
    <mergeCell ref="D6:I6"/>
    <mergeCell ref="B18:C18"/>
    <mergeCell ref="B19:C19"/>
    <mergeCell ref="B20:C20"/>
    <mergeCell ref="B14:C14"/>
    <mergeCell ref="B15:C15"/>
    <mergeCell ref="B16:C1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9" tint="0.7999799847602844"/>
  </sheetPr>
  <dimension ref="A1:F65"/>
  <sheetViews>
    <sheetView showGridLines="0" zoomScalePageLayoutView="0" workbookViewId="0" topLeftCell="A25">
      <selection activeCell="F43" sqref="F43"/>
    </sheetView>
  </sheetViews>
  <sheetFormatPr defaultColWidth="9.140625" defaultRowHeight="12.75"/>
  <cols>
    <col min="1" max="1" width="8.28125" style="145" customWidth="1"/>
    <col min="2" max="2" width="34.00390625" style="145" customWidth="1"/>
    <col min="3" max="3" width="24.28125" style="145" customWidth="1"/>
    <col min="4" max="5" width="17.140625" style="145" customWidth="1"/>
    <col min="6" max="6" width="19.28125" style="145" customWidth="1"/>
    <col min="7" max="16384" width="9.140625" style="145" customWidth="1"/>
  </cols>
  <sheetData>
    <row r="1" spans="1:5" ht="18" customHeight="1">
      <c r="A1" s="137"/>
      <c r="B1" s="137"/>
      <c r="C1" s="137"/>
      <c r="D1" s="137"/>
      <c r="E1" s="137"/>
    </row>
    <row r="2" spans="1:5" ht="18" customHeight="1">
      <c r="A2" s="256" t="s">
        <v>0</v>
      </c>
      <c r="B2" s="256"/>
      <c r="C2" s="256"/>
      <c r="D2" s="256"/>
      <c r="E2" s="256"/>
    </row>
    <row r="3" spans="1:5" ht="13.5" customHeight="1">
      <c r="A3" s="137"/>
      <c r="B3" s="137"/>
      <c r="C3" s="137"/>
      <c r="D3" s="137"/>
      <c r="E3" s="137"/>
    </row>
    <row r="4" spans="1:5" ht="18" customHeight="1">
      <c r="A4" s="257" t="s">
        <v>735</v>
      </c>
      <c r="B4" s="257"/>
      <c r="C4" s="257"/>
      <c r="D4" s="257"/>
      <c r="E4" s="257"/>
    </row>
    <row r="5" spans="1:5" ht="13.5" customHeight="1">
      <c r="A5" s="137"/>
      <c r="B5" s="137"/>
      <c r="C5" s="137"/>
      <c r="D5" s="137"/>
      <c r="E5" s="137"/>
    </row>
    <row r="6" spans="1:5" ht="13.5" customHeight="1">
      <c r="A6" s="258"/>
      <c r="B6" s="258"/>
      <c r="C6" s="144" t="s">
        <v>128</v>
      </c>
      <c r="D6" s="258" t="s">
        <v>130</v>
      </c>
      <c r="E6" s="258"/>
    </row>
    <row r="7" spans="1:5" ht="12.75" customHeight="1">
      <c r="A7" s="259" t="s">
        <v>1</v>
      </c>
      <c r="B7" s="259"/>
      <c r="C7" s="259"/>
      <c r="D7" s="259"/>
      <c r="E7" s="259"/>
    </row>
    <row r="8" spans="1:5" ht="25.5" customHeight="1">
      <c r="A8" s="143" t="s">
        <v>2</v>
      </c>
      <c r="B8" s="263" t="s">
        <v>191</v>
      </c>
      <c r="C8" s="263"/>
      <c r="D8" s="143" t="s">
        <v>734</v>
      </c>
      <c r="E8" s="142" t="s">
        <v>733</v>
      </c>
    </row>
    <row r="9" spans="1:5" ht="12" customHeight="1">
      <c r="A9" s="139" t="s">
        <v>3</v>
      </c>
      <c r="B9" s="270" t="s">
        <v>732</v>
      </c>
      <c r="C9" s="270"/>
      <c r="D9" s="141">
        <v>0</v>
      </c>
      <c r="E9" s="140">
        <v>0</v>
      </c>
    </row>
    <row r="10" spans="1:5" ht="12" customHeight="1">
      <c r="A10" s="139" t="s">
        <v>4</v>
      </c>
      <c r="B10" s="270" t="s">
        <v>692</v>
      </c>
      <c r="C10" s="270"/>
      <c r="D10" s="141">
        <v>162724268378.19</v>
      </c>
      <c r="E10" s="140">
        <v>162724268378.19</v>
      </c>
    </row>
    <row r="11" spans="1:5" ht="12.75" customHeight="1">
      <c r="A11" s="139" t="s">
        <v>5</v>
      </c>
      <c r="B11" s="270" t="s">
        <v>731</v>
      </c>
      <c r="C11" s="270"/>
      <c r="D11" s="141">
        <v>162712559480.71002</v>
      </c>
      <c r="E11" s="140">
        <v>162712559480.71002</v>
      </c>
    </row>
    <row r="12" spans="1:5" ht="12" customHeight="1">
      <c r="A12" s="139" t="s">
        <v>6</v>
      </c>
      <c r="B12" s="270" t="s">
        <v>730</v>
      </c>
      <c r="C12" s="270"/>
      <c r="D12" s="141">
        <v>0</v>
      </c>
      <c r="E12" s="140">
        <v>0</v>
      </c>
    </row>
    <row r="13" spans="1:5" ht="12" customHeight="1">
      <c r="A13" s="139" t="s">
        <v>7</v>
      </c>
      <c r="B13" s="270" t="s">
        <v>729</v>
      </c>
      <c r="C13" s="270"/>
      <c r="D13" s="141">
        <v>4500000</v>
      </c>
      <c r="E13" s="140">
        <v>4500000</v>
      </c>
    </row>
    <row r="14" spans="1:5" ht="12.75" customHeight="1">
      <c r="A14" s="139" t="s">
        <v>8</v>
      </c>
      <c r="B14" s="270" t="s">
        <v>728</v>
      </c>
      <c r="C14" s="270"/>
      <c r="D14" s="141">
        <v>54545.45</v>
      </c>
      <c r="E14" s="140">
        <v>54545.45</v>
      </c>
    </row>
    <row r="15" spans="1:5" ht="12" customHeight="1">
      <c r="A15" s="139" t="s">
        <v>9</v>
      </c>
      <c r="B15" s="270" t="s">
        <v>727</v>
      </c>
      <c r="C15" s="270"/>
      <c r="D15" s="141">
        <v>0</v>
      </c>
      <c r="E15" s="140">
        <v>0</v>
      </c>
    </row>
    <row r="16" spans="1:5" ht="12.75" customHeight="1">
      <c r="A16" s="139" t="s">
        <v>10</v>
      </c>
      <c r="B16" s="270" t="s">
        <v>726</v>
      </c>
      <c r="C16" s="270"/>
      <c r="D16" s="141">
        <v>7154352.03</v>
      </c>
      <c r="E16" s="140">
        <v>7154352.03</v>
      </c>
    </row>
    <row r="17" spans="1:5" ht="12" customHeight="1">
      <c r="A17" s="139" t="s">
        <v>16</v>
      </c>
      <c r="B17" s="270" t="s">
        <v>683</v>
      </c>
      <c r="C17" s="270"/>
      <c r="D17" s="141">
        <v>-75506068507.12</v>
      </c>
      <c r="E17" s="140">
        <v>-75506068507.12</v>
      </c>
    </row>
    <row r="18" spans="1:5" ht="12" customHeight="1">
      <c r="A18" s="139" t="s">
        <v>17</v>
      </c>
      <c r="B18" s="270" t="s">
        <v>725</v>
      </c>
      <c r="C18" s="270"/>
      <c r="D18" s="141">
        <v>-5905874475.63</v>
      </c>
      <c r="E18" s="140">
        <v>-5905874475.63</v>
      </c>
    </row>
    <row r="19" spans="1:5" ht="12.75" customHeight="1">
      <c r="A19" s="139" t="s">
        <v>18</v>
      </c>
      <c r="B19" s="270" t="s">
        <v>724</v>
      </c>
      <c r="C19" s="270"/>
      <c r="D19" s="141">
        <v>-1556782084.42</v>
      </c>
      <c r="E19" s="140">
        <v>-1556782084.42</v>
      </c>
    </row>
    <row r="20" spans="1:5" ht="12" customHeight="1">
      <c r="A20" s="139" t="s">
        <v>19</v>
      </c>
      <c r="B20" s="270" t="s">
        <v>723</v>
      </c>
      <c r="C20" s="270"/>
      <c r="D20" s="141">
        <v>-60189676074.4</v>
      </c>
      <c r="E20" s="140">
        <v>-60189676074.4</v>
      </c>
    </row>
    <row r="21" spans="1:5" ht="12" customHeight="1">
      <c r="A21" s="139" t="s">
        <v>20</v>
      </c>
      <c r="B21" s="270" t="s">
        <v>722</v>
      </c>
      <c r="C21" s="270"/>
      <c r="D21" s="141">
        <v>0</v>
      </c>
      <c r="E21" s="140">
        <v>0</v>
      </c>
    </row>
    <row r="22" spans="1:5" ht="12.75" customHeight="1">
      <c r="A22" s="139" t="s">
        <v>21</v>
      </c>
      <c r="B22" s="270" t="s">
        <v>721</v>
      </c>
      <c r="C22" s="270"/>
      <c r="D22" s="141">
        <v>-470961604.36</v>
      </c>
      <c r="E22" s="140">
        <v>-470961604.36</v>
      </c>
    </row>
    <row r="23" spans="1:5" ht="12" customHeight="1">
      <c r="A23" s="139" t="s">
        <v>22</v>
      </c>
      <c r="B23" s="270" t="s">
        <v>720</v>
      </c>
      <c r="C23" s="270"/>
      <c r="D23" s="141">
        <v>-3825278534.24</v>
      </c>
      <c r="E23" s="140">
        <v>-3825278534.24</v>
      </c>
    </row>
    <row r="24" spans="1:5" ht="12" customHeight="1">
      <c r="A24" s="139" t="s">
        <v>23</v>
      </c>
      <c r="B24" s="270" t="s">
        <v>719</v>
      </c>
      <c r="C24" s="270"/>
      <c r="D24" s="141">
        <v>-3494513688.16</v>
      </c>
      <c r="E24" s="140">
        <v>-3494513688.16</v>
      </c>
    </row>
    <row r="25" spans="1:5" ht="12.75" customHeight="1">
      <c r="A25" s="139" t="s">
        <v>24</v>
      </c>
      <c r="B25" s="270" t="s">
        <v>718</v>
      </c>
      <c r="C25" s="270"/>
      <c r="D25" s="141">
        <v>0</v>
      </c>
      <c r="E25" s="140">
        <v>0</v>
      </c>
    </row>
    <row r="26" spans="1:5" ht="12" customHeight="1">
      <c r="A26" s="139" t="s">
        <v>25</v>
      </c>
      <c r="B26" s="270" t="s">
        <v>717</v>
      </c>
      <c r="C26" s="270"/>
      <c r="D26" s="141">
        <v>-62982045.91</v>
      </c>
      <c r="E26" s="140">
        <v>-62982045.91</v>
      </c>
    </row>
    <row r="27" spans="1:6" ht="12.75" customHeight="1">
      <c r="A27" s="139" t="s">
        <v>27</v>
      </c>
      <c r="B27" s="270" t="s">
        <v>716</v>
      </c>
      <c r="C27" s="270"/>
      <c r="D27" s="141">
        <v>87218199871.07</v>
      </c>
      <c r="E27" s="140">
        <v>87218199871.07</v>
      </c>
      <c r="F27" s="146"/>
    </row>
    <row r="28" spans="1:5" ht="12" customHeight="1">
      <c r="A28" s="139" t="s">
        <v>28</v>
      </c>
      <c r="B28" s="270" t="s">
        <v>715</v>
      </c>
      <c r="C28" s="270"/>
      <c r="D28" s="141">
        <v>0</v>
      </c>
      <c r="E28" s="140">
        <v>0</v>
      </c>
    </row>
    <row r="29" spans="1:5" ht="12" customHeight="1">
      <c r="A29" s="139" t="s">
        <v>29</v>
      </c>
      <c r="B29" s="270" t="s">
        <v>692</v>
      </c>
      <c r="C29" s="270"/>
      <c r="D29" s="141">
        <v>3169680400</v>
      </c>
      <c r="E29" s="140">
        <v>3169680400</v>
      </c>
    </row>
    <row r="30" spans="1:5" ht="12.75" customHeight="1">
      <c r="A30" s="139" t="s">
        <v>30</v>
      </c>
      <c r="B30" s="270" t="s">
        <v>714</v>
      </c>
      <c r="C30" s="270"/>
      <c r="D30" s="141">
        <v>0</v>
      </c>
      <c r="E30" s="140">
        <v>0</v>
      </c>
    </row>
    <row r="31" spans="1:5" ht="12" customHeight="1">
      <c r="A31" s="139" t="s">
        <v>44</v>
      </c>
      <c r="B31" s="270" t="s">
        <v>713</v>
      </c>
      <c r="C31" s="270"/>
      <c r="D31" s="141">
        <v>0</v>
      </c>
      <c r="E31" s="140">
        <v>0</v>
      </c>
    </row>
    <row r="32" spans="1:5" ht="12" customHeight="1">
      <c r="A32" s="139" t="s">
        <v>712</v>
      </c>
      <c r="B32" s="270" t="s">
        <v>711</v>
      </c>
      <c r="C32" s="270"/>
      <c r="D32" s="141">
        <v>0</v>
      </c>
      <c r="E32" s="140">
        <v>0</v>
      </c>
    </row>
    <row r="33" spans="1:5" ht="12.75" customHeight="1">
      <c r="A33" s="139" t="s">
        <v>710</v>
      </c>
      <c r="B33" s="270" t="s">
        <v>709</v>
      </c>
      <c r="C33" s="270"/>
      <c r="D33" s="141">
        <v>0</v>
      </c>
      <c r="E33" s="140">
        <v>0</v>
      </c>
    </row>
    <row r="34" spans="1:5" ht="12" customHeight="1">
      <c r="A34" s="139" t="s">
        <v>708</v>
      </c>
      <c r="B34" s="270" t="s">
        <v>707</v>
      </c>
      <c r="C34" s="270"/>
      <c r="D34" s="141">
        <v>3169680400</v>
      </c>
      <c r="E34" s="140">
        <v>3169680400</v>
      </c>
    </row>
    <row r="35" spans="1:5" ht="12" customHeight="1">
      <c r="A35" s="139" t="s">
        <v>706</v>
      </c>
      <c r="B35" s="270" t="s">
        <v>705</v>
      </c>
      <c r="C35" s="270"/>
      <c r="D35" s="141">
        <v>0</v>
      </c>
      <c r="E35" s="140">
        <v>0</v>
      </c>
    </row>
    <row r="36" spans="1:5" ht="12.75" customHeight="1">
      <c r="A36" s="139" t="s">
        <v>704</v>
      </c>
      <c r="B36" s="270" t="s">
        <v>703</v>
      </c>
      <c r="C36" s="270"/>
      <c r="D36" s="141">
        <v>0</v>
      </c>
      <c r="E36" s="140">
        <v>0</v>
      </c>
    </row>
    <row r="37" spans="1:5" ht="12" customHeight="1">
      <c r="A37" s="139" t="s">
        <v>51</v>
      </c>
      <c r="B37" s="270" t="s">
        <v>683</v>
      </c>
      <c r="C37" s="270"/>
      <c r="D37" s="141">
        <v>-100379302293.42</v>
      </c>
      <c r="E37" s="140">
        <v>-100379302293.42</v>
      </c>
    </row>
    <row r="38" spans="1:5" ht="12" customHeight="1">
      <c r="A38" s="139" t="s">
        <v>479</v>
      </c>
      <c r="B38" s="270" t="s">
        <v>702</v>
      </c>
      <c r="C38" s="270"/>
      <c r="D38" s="141">
        <v>0</v>
      </c>
      <c r="E38" s="140">
        <v>0</v>
      </c>
    </row>
    <row r="39" spans="1:5" ht="12.75" customHeight="1">
      <c r="A39" s="139" t="s">
        <v>481</v>
      </c>
      <c r="B39" s="270" t="s">
        <v>701</v>
      </c>
      <c r="C39" s="270"/>
      <c r="D39" s="141">
        <v>0</v>
      </c>
      <c r="E39" s="140">
        <v>0</v>
      </c>
    </row>
    <row r="40" spans="1:5" ht="12" customHeight="1">
      <c r="A40" s="139" t="s">
        <v>700</v>
      </c>
      <c r="B40" s="270" t="s">
        <v>699</v>
      </c>
      <c r="C40" s="270"/>
      <c r="D40" s="141">
        <v>0</v>
      </c>
      <c r="E40" s="140">
        <v>0</v>
      </c>
    </row>
    <row r="41" spans="1:5" ht="12.75" customHeight="1">
      <c r="A41" s="139" t="s">
        <v>698</v>
      </c>
      <c r="B41" s="270" t="s">
        <v>697</v>
      </c>
      <c r="C41" s="270"/>
      <c r="D41" s="141">
        <v>0</v>
      </c>
      <c r="E41" s="140">
        <v>0</v>
      </c>
    </row>
    <row r="42" spans="1:5" ht="12" customHeight="1">
      <c r="A42" s="139" t="s">
        <v>696</v>
      </c>
      <c r="B42" s="270" t="s">
        <v>695</v>
      </c>
      <c r="C42" s="270"/>
      <c r="D42" s="141">
        <v>-100379302293.42</v>
      </c>
      <c r="E42" s="140">
        <v>-100379302293.42</v>
      </c>
    </row>
    <row r="43" spans="1:6" ht="12" customHeight="1">
      <c r="A43" s="139" t="s">
        <v>52</v>
      </c>
      <c r="B43" s="270" t="s">
        <v>694</v>
      </c>
      <c r="C43" s="270"/>
      <c r="D43" s="141">
        <v>-97209621893.42</v>
      </c>
      <c r="E43" s="140">
        <v>-97209621893.42</v>
      </c>
      <c r="F43" s="146"/>
    </row>
    <row r="44" spans="1:5" ht="12.75" customHeight="1">
      <c r="A44" s="139" t="s">
        <v>545</v>
      </c>
      <c r="B44" s="270" t="s">
        <v>693</v>
      </c>
      <c r="C44" s="270"/>
      <c r="D44" s="141">
        <v>0</v>
      </c>
      <c r="E44" s="140">
        <v>0</v>
      </c>
    </row>
    <row r="45" spans="1:5" ht="12" customHeight="1">
      <c r="A45" s="139" t="s">
        <v>588</v>
      </c>
      <c r="B45" s="270" t="s">
        <v>692</v>
      </c>
      <c r="C45" s="270"/>
      <c r="D45" s="141">
        <v>137405216092.68</v>
      </c>
      <c r="E45" s="140">
        <v>137405216092.68</v>
      </c>
    </row>
    <row r="46" spans="1:5" ht="12" customHeight="1">
      <c r="A46" s="139" t="s">
        <v>691</v>
      </c>
      <c r="B46" s="270" t="s">
        <v>690</v>
      </c>
      <c r="C46" s="270"/>
      <c r="D46" s="141">
        <v>137404282286.62</v>
      </c>
      <c r="E46" s="140">
        <v>137404282286.62</v>
      </c>
    </row>
    <row r="47" spans="1:5" ht="12.75" customHeight="1">
      <c r="A47" s="139" t="s">
        <v>689</v>
      </c>
      <c r="B47" s="270" t="s">
        <v>688</v>
      </c>
      <c r="C47" s="270"/>
      <c r="D47" s="141">
        <v>0</v>
      </c>
      <c r="E47" s="140">
        <v>0</v>
      </c>
    </row>
    <row r="48" spans="1:5" ht="12" customHeight="1">
      <c r="A48" s="139" t="s">
        <v>687</v>
      </c>
      <c r="B48" s="270" t="s">
        <v>686</v>
      </c>
      <c r="C48" s="270"/>
      <c r="D48" s="141">
        <v>0</v>
      </c>
      <c r="E48" s="140">
        <v>0</v>
      </c>
    </row>
    <row r="49" spans="1:5" ht="12" customHeight="1">
      <c r="A49" s="139" t="s">
        <v>685</v>
      </c>
      <c r="B49" s="270" t="s">
        <v>684</v>
      </c>
      <c r="C49" s="270"/>
      <c r="D49" s="141">
        <v>933806.06</v>
      </c>
      <c r="E49" s="140">
        <v>933806.06</v>
      </c>
    </row>
    <row r="50" spans="1:5" ht="12.75" customHeight="1">
      <c r="A50" s="139" t="s">
        <v>584</v>
      </c>
      <c r="B50" s="270" t="s">
        <v>683</v>
      </c>
      <c r="C50" s="270"/>
      <c r="D50" s="141">
        <v>-126757391843.83</v>
      </c>
      <c r="E50" s="140">
        <v>-126757391843.83</v>
      </c>
    </row>
    <row r="51" spans="1:5" ht="12" customHeight="1">
      <c r="A51" s="139" t="s">
        <v>682</v>
      </c>
      <c r="B51" s="270" t="s">
        <v>681</v>
      </c>
      <c r="C51" s="270"/>
      <c r="D51" s="141">
        <v>-126756307991.58</v>
      </c>
      <c r="E51" s="140">
        <v>-126756307991.58</v>
      </c>
    </row>
    <row r="52" spans="1:5" ht="12.75" customHeight="1">
      <c r="A52" s="139" t="s">
        <v>680</v>
      </c>
      <c r="B52" s="270" t="s">
        <v>679</v>
      </c>
      <c r="C52" s="270"/>
      <c r="D52" s="141">
        <v>0</v>
      </c>
      <c r="E52" s="140">
        <v>0</v>
      </c>
    </row>
    <row r="53" spans="1:5" ht="12" customHeight="1">
      <c r="A53" s="139" t="s">
        <v>678</v>
      </c>
      <c r="B53" s="270" t="s">
        <v>677</v>
      </c>
      <c r="C53" s="270"/>
      <c r="D53" s="141">
        <v>0</v>
      </c>
      <c r="E53" s="140">
        <v>0</v>
      </c>
    </row>
    <row r="54" spans="1:5" ht="12" customHeight="1">
      <c r="A54" s="139" t="s">
        <v>676</v>
      </c>
      <c r="B54" s="270" t="s">
        <v>675</v>
      </c>
      <c r="C54" s="270"/>
      <c r="D54" s="141">
        <v>0</v>
      </c>
      <c r="E54" s="140">
        <v>0</v>
      </c>
    </row>
    <row r="55" spans="1:5" ht="12.75" customHeight="1">
      <c r="A55" s="139" t="s">
        <v>674</v>
      </c>
      <c r="B55" s="270" t="s">
        <v>673</v>
      </c>
      <c r="C55" s="270"/>
      <c r="D55" s="141">
        <v>-1083852.25</v>
      </c>
      <c r="E55" s="140">
        <v>-1083852.25</v>
      </c>
    </row>
    <row r="56" spans="1:6" ht="12" customHeight="1">
      <c r="A56" s="139" t="s">
        <v>580</v>
      </c>
      <c r="B56" s="270" t="s">
        <v>672</v>
      </c>
      <c r="C56" s="270"/>
      <c r="D56" s="141">
        <v>10647824248.85</v>
      </c>
      <c r="E56" s="140">
        <v>10647824248.85</v>
      </c>
      <c r="F56" s="146"/>
    </row>
    <row r="57" spans="1:6" ht="12" customHeight="1">
      <c r="A57" s="139" t="s">
        <v>543</v>
      </c>
      <c r="B57" s="270" t="s">
        <v>671</v>
      </c>
      <c r="C57" s="270"/>
      <c r="D57" s="141">
        <v>656402226.5</v>
      </c>
      <c r="E57" s="140">
        <v>656402226.5</v>
      </c>
      <c r="F57" s="146"/>
    </row>
    <row r="58" spans="1:5" ht="12.75" customHeight="1">
      <c r="A58" s="139" t="s">
        <v>541</v>
      </c>
      <c r="B58" s="270" t="s">
        <v>670</v>
      </c>
      <c r="C58" s="270"/>
      <c r="D58" s="141">
        <v>97898395.78</v>
      </c>
      <c r="E58" s="140">
        <v>97898395.78</v>
      </c>
    </row>
    <row r="59" spans="1:5" ht="12" customHeight="1">
      <c r="A59" s="139" t="s">
        <v>539</v>
      </c>
      <c r="B59" s="270" t="s">
        <v>669</v>
      </c>
      <c r="C59" s="270"/>
      <c r="D59" s="141">
        <v>754300622.28</v>
      </c>
      <c r="E59" s="140">
        <v>754300622.28</v>
      </c>
    </row>
    <row r="60" spans="1:5" ht="1.5" customHeight="1">
      <c r="A60" s="260"/>
      <c r="B60" s="260"/>
      <c r="C60" s="260"/>
      <c r="D60" s="260"/>
      <c r="E60" s="260"/>
    </row>
    <row r="61" spans="1:5" ht="14.25" customHeight="1">
      <c r="A61" s="137"/>
      <c r="B61" s="137"/>
      <c r="C61" s="137"/>
      <c r="D61" s="137"/>
      <c r="E61" s="137"/>
    </row>
    <row r="62" spans="1:5" ht="14.25" customHeight="1">
      <c r="A62" s="261" t="s">
        <v>65</v>
      </c>
      <c r="B62" s="261"/>
      <c r="C62" s="138" t="s">
        <v>129</v>
      </c>
      <c r="D62" s="271" t="s">
        <v>132</v>
      </c>
      <c r="E62" s="271"/>
    </row>
    <row r="63" spans="1:5" ht="15" customHeight="1">
      <c r="A63" s="261" t="s">
        <v>66</v>
      </c>
      <c r="B63" s="261"/>
      <c r="C63" s="138" t="s">
        <v>129</v>
      </c>
      <c r="D63" s="271" t="s">
        <v>133</v>
      </c>
      <c r="E63" s="271"/>
    </row>
    <row r="64" spans="1:5" ht="16.5" customHeight="1">
      <c r="A64" s="137"/>
      <c r="B64" s="137"/>
      <c r="C64" s="137"/>
      <c r="D64" s="137"/>
      <c r="E64" s="137"/>
    </row>
    <row r="65" spans="1:5" ht="14.25" customHeight="1">
      <c r="A65" s="136" t="s">
        <v>67</v>
      </c>
      <c r="B65" s="265">
        <v>44963.621087962965</v>
      </c>
      <c r="C65" s="265"/>
      <c r="D65" s="136" t="s">
        <v>134</v>
      </c>
      <c r="E65" s="135" t="s">
        <v>136</v>
      </c>
    </row>
  </sheetData>
  <sheetProtection/>
  <mergeCells count="63">
    <mergeCell ref="B57:C57"/>
    <mergeCell ref="B58:C58"/>
    <mergeCell ref="B59:C59"/>
    <mergeCell ref="B65:C65"/>
    <mergeCell ref="D6:E6"/>
    <mergeCell ref="D62:E62"/>
    <mergeCell ref="D63:E63"/>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A63:B63"/>
    <mergeCell ref="B8:C8"/>
    <mergeCell ref="B9:C9"/>
    <mergeCell ref="B10:C10"/>
    <mergeCell ref="B11:C11"/>
    <mergeCell ref="B12:C12"/>
    <mergeCell ref="B13:C13"/>
    <mergeCell ref="B14:C14"/>
    <mergeCell ref="B15:C15"/>
    <mergeCell ref="B16:C16"/>
    <mergeCell ref="A2:E2"/>
    <mergeCell ref="A4:E4"/>
    <mergeCell ref="A6:B6"/>
    <mergeCell ref="A7:E7"/>
    <mergeCell ref="A60:E60"/>
    <mergeCell ref="A62:B62"/>
    <mergeCell ref="B17:C17"/>
    <mergeCell ref="B18:C18"/>
    <mergeCell ref="B19:C19"/>
    <mergeCell ref="B20:C20"/>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9" tint="0.7999799847602844"/>
  </sheetPr>
  <dimension ref="A1:AY102"/>
  <sheetViews>
    <sheetView showGridLines="0" zoomScalePageLayoutView="0" workbookViewId="0" topLeftCell="A47">
      <selection activeCell="AB63" sqref="AB63:AL63"/>
    </sheetView>
  </sheetViews>
  <sheetFormatPr defaultColWidth="9.140625" defaultRowHeight="12.75"/>
  <cols>
    <col min="1" max="1" width="2.140625" style="0" customWidth="1"/>
    <col min="2" max="2" width="2.28125" style="0" customWidth="1"/>
    <col min="3" max="3" width="0.13671875" style="0" customWidth="1"/>
    <col min="4" max="4" width="2.28125" style="0" customWidth="1"/>
    <col min="5" max="5" width="0.2890625" style="0" customWidth="1"/>
    <col min="6" max="6" width="0.85546875" style="0" customWidth="1"/>
    <col min="7" max="7" width="1.421875" style="0" customWidth="1"/>
    <col min="8" max="8" width="0.71875" style="0" customWidth="1"/>
    <col min="9" max="9" width="2.140625" style="0" customWidth="1"/>
    <col min="10" max="10" width="2.421875" style="0" customWidth="1"/>
    <col min="11" max="11" width="0.13671875" style="0" customWidth="1"/>
    <col min="12" max="12" width="2.140625" style="0" customWidth="1"/>
    <col min="13" max="13" width="0.13671875" style="0" customWidth="1"/>
    <col min="14" max="14" width="0.42578125" style="0" customWidth="1"/>
    <col min="15" max="15" width="1.57421875" style="0" customWidth="1"/>
    <col min="16" max="16" width="1.7109375" style="0" customWidth="1"/>
    <col min="17" max="17" width="0.13671875" style="0" customWidth="1"/>
    <col min="18" max="18" width="0.5625" style="0" customWidth="1"/>
    <col min="19" max="19" width="0.13671875" style="0" customWidth="1"/>
    <col min="20" max="20" width="1.421875" style="0" customWidth="1"/>
    <col min="21" max="21" width="0.71875" style="0" customWidth="1"/>
    <col min="22" max="22" width="1.57421875" style="0" customWidth="1"/>
    <col min="23" max="23" width="2.140625" style="0" customWidth="1"/>
    <col min="24" max="24" width="0.13671875" style="0" customWidth="1"/>
    <col min="25" max="25" width="2.00390625" style="0" customWidth="1"/>
    <col min="26" max="26" width="1.1484375" style="0" customWidth="1"/>
    <col min="27" max="27" width="4.57421875" style="0" customWidth="1"/>
    <col min="28" max="28" width="0.42578125" style="0" customWidth="1"/>
    <col min="29" max="29" width="3.00390625" style="0" customWidth="1"/>
    <col min="30" max="30" width="0.13671875" style="0" customWidth="1"/>
    <col min="31" max="31" width="2.00390625" style="0" customWidth="1"/>
    <col min="32" max="32" width="0.13671875" style="0" customWidth="1"/>
    <col min="33" max="33" width="2.140625" style="0" customWidth="1"/>
    <col min="34" max="34" width="2.57421875" style="0" customWidth="1"/>
    <col min="35" max="35" width="2.140625" style="0" customWidth="1"/>
    <col min="36" max="36" width="1.421875" style="0" customWidth="1"/>
    <col min="37" max="37" width="0.71875" style="0" customWidth="1"/>
    <col min="38" max="38" width="0.9921875" style="0" customWidth="1"/>
    <col min="39" max="39" width="1.421875" style="0" customWidth="1"/>
    <col min="40" max="40" width="0.13671875" style="0" customWidth="1"/>
    <col min="41" max="41" width="3.00390625" style="0" customWidth="1"/>
    <col min="42" max="42" width="3.7109375" style="0" customWidth="1"/>
    <col min="43" max="43" width="6.28125" style="0" customWidth="1"/>
    <col min="44" max="44" width="10.8515625" style="0" customWidth="1"/>
    <col min="45" max="45" width="2.421875" style="0" customWidth="1"/>
    <col min="46" max="46" width="4.421875" style="0" customWidth="1"/>
    <col min="47" max="47" width="3.140625" style="0" customWidth="1"/>
    <col min="48" max="48" width="2.8515625" style="0" customWidth="1"/>
    <col min="49" max="49" width="7.7109375" style="0" customWidth="1"/>
    <col min="50" max="50" width="5.140625" style="0" customWidth="1"/>
    <col min="51" max="51" width="0.13671875" style="0" customWidth="1"/>
  </cols>
  <sheetData>
    <row r="1" spans="1:51" ht="21.7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row>
    <row r="2" spans="1:51" ht="14.25" customHeight="1">
      <c r="A2" s="242" t="s">
        <v>0</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row>
    <row r="3" spans="1:51" ht="24.7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247" t="s">
        <v>650</v>
      </c>
      <c r="AS3" s="247"/>
      <c r="AT3" s="247"/>
      <c r="AU3" s="247"/>
      <c r="AV3" s="247"/>
      <c r="AW3" s="247"/>
      <c r="AX3" s="247"/>
      <c r="AY3" s="247"/>
    </row>
    <row r="4" spans="1:51" ht="12"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row>
    <row r="5" spans="1:51" ht="24.75" customHeight="1">
      <c r="A5" s="123"/>
      <c r="B5" s="123"/>
      <c r="C5" s="123"/>
      <c r="D5" s="123"/>
      <c r="E5" s="123"/>
      <c r="F5" s="123"/>
      <c r="G5" s="123"/>
      <c r="H5" s="276" t="s">
        <v>649</v>
      </c>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123"/>
      <c r="AX5" s="123"/>
      <c r="AY5" s="123"/>
    </row>
    <row r="6" spans="1:51" ht="17.2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row>
    <row r="7" spans="1:51" ht="12.75" customHeight="1">
      <c r="A7" s="272" t="s">
        <v>648</v>
      </c>
      <c r="B7" s="272"/>
      <c r="C7" s="272"/>
      <c r="D7" s="272"/>
      <c r="E7" s="272"/>
      <c r="F7" s="272"/>
      <c r="G7" s="275" t="s">
        <v>28</v>
      </c>
      <c r="H7" s="275"/>
      <c r="I7" s="277" t="s">
        <v>647</v>
      </c>
      <c r="J7" s="277" t="s">
        <v>545</v>
      </c>
      <c r="K7" s="277" t="s">
        <v>545</v>
      </c>
      <c r="L7" s="205"/>
      <c r="M7" s="277" t="s">
        <v>647</v>
      </c>
      <c r="N7" s="277"/>
      <c r="O7" s="277"/>
      <c r="P7" s="277" t="s">
        <v>647</v>
      </c>
      <c r="Q7" s="277"/>
      <c r="R7" s="277"/>
      <c r="S7" s="277" t="s">
        <v>545</v>
      </c>
      <c r="T7" s="277"/>
      <c r="U7" s="277"/>
      <c r="V7" s="123"/>
      <c r="W7" s="123"/>
      <c r="X7" s="123"/>
      <c r="Y7" s="123"/>
      <c r="Z7" s="123"/>
      <c r="AA7" s="123"/>
      <c r="AB7" s="123"/>
      <c r="AC7" s="123"/>
      <c r="AD7" s="123"/>
      <c r="AE7" s="123"/>
      <c r="AF7" s="123"/>
      <c r="AG7" s="123"/>
      <c r="AH7" s="123"/>
      <c r="AI7" s="123"/>
      <c r="AJ7" s="123"/>
      <c r="AK7" s="123"/>
      <c r="AL7" s="123"/>
      <c r="AM7" s="123"/>
      <c r="AN7" s="291" t="s">
        <v>646</v>
      </c>
      <c r="AO7" s="291"/>
      <c r="AP7" s="291"/>
      <c r="AQ7" s="293" t="s">
        <v>0</v>
      </c>
      <c r="AR7" s="293"/>
      <c r="AS7" s="293"/>
      <c r="AT7" s="293"/>
      <c r="AU7" s="293"/>
      <c r="AV7" s="293"/>
      <c r="AW7" s="293"/>
      <c r="AX7" s="123"/>
      <c r="AY7" s="123"/>
    </row>
    <row r="8" spans="1:51" ht="0.75" customHeight="1">
      <c r="A8" s="123"/>
      <c r="B8" s="123"/>
      <c r="C8" s="123"/>
      <c r="D8" s="123"/>
      <c r="E8" s="123"/>
      <c r="F8" s="123"/>
      <c r="G8" s="275"/>
      <c r="H8" s="275"/>
      <c r="I8" s="277"/>
      <c r="J8" s="277"/>
      <c r="K8" s="277"/>
      <c r="L8" s="205"/>
      <c r="M8" s="277"/>
      <c r="N8" s="277"/>
      <c r="O8" s="277"/>
      <c r="P8" s="277"/>
      <c r="Q8" s="277"/>
      <c r="R8" s="277"/>
      <c r="S8" s="277"/>
      <c r="T8" s="277"/>
      <c r="U8" s="277"/>
      <c r="V8" s="123"/>
      <c r="W8" s="123"/>
      <c r="X8" s="123"/>
      <c r="Y8" s="123"/>
      <c r="Z8" s="123"/>
      <c r="AA8" s="123"/>
      <c r="AB8" s="123"/>
      <c r="AC8" s="123"/>
      <c r="AD8" s="123"/>
      <c r="AE8" s="123"/>
      <c r="AF8" s="123"/>
      <c r="AG8" s="123"/>
      <c r="AH8" s="123"/>
      <c r="AI8" s="123"/>
      <c r="AJ8" s="123"/>
      <c r="AK8" s="123"/>
      <c r="AL8" s="123"/>
      <c r="AM8" s="123"/>
      <c r="AN8" s="123"/>
      <c r="AO8" s="123"/>
      <c r="AP8" s="123"/>
      <c r="AQ8" s="293"/>
      <c r="AR8" s="293"/>
      <c r="AS8" s="293"/>
      <c r="AT8" s="293"/>
      <c r="AU8" s="293"/>
      <c r="AV8" s="293"/>
      <c r="AW8" s="293"/>
      <c r="AX8" s="123"/>
      <c r="AY8" s="123"/>
    </row>
    <row r="9" spans="1:51" ht="6.75" customHeight="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row>
    <row r="10" spans="1:51" ht="12.75" customHeight="1">
      <c r="A10" s="273" t="s">
        <v>645</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123"/>
      <c r="AY10" s="123"/>
    </row>
    <row r="11" spans="1:51" ht="1.5" customHeight="1">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291" t="s">
        <v>644</v>
      </c>
      <c r="AO11" s="291"/>
      <c r="AP11" s="291"/>
      <c r="AQ11" s="293" t="s">
        <v>638</v>
      </c>
      <c r="AR11" s="293"/>
      <c r="AS11" s="291" t="s">
        <v>643</v>
      </c>
      <c r="AT11" s="291"/>
      <c r="AU11" s="293" t="s">
        <v>638</v>
      </c>
      <c r="AV11" s="293"/>
      <c r="AW11" s="293"/>
      <c r="AX11" s="123"/>
      <c r="AY11" s="123"/>
    </row>
    <row r="12" spans="1:51" ht="9.75" customHeight="1">
      <c r="A12" s="206"/>
      <c r="B12" s="207"/>
      <c r="C12" s="123"/>
      <c r="D12" s="123"/>
      <c r="E12" s="123"/>
      <c r="F12" s="291" t="s">
        <v>642</v>
      </c>
      <c r="G12" s="291"/>
      <c r="H12" s="291"/>
      <c r="I12" s="291"/>
      <c r="J12" s="291"/>
      <c r="K12" s="291"/>
      <c r="L12" s="291"/>
      <c r="M12" s="291"/>
      <c r="N12" s="291"/>
      <c r="O12" s="291"/>
      <c r="P12" s="291"/>
      <c r="Q12" s="293" t="s">
        <v>641</v>
      </c>
      <c r="R12" s="293"/>
      <c r="S12" s="293"/>
      <c r="T12" s="293"/>
      <c r="U12" s="293"/>
      <c r="V12" s="293"/>
      <c r="W12" s="293"/>
      <c r="X12" s="293"/>
      <c r="Y12" s="293"/>
      <c r="Z12" s="293"/>
      <c r="AA12" s="293"/>
      <c r="AB12" s="293"/>
      <c r="AC12" s="293"/>
      <c r="AD12" s="293"/>
      <c r="AE12" s="293"/>
      <c r="AF12" s="293"/>
      <c r="AG12" s="293"/>
      <c r="AH12" s="293"/>
      <c r="AI12" s="293"/>
      <c r="AJ12" s="293"/>
      <c r="AK12" s="123"/>
      <c r="AL12" s="123"/>
      <c r="AM12" s="123"/>
      <c r="AN12" s="291"/>
      <c r="AO12" s="291"/>
      <c r="AP12" s="291"/>
      <c r="AQ12" s="293"/>
      <c r="AR12" s="293"/>
      <c r="AS12" s="291"/>
      <c r="AT12" s="291"/>
      <c r="AU12" s="293"/>
      <c r="AV12" s="293"/>
      <c r="AW12" s="293"/>
      <c r="AX12" s="123"/>
      <c r="AY12" s="123"/>
    </row>
    <row r="13" spans="1:51" ht="1.5" customHeight="1">
      <c r="A13" s="123"/>
      <c r="B13" s="123"/>
      <c r="C13" s="123"/>
      <c r="D13" s="123"/>
      <c r="E13" s="123"/>
      <c r="F13" s="291"/>
      <c r="G13" s="291"/>
      <c r="H13" s="291"/>
      <c r="I13" s="291"/>
      <c r="J13" s="291"/>
      <c r="K13" s="291"/>
      <c r="L13" s="291"/>
      <c r="M13" s="291"/>
      <c r="N13" s="291"/>
      <c r="O13" s="291"/>
      <c r="P13" s="291"/>
      <c r="Q13" s="293"/>
      <c r="R13" s="293"/>
      <c r="S13" s="293"/>
      <c r="T13" s="293"/>
      <c r="U13" s="293"/>
      <c r="V13" s="293"/>
      <c r="W13" s="293"/>
      <c r="X13" s="293"/>
      <c r="Y13" s="293"/>
      <c r="Z13" s="293"/>
      <c r="AA13" s="293"/>
      <c r="AB13" s="293"/>
      <c r="AC13" s="293"/>
      <c r="AD13" s="293"/>
      <c r="AE13" s="293"/>
      <c r="AF13" s="293"/>
      <c r="AG13" s="293"/>
      <c r="AH13" s="293"/>
      <c r="AI13" s="293"/>
      <c r="AJ13" s="293"/>
      <c r="AK13" s="123"/>
      <c r="AL13" s="123"/>
      <c r="AM13" s="123"/>
      <c r="AN13" s="291"/>
      <c r="AO13" s="291"/>
      <c r="AP13" s="291"/>
      <c r="AQ13" s="293"/>
      <c r="AR13" s="293"/>
      <c r="AS13" s="291"/>
      <c r="AT13" s="291"/>
      <c r="AU13" s="293"/>
      <c r="AV13" s="293"/>
      <c r="AW13" s="293"/>
      <c r="AX13" s="123"/>
      <c r="AY13" s="123"/>
    </row>
    <row r="14" spans="1:51" ht="0.75" customHeight="1">
      <c r="A14" s="123"/>
      <c r="B14" s="123"/>
      <c r="C14" s="123"/>
      <c r="D14" s="123"/>
      <c r="E14" s="123"/>
      <c r="F14" s="291"/>
      <c r="G14" s="291"/>
      <c r="H14" s="291"/>
      <c r="I14" s="291"/>
      <c r="J14" s="291"/>
      <c r="K14" s="291"/>
      <c r="L14" s="291"/>
      <c r="M14" s="291"/>
      <c r="N14" s="291"/>
      <c r="O14" s="291"/>
      <c r="P14" s="291"/>
      <c r="Q14" s="293"/>
      <c r="R14" s="293"/>
      <c r="S14" s="293"/>
      <c r="T14" s="293"/>
      <c r="U14" s="293"/>
      <c r="V14" s="293"/>
      <c r="W14" s="293"/>
      <c r="X14" s="293"/>
      <c r="Y14" s="293"/>
      <c r="Z14" s="293"/>
      <c r="AA14" s="293"/>
      <c r="AB14" s="293"/>
      <c r="AC14" s="293"/>
      <c r="AD14" s="293"/>
      <c r="AE14" s="293"/>
      <c r="AF14" s="293"/>
      <c r="AG14" s="293"/>
      <c r="AH14" s="293"/>
      <c r="AI14" s="293"/>
      <c r="AJ14" s="293"/>
      <c r="AK14" s="123"/>
      <c r="AL14" s="123"/>
      <c r="AM14" s="123"/>
      <c r="AN14" s="123"/>
      <c r="AO14" s="123"/>
      <c r="AP14" s="123"/>
      <c r="AQ14" s="293"/>
      <c r="AR14" s="293"/>
      <c r="AS14" s="123"/>
      <c r="AT14" s="123"/>
      <c r="AU14" s="293"/>
      <c r="AV14" s="293"/>
      <c r="AW14" s="293"/>
      <c r="AX14" s="123"/>
      <c r="AY14" s="123"/>
    </row>
    <row r="15" spans="1:51" ht="0.75" customHeight="1">
      <c r="A15" s="123"/>
      <c r="B15" s="123"/>
      <c r="C15" s="123"/>
      <c r="D15" s="123"/>
      <c r="E15" s="123"/>
      <c r="F15" s="291"/>
      <c r="G15" s="291"/>
      <c r="H15" s="291"/>
      <c r="I15" s="291"/>
      <c r="J15" s="291"/>
      <c r="K15" s="291"/>
      <c r="L15" s="291"/>
      <c r="M15" s="291"/>
      <c r="N15" s="291"/>
      <c r="O15" s="291"/>
      <c r="P15" s="291"/>
      <c r="Q15" s="293"/>
      <c r="R15" s="293"/>
      <c r="S15" s="293"/>
      <c r="T15" s="293"/>
      <c r="U15" s="293"/>
      <c r="V15" s="293"/>
      <c r="W15" s="293"/>
      <c r="X15" s="293"/>
      <c r="Y15" s="293"/>
      <c r="Z15" s="293"/>
      <c r="AA15" s="293"/>
      <c r="AB15" s="293"/>
      <c r="AC15" s="293"/>
      <c r="AD15" s="293"/>
      <c r="AE15" s="293"/>
      <c r="AF15" s="293"/>
      <c r="AG15" s="293"/>
      <c r="AH15" s="293"/>
      <c r="AI15" s="293"/>
      <c r="AJ15" s="293"/>
      <c r="AK15" s="123"/>
      <c r="AL15" s="123"/>
      <c r="AM15" s="123"/>
      <c r="AN15" s="123"/>
      <c r="AO15" s="123"/>
      <c r="AP15" s="123"/>
      <c r="AQ15" s="123"/>
      <c r="AR15" s="123"/>
      <c r="AS15" s="123"/>
      <c r="AT15" s="123"/>
      <c r="AU15" s="123"/>
      <c r="AV15" s="123"/>
      <c r="AW15" s="123"/>
      <c r="AX15" s="123"/>
      <c r="AY15" s="123"/>
    </row>
    <row r="16" spans="1:51" ht="0.75" customHeight="1">
      <c r="A16" s="123"/>
      <c r="B16" s="123"/>
      <c r="C16" s="123"/>
      <c r="D16" s="123"/>
      <c r="E16" s="123"/>
      <c r="F16" s="123"/>
      <c r="G16" s="123"/>
      <c r="H16" s="123"/>
      <c r="I16" s="123"/>
      <c r="J16" s="123"/>
      <c r="K16" s="123"/>
      <c r="L16" s="123"/>
      <c r="M16" s="123"/>
      <c r="N16" s="123"/>
      <c r="O16" s="123"/>
      <c r="P16" s="123"/>
      <c r="Q16" s="293"/>
      <c r="R16" s="293"/>
      <c r="S16" s="293"/>
      <c r="T16" s="293"/>
      <c r="U16" s="293"/>
      <c r="V16" s="293"/>
      <c r="W16" s="293"/>
      <c r="X16" s="293"/>
      <c r="Y16" s="293"/>
      <c r="Z16" s="293"/>
      <c r="AA16" s="293"/>
      <c r="AB16" s="293"/>
      <c r="AC16" s="293"/>
      <c r="AD16" s="293"/>
      <c r="AE16" s="293"/>
      <c r="AF16" s="293"/>
      <c r="AG16" s="293"/>
      <c r="AH16" s="293"/>
      <c r="AI16" s="293"/>
      <c r="AJ16" s="293"/>
      <c r="AK16" s="123"/>
      <c r="AL16" s="123"/>
      <c r="AM16" s="123"/>
      <c r="AN16" s="123"/>
      <c r="AO16" s="123"/>
      <c r="AP16" s="123"/>
      <c r="AQ16" s="123"/>
      <c r="AR16" s="123"/>
      <c r="AS16" s="123"/>
      <c r="AT16" s="123"/>
      <c r="AU16" s="123"/>
      <c r="AV16" s="123"/>
      <c r="AW16" s="123"/>
      <c r="AX16" s="123"/>
      <c r="AY16" s="123"/>
    </row>
    <row r="17" spans="1:51" ht="4.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row>
    <row r="18" spans="1:51" ht="2.25" customHeight="1">
      <c r="A18" s="123"/>
      <c r="B18" s="123"/>
      <c r="C18" s="123"/>
      <c r="D18" s="123"/>
      <c r="E18" s="123"/>
      <c r="F18" s="291" t="s">
        <v>640</v>
      </c>
      <c r="G18" s="291"/>
      <c r="H18" s="291"/>
      <c r="I18" s="291"/>
      <c r="J18" s="291"/>
      <c r="K18" s="291"/>
      <c r="L18" s="291"/>
      <c r="M18" s="291"/>
      <c r="N18" s="291"/>
      <c r="O18" s="291"/>
      <c r="P18" s="291"/>
      <c r="Q18" s="293" t="s">
        <v>639</v>
      </c>
      <c r="R18" s="293"/>
      <c r="S18" s="293"/>
      <c r="T18" s="293"/>
      <c r="U18" s="293"/>
      <c r="V18" s="293"/>
      <c r="W18" s="293"/>
      <c r="X18" s="293"/>
      <c r="Y18" s="293"/>
      <c r="Z18" s="293"/>
      <c r="AA18" s="293"/>
      <c r="AB18" s="293"/>
      <c r="AC18" s="293"/>
      <c r="AD18" s="293"/>
      <c r="AE18" s="293"/>
      <c r="AF18" s="293"/>
      <c r="AG18" s="293"/>
      <c r="AH18" s="293"/>
      <c r="AI18" s="293"/>
      <c r="AJ18" s="293"/>
      <c r="AK18" s="123"/>
      <c r="AL18" s="123"/>
      <c r="AM18" s="123"/>
      <c r="AN18" s="291" t="s">
        <v>145</v>
      </c>
      <c r="AO18" s="291"/>
      <c r="AP18" s="291"/>
      <c r="AQ18" s="293" t="s">
        <v>638</v>
      </c>
      <c r="AR18" s="293"/>
      <c r="AS18" s="293"/>
      <c r="AT18" s="293"/>
      <c r="AU18" s="293"/>
      <c r="AV18" s="293"/>
      <c r="AW18" s="293"/>
      <c r="AX18" s="123"/>
      <c r="AY18" s="123"/>
    </row>
    <row r="19" spans="1:51" ht="9.75" customHeight="1">
      <c r="A19" s="206"/>
      <c r="B19" s="207"/>
      <c r="C19" s="123"/>
      <c r="D19" s="123"/>
      <c r="E19" s="123"/>
      <c r="F19" s="291"/>
      <c r="G19" s="291"/>
      <c r="H19" s="291"/>
      <c r="I19" s="291"/>
      <c r="J19" s="291"/>
      <c r="K19" s="291"/>
      <c r="L19" s="291"/>
      <c r="M19" s="291"/>
      <c r="N19" s="291"/>
      <c r="O19" s="291"/>
      <c r="P19" s="291"/>
      <c r="Q19" s="293"/>
      <c r="R19" s="293"/>
      <c r="S19" s="293"/>
      <c r="T19" s="293"/>
      <c r="U19" s="293"/>
      <c r="V19" s="293"/>
      <c r="W19" s="293"/>
      <c r="X19" s="293"/>
      <c r="Y19" s="293"/>
      <c r="Z19" s="293"/>
      <c r="AA19" s="293"/>
      <c r="AB19" s="293"/>
      <c r="AC19" s="293"/>
      <c r="AD19" s="293"/>
      <c r="AE19" s="293"/>
      <c r="AF19" s="293"/>
      <c r="AG19" s="293"/>
      <c r="AH19" s="293"/>
      <c r="AI19" s="293"/>
      <c r="AJ19" s="293"/>
      <c r="AK19" s="123"/>
      <c r="AL19" s="123"/>
      <c r="AM19" s="123"/>
      <c r="AN19" s="291"/>
      <c r="AO19" s="291"/>
      <c r="AP19" s="291"/>
      <c r="AQ19" s="293"/>
      <c r="AR19" s="293"/>
      <c r="AS19" s="293"/>
      <c r="AT19" s="293"/>
      <c r="AU19" s="293"/>
      <c r="AV19" s="293"/>
      <c r="AW19" s="293"/>
      <c r="AX19" s="123"/>
      <c r="AY19" s="123"/>
    </row>
    <row r="20" spans="1:51" ht="0.75" customHeight="1">
      <c r="A20" s="123"/>
      <c r="B20" s="123"/>
      <c r="C20" s="123"/>
      <c r="D20" s="123"/>
      <c r="E20" s="123"/>
      <c r="F20" s="291"/>
      <c r="G20" s="291"/>
      <c r="H20" s="291"/>
      <c r="I20" s="291"/>
      <c r="J20" s="291"/>
      <c r="K20" s="291"/>
      <c r="L20" s="291"/>
      <c r="M20" s="291"/>
      <c r="N20" s="291"/>
      <c r="O20" s="291"/>
      <c r="P20" s="291"/>
      <c r="Q20" s="293"/>
      <c r="R20" s="293"/>
      <c r="S20" s="293"/>
      <c r="T20" s="293"/>
      <c r="U20" s="293"/>
      <c r="V20" s="293"/>
      <c r="W20" s="293"/>
      <c r="X20" s="293"/>
      <c r="Y20" s="293"/>
      <c r="Z20" s="293"/>
      <c r="AA20" s="293"/>
      <c r="AB20" s="293"/>
      <c r="AC20" s="293"/>
      <c r="AD20" s="293"/>
      <c r="AE20" s="293"/>
      <c r="AF20" s="293"/>
      <c r="AG20" s="293"/>
      <c r="AH20" s="293"/>
      <c r="AI20" s="293"/>
      <c r="AJ20" s="293"/>
      <c r="AK20" s="123"/>
      <c r="AL20" s="123"/>
      <c r="AM20" s="123"/>
      <c r="AN20" s="291"/>
      <c r="AO20" s="291"/>
      <c r="AP20" s="291"/>
      <c r="AQ20" s="293"/>
      <c r="AR20" s="293"/>
      <c r="AS20" s="293"/>
      <c r="AT20" s="293"/>
      <c r="AU20" s="293"/>
      <c r="AV20" s="293"/>
      <c r="AW20" s="293"/>
      <c r="AX20" s="123"/>
      <c r="AY20" s="123"/>
    </row>
    <row r="21" spans="1:51" ht="0.75" customHeight="1">
      <c r="A21" s="123"/>
      <c r="B21" s="123"/>
      <c r="C21" s="123"/>
      <c r="D21" s="123"/>
      <c r="E21" s="123"/>
      <c r="F21" s="123"/>
      <c r="G21" s="123"/>
      <c r="H21" s="123"/>
      <c r="I21" s="123"/>
      <c r="J21" s="123"/>
      <c r="K21" s="123"/>
      <c r="L21" s="123"/>
      <c r="M21" s="123"/>
      <c r="N21" s="123"/>
      <c r="O21" s="123"/>
      <c r="P21" s="123"/>
      <c r="Q21" s="293"/>
      <c r="R21" s="293"/>
      <c r="S21" s="293"/>
      <c r="T21" s="293"/>
      <c r="U21" s="293"/>
      <c r="V21" s="293"/>
      <c r="W21" s="293"/>
      <c r="X21" s="293"/>
      <c r="Y21" s="293"/>
      <c r="Z21" s="293"/>
      <c r="AA21" s="293"/>
      <c r="AB21" s="293"/>
      <c r="AC21" s="293"/>
      <c r="AD21" s="293"/>
      <c r="AE21" s="293"/>
      <c r="AF21" s="293"/>
      <c r="AG21" s="293"/>
      <c r="AH21" s="293"/>
      <c r="AI21" s="293"/>
      <c r="AJ21" s="293"/>
      <c r="AK21" s="123"/>
      <c r="AL21" s="123"/>
      <c r="AM21" s="123"/>
      <c r="AN21" s="123"/>
      <c r="AO21" s="123"/>
      <c r="AP21" s="123"/>
      <c r="AQ21" s="293"/>
      <c r="AR21" s="293"/>
      <c r="AS21" s="293"/>
      <c r="AT21" s="293"/>
      <c r="AU21" s="293"/>
      <c r="AV21" s="293"/>
      <c r="AW21" s="293"/>
      <c r="AX21" s="123"/>
      <c r="AY21" s="123"/>
    </row>
    <row r="22" spans="1:51" ht="5.2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row>
    <row r="23" spans="1:51" ht="2.25" customHeight="1">
      <c r="A23" s="123"/>
      <c r="B23" s="123"/>
      <c r="C23" s="123"/>
      <c r="D23" s="123"/>
      <c r="E23" s="123"/>
      <c r="F23" s="273" t="s">
        <v>637</v>
      </c>
      <c r="G23" s="273"/>
      <c r="H23" s="273"/>
      <c r="I23" s="273"/>
      <c r="J23" s="273"/>
      <c r="K23" s="273"/>
      <c r="L23" s="273"/>
      <c r="M23" s="273"/>
      <c r="N23" s="273"/>
      <c r="O23" s="273"/>
      <c r="P23" s="273"/>
      <c r="Q23" s="293" t="s">
        <v>636</v>
      </c>
      <c r="R23" s="293"/>
      <c r="S23" s="293"/>
      <c r="T23" s="293"/>
      <c r="U23" s="293"/>
      <c r="V23" s="293"/>
      <c r="W23" s="293"/>
      <c r="X23" s="293"/>
      <c r="Y23" s="293"/>
      <c r="Z23" s="293"/>
      <c r="AA23" s="293"/>
      <c r="AB23" s="293"/>
      <c r="AC23" s="293"/>
      <c r="AD23" s="293"/>
      <c r="AE23" s="293"/>
      <c r="AF23" s="293"/>
      <c r="AG23" s="293"/>
      <c r="AH23" s="293"/>
      <c r="AI23" s="293"/>
      <c r="AJ23" s="293"/>
      <c r="AK23" s="123"/>
      <c r="AL23" s="123"/>
      <c r="AM23" s="123"/>
      <c r="AN23" s="291" t="s">
        <v>635</v>
      </c>
      <c r="AO23" s="291"/>
      <c r="AP23" s="291"/>
      <c r="AQ23" s="291"/>
      <c r="AR23" s="291"/>
      <c r="AS23" s="293"/>
      <c r="AT23" s="293"/>
      <c r="AU23" s="293"/>
      <c r="AV23" s="293"/>
      <c r="AW23" s="293"/>
      <c r="AX23" s="123"/>
      <c r="AY23" s="123"/>
    </row>
    <row r="24" spans="1:51" ht="9.75" customHeight="1">
      <c r="A24" s="206"/>
      <c r="B24" s="207"/>
      <c r="C24" s="123"/>
      <c r="D24" s="123"/>
      <c r="E24" s="123"/>
      <c r="F24" s="273"/>
      <c r="G24" s="273"/>
      <c r="H24" s="273"/>
      <c r="I24" s="273"/>
      <c r="J24" s="273"/>
      <c r="K24" s="273"/>
      <c r="L24" s="273"/>
      <c r="M24" s="273"/>
      <c r="N24" s="273"/>
      <c r="O24" s="273"/>
      <c r="P24" s="273"/>
      <c r="Q24" s="293"/>
      <c r="R24" s="293"/>
      <c r="S24" s="293"/>
      <c r="T24" s="293"/>
      <c r="U24" s="293"/>
      <c r="V24" s="293"/>
      <c r="W24" s="293"/>
      <c r="X24" s="293"/>
      <c r="Y24" s="293"/>
      <c r="Z24" s="293"/>
      <c r="AA24" s="293"/>
      <c r="AB24" s="293"/>
      <c r="AC24" s="293"/>
      <c r="AD24" s="293"/>
      <c r="AE24" s="293"/>
      <c r="AF24" s="293"/>
      <c r="AG24" s="293"/>
      <c r="AH24" s="293"/>
      <c r="AI24" s="293"/>
      <c r="AJ24" s="293"/>
      <c r="AK24" s="123"/>
      <c r="AL24" s="123"/>
      <c r="AM24" s="123"/>
      <c r="AN24" s="291"/>
      <c r="AO24" s="291"/>
      <c r="AP24" s="291"/>
      <c r="AQ24" s="291"/>
      <c r="AR24" s="291"/>
      <c r="AS24" s="293"/>
      <c r="AT24" s="293"/>
      <c r="AU24" s="293"/>
      <c r="AV24" s="293"/>
      <c r="AW24" s="293"/>
      <c r="AX24" s="123"/>
      <c r="AY24" s="123"/>
    </row>
    <row r="25" spans="1:51" ht="0.75" customHeight="1">
      <c r="A25" s="123"/>
      <c r="B25" s="123"/>
      <c r="C25" s="123"/>
      <c r="D25" s="123"/>
      <c r="E25" s="123"/>
      <c r="F25" s="273"/>
      <c r="G25" s="273"/>
      <c r="H25" s="273"/>
      <c r="I25" s="273"/>
      <c r="J25" s="273"/>
      <c r="K25" s="273"/>
      <c r="L25" s="273"/>
      <c r="M25" s="273"/>
      <c r="N25" s="273"/>
      <c r="O25" s="273"/>
      <c r="P25" s="273"/>
      <c r="Q25" s="293"/>
      <c r="R25" s="293"/>
      <c r="S25" s="293"/>
      <c r="T25" s="293"/>
      <c r="U25" s="293"/>
      <c r="V25" s="293"/>
      <c r="W25" s="293"/>
      <c r="X25" s="293"/>
      <c r="Y25" s="293"/>
      <c r="Z25" s="293"/>
      <c r="AA25" s="293"/>
      <c r="AB25" s="293"/>
      <c r="AC25" s="293"/>
      <c r="AD25" s="293"/>
      <c r="AE25" s="293"/>
      <c r="AF25" s="293"/>
      <c r="AG25" s="293"/>
      <c r="AH25" s="293"/>
      <c r="AI25" s="293"/>
      <c r="AJ25" s="293"/>
      <c r="AK25" s="123"/>
      <c r="AL25" s="123"/>
      <c r="AM25" s="123"/>
      <c r="AN25" s="291"/>
      <c r="AO25" s="291"/>
      <c r="AP25" s="291"/>
      <c r="AQ25" s="291"/>
      <c r="AR25" s="291"/>
      <c r="AS25" s="123"/>
      <c r="AT25" s="123"/>
      <c r="AU25" s="123"/>
      <c r="AV25" s="123"/>
      <c r="AW25" s="123"/>
      <c r="AX25" s="123"/>
      <c r="AY25" s="123"/>
    </row>
    <row r="26" spans="1:51" ht="0.75" customHeight="1">
      <c r="A26" s="123"/>
      <c r="B26" s="123"/>
      <c r="C26" s="123"/>
      <c r="D26" s="123"/>
      <c r="E26" s="123"/>
      <c r="F26" s="123"/>
      <c r="G26" s="123"/>
      <c r="H26" s="123"/>
      <c r="I26" s="123"/>
      <c r="J26" s="123"/>
      <c r="K26" s="123"/>
      <c r="L26" s="123"/>
      <c r="M26" s="123"/>
      <c r="N26" s="123"/>
      <c r="O26" s="123"/>
      <c r="P26" s="123"/>
      <c r="Q26" s="293"/>
      <c r="R26" s="293"/>
      <c r="S26" s="293"/>
      <c r="T26" s="293"/>
      <c r="U26" s="293"/>
      <c r="V26" s="293"/>
      <c r="W26" s="293"/>
      <c r="X26" s="293"/>
      <c r="Y26" s="293"/>
      <c r="Z26" s="293"/>
      <c r="AA26" s="293"/>
      <c r="AB26" s="293"/>
      <c r="AC26" s="293"/>
      <c r="AD26" s="293"/>
      <c r="AE26" s="293"/>
      <c r="AF26" s="293"/>
      <c r="AG26" s="293"/>
      <c r="AH26" s="293"/>
      <c r="AI26" s="293"/>
      <c r="AJ26" s="293"/>
      <c r="AK26" s="123"/>
      <c r="AL26" s="123"/>
      <c r="AM26" s="123"/>
      <c r="AN26" s="123"/>
      <c r="AO26" s="123"/>
      <c r="AP26" s="123"/>
      <c r="AQ26" s="123"/>
      <c r="AR26" s="123"/>
      <c r="AS26" s="123"/>
      <c r="AT26" s="123"/>
      <c r="AU26" s="123"/>
      <c r="AV26" s="123"/>
      <c r="AW26" s="123"/>
      <c r="AX26" s="123"/>
      <c r="AY26" s="123"/>
    </row>
    <row r="27" spans="1:51" ht="6"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row>
    <row r="28" spans="1:51" ht="1.5" customHeight="1">
      <c r="A28" s="123"/>
      <c r="B28" s="123"/>
      <c r="C28" s="123"/>
      <c r="D28" s="123"/>
      <c r="E28" s="123"/>
      <c r="F28" s="291" t="s">
        <v>634</v>
      </c>
      <c r="G28" s="291"/>
      <c r="H28" s="291"/>
      <c r="I28" s="291"/>
      <c r="J28" s="291"/>
      <c r="K28" s="291"/>
      <c r="L28" s="291"/>
      <c r="M28" s="291"/>
      <c r="N28" s="291"/>
      <c r="O28" s="291"/>
      <c r="P28" s="291"/>
      <c r="Q28" s="291"/>
      <c r="R28" s="291"/>
      <c r="S28" s="291"/>
      <c r="T28" s="291"/>
      <c r="U28" s="291"/>
      <c r="V28" s="291"/>
      <c r="W28" s="293"/>
      <c r="X28" s="293"/>
      <c r="Y28" s="293"/>
      <c r="Z28" s="293"/>
      <c r="AA28" s="293"/>
      <c r="AB28" s="293"/>
      <c r="AC28" s="293"/>
      <c r="AD28" s="293"/>
      <c r="AE28" s="293"/>
      <c r="AF28" s="293"/>
      <c r="AG28" s="293"/>
      <c r="AH28" s="293"/>
      <c r="AI28" s="293"/>
      <c r="AJ28" s="293"/>
      <c r="AK28" s="123"/>
      <c r="AL28" s="123"/>
      <c r="AM28" s="123"/>
      <c r="AN28" s="291" t="s">
        <v>633</v>
      </c>
      <c r="AO28" s="291"/>
      <c r="AP28" s="291"/>
      <c r="AQ28" s="293"/>
      <c r="AR28" s="293"/>
      <c r="AS28" s="293"/>
      <c r="AT28" s="293"/>
      <c r="AU28" s="293"/>
      <c r="AV28" s="293"/>
      <c r="AW28" s="293"/>
      <c r="AX28" s="123"/>
      <c r="AY28" s="123"/>
    </row>
    <row r="29" spans="1:51" ht="9.75" customHeight="1">
      <c r="A29" s="206"/>
      <c r="B29" s="207"/>
      <c r="C29" s="287"/>
      <c r="D29" s="287"/>
      <c r="E29" s="123"/>
      <c r="F29" s="291"/>
      <c r="G29" s="291"/>
      <c r="H29" s="291"/>
      <c r="I29" s="291"/>
      <c r="J29" s="291"/>
      <c r="K29" s="291"/>
      <c r="L29" s="291"/>
      <c r="M29" s="291"/>
      <c r="N29" s="291"/>
      <c r="O29" s="291"/>
      <c r="P29" s="291"/>
      <c r="Q29" s="291"/>
      <c r="R29" s="291"/>
      <c r="S29" s="291"/>
      <c r="T29" s="291"/>
      <c r="U29" s="291"/>
      <c r="V29" s="291"/>
      <c r="W29" s="293"/>
      <c r="X29" s="293"/>
      <c r="Y29" s="293"/>
      <c r="Z29" s="293"/>
      <c r="AA29" s="293"/>
      <c r="AB29" s="293"/>
      <c r="AC29" s="293"/>
      <c r="AD29" s="293"/>
      <c r="AE29" s="293"/>
      <c r="AF29" s="293"/>
      <c r="AG29" s="293"/>
      <c r="AH29" s="293"/>
      <c r="AI29" s="293"/>
      <c r="AJ29" s="293"/>
      <c r="AK29" s="123"/>
      <c r="AL29" s="123"/>
      <c r="AM29" s="123"/>
      <c r="AN29" s="291"/>
      <c r="AO29" s="291"/>
      <c r="AP29" s="291"/>
      <c r="AQ29" s="293"/>
      <c r="AR29" s="293"/>
      <c r="AS29" s="293"/>
      <c r="AT29" s="293"/>
      <c r="AU29" s="293"/>
      <c r="AV29" s="293"/>
      <c r="AW29" s="293"/>
      <c r="AX29" s="123"/>
      <c r="AY29" s="123"/>
    </row>
    <row r="30" spans="1:51" ht="1.5" customHeight="1">
      <c r="A30" s="123"/>
      <c r="B30" s="123"/>
      <c r="C30" s="123"/>
      <c r="D30" s="123"/>
      <c r="E30" s="123"/>
      <c r="F30" s="291"/>
      <c r="G30" s="291"/>
      <c r="H30" s="291"/>
      <c r="I30" s="291"/>
      <c r="J30" s="291"/>
      <c r="K30" s="291"/>
      <c r="L30" s="291"/>
      <c r="M30" s="291"/>
      <c r="N30" s="291"/>
      <c r="O30" s="291"/>
      <c r="P30" s="291"/>
      <c r="Q30" s="291"/>
      <c r="R30" s="291"/>
      <c r="S30" s="291"/>
      <c r="T30" s="291"/>
      <c r="U30" s="291"/>
      <c r="V30" s="291"/>
      <c r="W30" s="123"/>
      <c r="X30" s="123"/>
      <c r="Y30" s="123"/>
      <c r="Z30" s="123"/>
      <c r="AA30" s="123"/>
      <c r="AB30" s="123"/>
      <c r="AC30" s="123"/>
      <c r="AD30" s="123"/>
      <c r="AE30" s="123"/>
      <c r="AF30" s="123"/>
      <c r="AG30" s="123"/>
      <c r="AH30" s="123"/>
      <c r="AI30" s="123"/>
      <c r="AJ30" s="123"/>
      <c r="AK30" s="123"/>
      <c r="AL30" s="123"/>
      <c r="AM30" s="123"/>
      <c r="AN30" s="291"/>
      <c r="AO30" s="291"/>
      <c r="AP30" s="291"/>
      <c r="AQ30" s="123"/>
      <c r="AR30" s="123"/>
      <c r="AS30" s="123"/>
      <c r="AT30" s="123"/>
      <c r="AU30" s="123"/>
      <c r="AV30" s="123"/>
      <c r="AW30" s="123"/>
      <c r="AX30" s="123"/>
      <c r="AY30" s="123"/>
    </row>
    <row r="31" spans="1:51" ht="6"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row>
    <row r="32" spans="1:51" ht="2.25" customHeight="1">
      <c r="A32" s="123"/>
      <c r="B32" s="123"/>
      <c r="C32" s="123"/>
      <c r="D32" s="123"/>
      <c r="E32" s="123"/>
      <c r="F32" s="291" t="s">
        <v>632</v>
      </c>
      <c r="G32" s="291"/>
      <c r="H32" s="291"/>
      <c r="I32" s="291"/>
      <c r="J32" s="291"/>
      <c r="K32" s="291"/>
      <c r="L32" s="291"/>
      <c r="M32" s="291"/>
      <c r="N32" s="291"/>
      <c r="O32" s="291"/>
      <c r="P32" s="291"/>
      <c r="Q32" s="293"/>
      <c r="R32" s="293"/>
      <c r="S32" s="293"/>
      <c r="T32" s="293"/>
      <c r="U32" s="293"/>
      <c r="V32" s="293"/>
      <c r="W32" s="293"/>
      <c r="X32" s="293"/>
      <c r="Y32" s="293"/>
      <c r="Z32" s="293"/>
      <c r="AA32" s="293"/>
      <c r="AB32" s="293"/>
      <c r="AC32" s="293"/>
      <c r="AD32" s="293"/>
      <c r="AE32" s="293"/>
      <c r="AF32" s="293"/>
      <c r="AG32" s="293"/>
      <c r="AH32" s="293"/>
      <c r="AI32" s="293"/>
      <c r="AJ32" s="293"/>
      <c r="AK32" s="123"/>
      <c r="AL32" s="123"/>
      <c r="AM32" s="123"/>
      <c r="AN32" s="123"/>
      <c r="AO32" s="123"/>
      <c r="AP32" s="123"/>
      <c r="AQ32" s="123"/>
      <c r="AR32" s="123"/>
      <c r="AS32" s="123"/>
      <c r="AT32" s="123"/>
      <c r="AU32" s="123"/>
      <c r="AV32" s="123"/>
      <c r="AW32" s="123"/>
      <c r="AX32" s="123"/>
      <c r="AY32" s="123"/>
    </row>
    <row r="33" spans="1:51" ht="9.75" customHeight="1">
      <c r="A33" s="206"/>
      <c r="B33" s="207"/>
      <c r="C33" s="287"/>
      <c r="D33" s="287"/>
      <c r="E33" s="123"/>
      <c r="F33" s="291"/>
      <c r="G33" s="291"/>
      <c r="H33" s="291"/>
      <c r="I33" s="291"/>
      <c r="J33" s="291"/>
      <c r="K33" s="291"/>
      <c r="L33" s="291"/>
      <c r="M33" s="291"/>
      <c r="N33" s="291"/>
      <c r="O33" s="291"/>
      <c r="P33" s="291"/>
      <c r="Q33" s="293"/>
      <c r="R33" s="293"/>
      <c r="S33" s="293"/>
      <c r="T33" s="293"/>
      <c r="U33" s="293"/>
      <c r="V33" s="293"/>
      <c r="W33" s="293"/>
      <c r="X33" s="293"/>
      <c r="Y33" s="293"/>
      <c r="Z33" s="293"/>
      <c r="AA33" s="293"/>
      <c r="AB33" s="293"/>
      <c r="AC33" s="293"/>
      <c r="AD33" s="293"/>
      <c r="AE33" s="293"/>
      <c r="AF33" s="293"/>
      <c r="AG33" s="293"/>
      <c r="AH33" s="293"/>
      <c r="AI33" s="293"/>
      <c r="AJ33" s="293"/>
      <c r="AK33" s="123"/>
      <c r="AL33" s="123"/>
      <c r="AM33" s="123"/>
      <c r="AN33" s="123"/>
      <c r="AO33" s="123"/>
      <c r="AP33" s="123"/>
      <c r="AQ33" s="123"/>
      <c r="AR33" s="123"/>
      <c r="AS33" s="123"/>
      <c r="AT33" s="123"/>
      <c r="AU33" s="123"/>
      <c r="AV33" s="123"/>
      <c r="AW33" s="123"/>
      <c r="AX33" s="123"/>
      <c r="AY33" s="123"/>
    </row>
    <row r="34" spans="1:51" ht="0.75" customHeight="1">
      <c r="A34" s="123"/>
      <c r="B34" s="123"/>
      <c r="C34" s="123"/>
      <c r="D34" s="123"/>
      <c r="E34" s="123"/>
      <c r="F34" s="291"/>
      <c r="G34" s="291"/>
      <c r="H34" s="291"/>
      <c r="I34" s="291"/>
      <c r="J34" s="291"/>
      <c r="K34" s="291"/>
      <c r="L34" s="291"/>
      <c r="M34" s="291"/>
      <c r="N34" s="291"/>
      <c r="O34" s="291"/>
      <c r="P34" s="291"/>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row>
    <row r="35" spans="1:51" ht="6"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row>
    <row r="36" spans="1:51" ht="2.25" customHeight="1">
      <c r="A36" s="123"/>
      <c r="B36" s="123"/>
      <c r="C36" s="123"/>
      <c r="D36" s="123"/>
      <c r="E36" s="123"/>
      <c r="F36" s="291" t="s">
        <v>631</v>
      </c>
      <c r="G36" s="291"/>
      <c r="H36" s="291"/>
      <c r="I36" s="291"/>
      <c r="J36" s="291"/>
      <c r="K36" s="291"/>
      <c r="L36" s="291"/>
      <c r="M36" s="291"/>
      <c r="N36" s="291"/>
      <c r="O36" s="291"/>
      <c r="P36" s="291"/>
      <c r="Q36" s="293"/>
      <c r="R36" s="293"/>
      <c r="S36" s="293"/>
      <c r="T36" s="293"/>
      <c r="U36" s="293"/>
      <c r="V36" s="293"/>
      <c r="W36" s="293"/>
      <c r="X36" s="293"/>
      <c r="Y36" s="293"/>
      <c r="Z36" s="293"/>
      <c r="AA36" s="293"/>
      <c r="AB36" s="293"/>
      <c r="AC36" s="293"/>
      <c r="AD36" s="293"/>
      <c r="AE36" s="293"/>
      <c r="AF36" s="293"/>
      <c r="AG36" s="293"/>
      <c r="AH36" s="293"/>
      <c r="AI36" s="293"/>
      <c r="AJ36" s="293"/>
      <c r="AK36" s="123"/>
      <c r="AL36" s="123"/>
      <c r="AM36" s="123"/>
      <c r="AN36" s="123"/>
      <c r="AO36" s="123"/>
      <c r="AP36" s="123"/>
      <c r="AQ36" s="123"/>
      <c r="AR36" s="123"/>
      <c r="AS36" s="123"/>
      <c r="AT36" s="123"/>
      <c r="AU36" s="123"/>
      <c r="AV36" s="123"/>
      <c r="AW36" s="123"/>
      <c r="AX36" s="123"/>
      <c r="AY36" s="123"/>
    </row>
    <row r="37" spans="1:51" ht="9.75" customHeight="1">
      <c r="A37" s="206"/>
      <c r="B37" s="207"/>
      <c r="C37" s="287"/>
      <c r="D37" s="287"/>
      <c r="E37" s="123"/>
      <c r="F37" s="291"/>
      <c r="G37" s="291"/>
      <c r="H37" s="291"/>
      <c r="I37" s="291"/>
      <c r="J37" s="291"/>
      <c r="K37" s="291"/>
      <c r="L37" s="291"/>
      <c r="M37" s="291"/>
      <c r="N37" s="291"/>
      <c r="O37" s="291"/>
      <c r="P37" s="291"/>
      <c r="Q37" s="293"/>
      <c r="R37" s="293"/>
      <c r="S37" s="293"/>
      <c r="T37" s="293"/>
      <c r="U37" s="293"/>
      <c r="V37" s="293"/>
      <c r="W37" s="293"/>
      <c r="X37" s="293"/>
      <c r="Y37" s="293"/>
      <c r="Z37" s="293"/>
      <c r="AA37" s="293"/>
      <c r="AB37" s="293"/>
      <c r="AC37" s="293"/>
      <c r="AD37" s="293"/>
      <c r="AE37" s="293"/>
      <c r="AF37" s="293"/>
      <c r="AG37" s="293"/>
      <c r="AH37" s="293"/>
      <c r="AI37" s="293"/>
      <c r="AJ37" s="293"/>
      <c r="AK37" s="123"/>
      <c r="AL37" s="123"/>
      <c r="AM37" s="123"/>
      <c r="AN37" s="123"/>
      <c r="AO37" s="123"/>
      <c r="AP37" s="123"/>
      <c r="AQ37" s="123"/>
      <c r="AR37" s="123"/>
      <c r="AS37" s="123"/>
      <c r="AT37" s="123"/>
      <c r="AU37" s="123"/>
      <c r="AV37" s="123"/>
      <c r="AW37" s="123"/>
      <c r="AX37" s="123"/>
      <c r="AY37" s="123"/>
    </row>
    <row r="38" spans="1:51" ht="0.75" customHeight="1">
      <c r="A38" s="123"/>
      <c r="B38" s="123"/>
      <c r="C38" s="123"/>
      <c r="D38" s="123"/>
      <c r="E38" s="123"/>
      <c r="F38" s="291"/>
      <c r="G38" s="291"/>
      <c r="H38" s="291"/>
      <c r="I38" s="291"/>
      <c r="J38" s="291"/>
      <c r="K38" s="291"/>
      <c r="L38" s="291"/>
      <c r="M38" s="291"/>
      <c r="N38" s="291"/>
      <c r="O38" s="291"/>
      <c r="P38" s="291"/>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row>
    <row r="39" spans="1:51" ht="5.2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row>
    <row r="40" spans="1:51" ht="2.25" customHeight="1">
      <c r="A40" s="273" t="s">
        <v>630</v>
      </c>
      <c r="B40" s="273"/>
      <c r="C40" s="273"/>
      <c r="D40" s="273"/>
      <c r="E40" s="273"/>
      <c r="F40" s="273"/>
      <c r="G40" s="273"/>
      <c r="H40" s="273"/>
      <c r="I40" s="273"/>
      <c r="J40" s="273"/>
      <c r="K40" s="273"/>
      <c r="L40" s="273"/>
      <c r="M40" s="273"/>
      <c r="N40" s="273"/>
      <c r="O40" s="273"/>
      <c r="P40" s="273"/>
      <c r="Q40" s="273"/>
      <c r="R40" s="273"/>
      <c r="S40" s="273"/>
      <c r="T40" s="123"/>
      <c r="U40" s="123"/>
      <c r="V40" s="123"/>
      <c r="W40" s="123"/>
      <c r="X40" s="123"/>
      <c r="Y40" s="273" t="s">
        <v>629</v>
      </c>
      <c r="Z40" s="273"/>
      <c r="AA40" s="273"/>
      <c r="AB40" s="27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row>
    <row r="41" spans="1:51" ht="10.5" customHeight="1">
      <c r="A41" s="273"/>
      <c r="B41" s="273"/>
      <c r="C41" s="273"/>
      <c r="D41" s="273"/>
      <c r="E41" s="273"/>
      <c r="F41" s="273"/>
      <c r="G41" s="273"/>
      <c r="H41" s="273"/>
      <c r="I41" s="273"/>
      <c r="J41" s="273"/>
      <c r="K41" s="273"/>
      <c r="L41" s="273"/>
      <c r="M41" s="273"/>
      <c r="N41" s="273"/>
      <c r="O41" s="273"/>
      <c r="P41" s="273"/>
      <c r="Q41" s="273"/>
      <c r="R41" s="273"/>
      <c r="S41" s="273"/>
      <c r="T41" s="123"/>
      <c r="U41" s="123"/>
      <c r="V41" s="123"/>
      <c r="W41" s="123"/>
      <c r="X41" s="123"/>
      <c r="Y41" s="273"/>
      <c r="Z41" s="273"/>
      <c r="AA41" s="273"/>
      <c r="AB41" s="273"/>
      <c r="AC41" s="123"/>
      <c r="AD41" s="123"/>
      <c r="AE41" s="294"/>
      <c r="AF41" s="294"/>
      <c r="AG41" s="207"/>
      <c r="AH41" s="207"/>
      <c r="AI41" s="207"/>
      <c r="AJ41" s="287"/>
      <c r="AK41" s="287"/>
      <c r="AL41" s="287"/>
      <c r="AM41" s="287"/>
      <c r="AN41" s="287"/>
      <c r="AO41" s="123"/>
      <c r="AP41" s="123"/>
      <c r="AQ41" s="123"/>
      <c r="AR41" s="123"/>
      <c r="AS41" s="123"/>
      <c r="AT41" s="123"/>
      <c r="AU41" s="123"/>
      <c r="AV41" s="123"/>
      <c r="AW41" s="123"/>
      <c r="AX41" s="123"/>
      <c r="AY41" s="123"/>
    </row>
    <row r="42" spans="1:51" ht="0.75" customHeight="1">
      <c r="A42" s="273"/>
      <c r="B42" s="273"/>
      <c r="C42" s="273"/>
      <c r="D42" s="273"/>
      <c r="E42" s="273"/>
      <c r="F42" s="273"/>
      <c r="G42" s="273"/>
      <c r="H42" s="273"/>
      <c r="I42" s="273"/>
      <c r="J42" s="273"/>
      <c r="K42" s="273"/>
      <c r="L42" s="273"/>
      <c r="M42" s="273"/>
      <c r="N42" s="273"/>
      <c r="O42" s="273"/>
      <c r="P42" s="273"/>
      <c r="Q42" s="273"/>
      <c r="R42" s="273"/>
      <c r="S42" s="273"/>
      <c r="T42" s="123"/>
      <c r="U42" s="123"/>
      <c r="V42" s="123"/>
      <c r="W42" s="123"/>
      <c r="X42" s="123"/>
      <c r="Y42" s="273"/>
      <c r="Z42" s="273"/>
      <c r="AA42" s="273"/>
      <c r="AB42" s="27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row>
    <row r="43" spans="1:51" ht="3.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row>
    <row r="44" spans="1:51" ht="3.75" customHeight="1">
      <c r="A44" s="272" t="s">
        <v>628</v>
      </c>
      <c r="B44" s="272"/>
      <c r="C44" s="272"/>
      <c r="D44" s="272"/>
      <c r="E44" s="272"/>
      <c r="F44" s="272"/>
      <c r="G44" s="272"/>
      <c r="H44" s="272"/>
      <c r="I44" s="272"/>
      <c r="J44" s="272"/>
      <c r="K44" s="272"/>
      <c r="L44" s="272"/>
      <c r="M44" s="272"/>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row>
    <row r="45" spans="1:51" ht="0.75" customHeight="1">
      <c r="A45" s="272"/>
      <c r="B45" s="272"/>
      <c r="C45" s="272"/>
      <c r="D45" s="272"/>
      <c r="E45" s="272"/>
      <c r="F45" s="272"/>
      <c r="G45" s="272"/>
      <c r="H45" s="272"/>
      <c r="I45" s="272"/>
      <c r="J45" s="272"/>
      <c r="K45" s="272"/>
      <c r="L45" s="272"/>
      <c r="M45" s="272"/>
      <c r="N45" s="123"/>
      <c r="O45" s="273" t="s">
        <v>627</v>
      </c>
      <c r="P45" s="273"/>
      <c r="Q45" s="273"/>
      <c r="R45" s="123"/>
      <c r="S45" s="123"/>
      <c r="T45" s="123"/>
      <c r="U45" s="123"/>
      <c r="V45" s="123"/>
      <c r="W45" s="123"/>
      <c r="X45" s="123"/>
      <c r="Y45" s="123"/>
      <c r="Z45" s="123"/>
      <c r="AA45" s="273" t="s">
        <v>626</v>
      </c>
      <c r="AB45" s="273"/>
      <c r="AC45" s="27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row>
    <row r="46" spans="1:51" ht="10.5" customHeight="1">
      <c r="A46" s="272"/>
      <c r="B46" s="272"/>
      <c r="C46" s="272"/>
      <c r="D46" s="272"/>
      <c r="E46" s="272"/>
      <c r="F46" s="272"/>
      <c r="G46" s="272"/>
      <c r="H46" s="272"/>
      <c r="I46" s="272"/>
      <c r="J46" s="272"/>
      <c r="K46" s="272"/>
      <c r="L46" s="272"/>
      <c r="M46" s="272"/>
      <c r="N46" s="123"/>
      <c r="O46" s="273"/>
      <c r="P46" s="273"/>
      <c r="Q46" s="273"/>
      <c r="R46" s="294"/>
      <c r="S46" s="294"/>
      <c r="T46" s="294"/>
      <c r="U46" s="287"/>
      <c r="V46" s="287"/>
      <c r="W46" s="207"/>
      <c r="X46" s="287"/>
      <c r="Y46" s="287"/>
      <c r="Z46" s="123"/>
      <c r="AA46" s="273"/>
      <c r="AB46" s="273"/>
      <c r="AC46" s="273"/>
      <c r="AD46" s="294"/>
      <c r="AE46" s="294"/>
      <c r="AF46" s="123"/>
      <c r="AG46" s="123"/>
      <c r="AH46" s="123"/>
      <c r="AI46" s="123"/>
      <c r="AJ46" s="123"/>
      <c r="AK46" s="123"/>
      <c r="AL46" s="123"/>
      <c r="AM46" s="123"/>
      <c r="AN46" s="123"/>
      <c r="AO46" s="123"/>
      <c r="AP46" s="123"/>
      <c r="AQ46" s="123"/>
      <c r="AR46" s="123"/>
      <c r="AS46" s="123"/>
      <c r="AT46" s="123"/>
      <c r="AU46" s="123"/>
      <c r="AV46" s="123"/>
      <c r="AW46" s="123"/>
      <c r="AX46" s="123"/>
      <c r="AY46" s="123"/>
    </row>
    <row r="47" spans="1:51" ht="1.5" customHeight="1">
      <c r="A47" s="123"/>
      <c r="B47" s="123"/>
      <c r="C47" s="123"/>
      <c r="D47" s="123"/>
      <c r="E47" s="123"/>
      <c r="F47" s="123"/>
      <c r="G47" s="123"/>
      <c r="H47" s="123"/>
      <c r="I47" s="123"/>
      <c r="J47" s="123"/>
      <c r="K47" s="123"/>
      <c r="L47" s="123"/>
      <c r="M47" s="123"/>
      <c r="N47" s="123"/>
      <c r="O47" s="273"/>
      <c r="P47" s="273"/>
      <c r="Q47" s="273"/>
      <c r="R47" s="123"/>
      <c r="S47" s="123"/>
      <c r="T47" s="123"/>
      <c r="U47" s="123"/>
      <c r="V47" s="123"/>
      <c r="W47" s="123"/>
      <c r="X47" s="123"/>
      <c r="Y47" s="123"/>
      <c r="Z47" s="123"/>
      <c r="AA47" s="273"/>
      <c r="AB47" s="273"/>
      <c r="AC47" s="27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row>
    <row r="48" spans="1:51" ht="18.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row>
    <row r="49" spans="1:51" ht="18" customHeight="1">
      <c r="A49" s="274" t="s">
        <v>625</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96">
        <v>4119062826.88</v>
      </c>
      <c r="AW49" s="296"/>
      <c r="AX49" s="296"/>
      <c r="AY49" s="296"/>
    </row>
    <row r="50" spans="1:51" ht="15.75" customHeight="1">
      <c r="A50" s="278" t="s">
        <v>624</v>
      </c>
      <c r="B50" s="278"/>
      <c r="C50" s="278"/>
      <c r="D50" s="288" t="s">
        <v>623</v>
      </c>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row>
    <row r="51" spans="1:51" ht="14.25" customHeight="1">
      <c r="A51" s="279">
        <v>1</v>
      </c>
      <c r="B51" s="279"/>
      <c r="C51" s="279"/>
      <c r="D51" s="289" t="s">
        <v>590</v>
      </c>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79" t="s">
        <v>448</v>
      </c>
      <c r="AC51" s="279"/>
      <c r="AD51" s="279"/>
      <c r="AE51" s="279"/>
      <c r="AF51" s="279"/>
      <c r="AG51" s="279"/>
      <c r="AH51" s="279"/>
      <c r="AI51" s="279"/>
      <c r="AJ51" s="279"/>
      <c r="AK51" s="279"/>
      <c r="AL51" s="279"/>
      <c r="AM51" s="279">
        <v>2</v>
      </c>
      <c r="AN51" s="279"/>
      <c r="AO51" s="279"/>
      <c r="AP51" s="289" t="s">
        <v>589</v>
      </c>
      <c r="AQ51" s="289"/>
      <c r="AR51" s="289"/>
      <c r="AS51" s="289"/>
      <c r="AT51" s="289"/>
      <c r="AU51" s="289"/>
      <c r="AV51" s="297" t="s">
        <v>448</v>
      </c>
      <c r="AW51" s="297"/>
      <c r="AX51" s="297"/>
      <c r="AY51" s="297"/>
    </row>
    <row r="52" spans="1:51" ht="44.25" customHeight="1">
      <c r="A52" s="280" t="s">
        <v>4</v>
      </c>
      <c r="B52" s="280"/>
      <c r="C52" s="280"/>
      <c r="D52" s="281" t="s">
        <v>621</v>
      </c>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3">
        <v>42520.55</v>
      </c>
      <c r="AC52" s="283"/>
      <c r="AD52" s="283"/>
      <c r="AE52" s="283"/>
      <c r="AF52" s="283"/>
      <c r="AG52" s="283"/>
      <c r="AH52" s="283"/>
      <c r="AI52" s="283"/>
      <c r="AJ52" s="283"/>
      <c r="AK52" s="283"/>
      <c r="AL52" s="283"/>
      <c r="AM52" s="280" t="s">
        <v>29</v>
      </c>
      <c r="AN52" s="280"/>
      <c r="AO52" s="280"/>
      <c r="AP52" s="281" t="s">
        <v>622</v>
      </c>
      <c r="AQ52" s="281"/>
      <c r="AR52" s="281"/>
      <c r="AS52" s="281"/>
      <c r="AT52" s="281"/>
      <c r="AU52" s="281"/>
      <c r="AV52" s="286"/>
      <c r="AW52" s="286"/>
      <c r="AX52" s="286"/>
      <c r="AY52" s="286"/>
    </row>
    <row r="53" spans="1:51" ht="43.5" customHeight="1">
      <c r="A53" s="280" t="s">
        <v>4</v>
      </c>
      <c r="B53" s="280"/>
      <c r="C53" s="280"/>
      <c r="D53" s="281" t="s">
        <v>621</v>
      </c>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3"/>
      <c r="AC53" s="283"/>
      <c r="AD53" s="283"/>
      <c r="AE53" s="283"/>
      <c r="AF53" s="283"/>
      <c r="AG53" s="283"/>
      <c r="AH53" s="283"/>
      <c r="AI53" s="283"/>
      <c r="AJ53" s="283"/>
      <c r="AK53" s="283"/>
      <c r="AL53" s="283"/>
      <c r="AM53" s="280" t="s">
        <v>51</v>
      </c>
      <c r="AN53" s="280"/>
      <c r="AO53" s="280"/>
      <c r="AP53" s="281" t="s">
        <v>620</v>
      </c>
      <c r="AQ53" s="281"/>
      <c r="AR53" s="281"/>
      <c r="AS53" s="281"/>
      <c r="AT53" s="281"/>
      <c r="AU53" s="281"/>
      <c r="AV53" s="286"/>
      <c r="AW53" s="286"/>
      <c r="AX53" s="286"/>
      <c r="AY53" s="286"/>
    </row>
    <row r="54" spans="1:51" ht="23.25" customHeight="1">
      <c r="A54" s="280"/>
      <c r="B54" s="280"/>
      <c r="C54" s="280"/>
      <c r="D54" s="281" t="s">
        <v>619</v>
      </c>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3"/>
      <c r="AC54" s="283"/>
      <c r="AD54" s="283"/>
      <c r="AE54" s="283"/>
      <c r="AF54" s="283"/>
      <c r="AG54" s="283"/>
      <c r="AH54" s="283"/>
      <c r="AI54" s="283"/>
      <c r="AJ54" s="283"/>
      <c r="AK54" s="283"/>
      <c r="AL54" s="283"/>
      <c r="AM54" s="280" t="s">
        <v>52</v>
      </c>
      <c r="AN54" s="280"/>
      <c r="AO54" s="280"/>
      <c r="AP54" s="281" t="s">
        <v>618</v>
      </c>
      <c r="AQ54" s="281"/>
      <c r="AR54" s="281"/>
      <c r="AS54" s="281"/>
      <c r="AT54" s="281"/>
      <c r="AU54" s="281"/>
      <c r="AV54" s="286">
        <v>0</v>
      </c>
      <c r="AW54" s="286"/>
      <c r="AX54" s="286"/>
      <c r="AY54" s="286"/>
    </row>
    <row r="55" spans="1:51" ht="14.25" customHeight="1">
      <c r="A55" s="280"/>
      <c r="B55" s="280"/>
      <c r="C55" s="280"/>
      <c r="D55" s="281" t="s">
        <v>617</v>
      </c>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3">
        <v>0</v>
      </c>
      <c r="AC55" s="283"/>
      <c r="AD55" s="283"/>
      <c r="AE55" s="283"/>
      <c r="AF55" s="283"/>
      <c r="AG55" s="283"/>
      <c r="AH55" s="283"/>
      <c r="AI55" s="283"/>
      <c r="AJ55" s="283"/>
      <c r="AK55" s="283"/>
      <c r="AL55" s="283"/>
      <c r="AM55" s="280" t="s">
        <v>64</v>
      </c>
      <c r="AN55" s="280"/>
      <c r="AO55" s="280"/>
      <c r="AP55" s="281" t="s">
        <v>616</v>
      </c>
      <c r="AQ55" s="281"/>
      <c r="AR55" s="281"/>
      <c r="AS55" s="281"/>
      <c r="AT55" s="281"/>
      <c r="AU55" s="281"/>
      <c r="AV55" s="286"/>
      <c r="AW55" s="286"/>
      <c r="AX55" s="286"/>
      <c r="AY55" s="286"/>
    </row>
    <row r="56" spans="1:51" ht="14.25" customHeight="1">
      <c r="A56" s="280"/>
      <c r="B56" s="280"/>
      <c r="C56" s="280"/>
      <c r="D56" s="281" t="s">
        <v>615</v>
      </c>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3">
        <v>1266489528.74</v>
      </c>
      <c r="AC56" s="283"/>
      <c r="AD56" s="283"/>
      <c r="AE56" s="283"/>
      <c r="AF56" s="283"/>
      <c r="AG56" s="283"/>
      <c r="AH56" s="283"/>
      <c r="AI56" s="283"/>
      <c r="AJ56" s="283"/>
      <c r="AK56" s="283"/>
      <c r="AL56" s="283"/>
      <c r="AM56" s="280" t="s">
        <v>614</v>
      </c>
      <c r="AN56" s="280"/>
      <c r="AO56" s="280"/>
      <c r="AP56" s="281" t="s">
        <v>613</v>
      </c>
      <c r="AQ56" s="281"/>
      <c r="AR56" s="281"/>
      <c r="AS56" s="281"/>
      <c r="AT56" s="281"/>
      <c r="AU56" s="281"/>
      <c r="AV56" s="286"/>
      <c r="AW56" s="286"/>
      <c r="AX56" s="286"/>
      <c r="AY56" s="286"/>
    </row>
    <row r="57" spans="1:51" ht="15" customHeight="1">
      <c r="A57" s="280" t="s">
        <v>16</v>
      </c>
      <c r="B57" s="280"/>
      <c r="C57" s="280"/>
      <c r="D57" s="281" t="s">
        <v>612</v>
      </c>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3"/>
      <c r="AC57" s="283"/>
      <c r="AD57" s="283"/>
      <c r="AE57" s="283"/>
      <c r="AF57" s="283"/>
      <c r="AG57" s="283"/>
      <c r="AH57" s="283"/>
      <c r="AI57" s="283"/>
      <c r="AJ57" s="283"/>
      <c r="AK57" s="283"/>
      <c r="AL57" s="283"/>
      <c r="AM57" s="295"/>
      <c r="AN57" s="295"/>
      <c r="AO57" s="295"/>
      <c r="AP57" s="298"/>
      <c r="AQ57" s="298"/>
      <c r="AR57" s="298"/>
      <c r="AS57" s="298"/>
      <c r="AT57" s="298"/>
      <c r="AU57" s="298"/>
      <c r="AV57" s="286"/>
      <c r="AW57" s="286"/>
      <c r="AX57" s="286"/>
      <c r="AY57" s="286"/>
    </row>
    <row r="58" spans="1:51" ht="14.25" customHeight="1">
      <c r="A58" s="280"/>
      <c r="B58" s="280"/>
      <c r="C58" s="280"/>
      <c r="D58" s="281" t="s">
        <v>611</v>
      </c>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3"/>
      <c r="AC58" s="283"/>
      <c r="AD58" s="283"/>
      <c r="AE58" s="283"/>
      <c r="AF58" s="283"/>
      <c r="AG58" s="283"/>
      <c r="AH58" s="283"/>
      <c r="AI58" s="283"/>
      <c r="AJ58" s="283"/>
      <c r="AK58" s="283"/>
      <c r="AL58" s="283"/>
      <c r="AM58" s="295"/>
      <c r="AN58" s="295"/>
      <c r="AO58" s="295"/>
      <c r="AP58" s="298"/>
      <c r="AQ58" s="298"/>
      <c r="AR58" s="298"/>
      <c r="AS58" s="298"/>
      <c r="AT58" s="298"/>
      <c r="AU58" s="298"/>
      <c r="AV58" s="286"/>
      <c r="AW58" s="286"/>
      <c r="AX58" s="286"/>
      <c r="AY58" s="286"/>
    </row>
    <row r="59" spans="1:51" ht="33.75" customHeight="1">
      <c r="A59" s="280" t="s">
        <v>27</v>
      </c>
      <c r="B59" s="280"/>
      <c r="C59" s="280"/>
      <c r="D59" s="281" t="s">
        <v>610</v>
      </c>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3"/>
      <c r="AC59" s="283"/>
      <c r="AD59" s="283"/>
      <c r="AE59" s="283"/>
      <c r="AF59" s="283"/>
      <c r="AG59" s="283"/>
      <c r="AH59" s="283"/>
      <c r="AI59" s="283"/>
      <c r="AJ59" s="283"/>
      <c r="AK59" s="283"/>
      <c r="AL59" s="283"/>
      <c r="AM59" s="295"/>
      <c r="AN59" s="295"/>
      <c r="AO59" s="295"/>
      <c r="AP59" s="298"/>
      <c r="AQ59" s="298"/>
      <c r="AR59" s="298"/>
      <c r="AS59" s="298"/>
      <c r="AT59" s="298"/>
      <c r="AU59" s="298"/>
      <c r="AV59" s="286"/>
      <c r="AW59" s="286"/>
      <c r="AX59" s="286"/>
      <c r="AY59" s="286"/>
    </row>
    <row r="60" spans="1:51" ht="14.25" customHeight="1">
      <c r="A60" s="280" t="s">
        <v>609</v>
      </c>
      <c r="B60" s="280"/>
      <c r="C60" s="280"/>
      <c r="D60" s="281" t="s">
        <v>608</v>
      </c>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3"/>
      <c r="AC60" s="283"/>
      <c r="AD60" s="283"/>
      <c r="AE60" s="283"/>
      <c r="AF60" s="283"/>
      <c r="AG60" s="283"/>
      <c r="AH60" s="283"/>
      <c r="AI60" s="283"/>
      <c r="AJ60" s="283"/>
      <c r="AK60" s="283"/>
      <c r="AL60" s="283"/>
      <c r="AM60" s="295"/>
      <c r="AN60" s="295"/>
      <c r="AO60" s="295"/>
      <c r="AP60" s="298"/>
      <c r="AQ60" s="298"/>
      <c r="AR60" s="298"/>
      <c r="AS60" s="298"/>
      <c r="AT60" s="298"/>
      <c r="AU60" s="298"/>
      <c r="AV60" s="286"/>
      <c r="AW60" s="286"/>
      <c r="AX60" s="286"/>
      <c r="AY60" s="286"/>
    </row>
    <row r="61" spans="1:51" ht="14.25" customHeight="1">
      <c r="A61" s="280" t="s">
        <v>607</v>
      </c>
      <c r="B61" s="280"/>
      <c r="C61" s="280"/>
      <c r="D61" s="281" t="s">
        <v>606</v>
      </c>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3"/>
      <c r="AC61" s="283"/>
      <c r="AD61" s="283"/>
      <c r="AE61" s="283"/>
      <c r="AF61" s="283"/>
      <c r="AG61" s="283"/>
      <c r="AH61" s="283"/>
      <c r="AI61" s="283"/>
      <c r="AJ61" s="283"/>
      <c r="AK61" s="283"/>
      <c r="AL61" s="283"/>
      <c r="AM61" s="295"/>
      <c r="AN61" s="295"/>
      <c r="AO61" s="295"/>
      <c r="AP61" s="298"/>
      <c r="AQ61" s="298"/>
      <c r="AR61" s="298"/>
      <c r="AS61" s="298"/>
      <c r="AT61" s="298"/>
      <c r="AU61" s="298"/>
      <c r="AV61" s="286"/>
      <c r="AW61" s="286"/>
      <c r="AX61" s="286"/>
      <c r="AY61" s="286"/>
    </row>
    <row r="62" spans="1:51" ht="15" customHeight="1">
      <c r="A62" s="280" t="s">
        <v>605</v>
      </c>
      <c r="B62" s="280"/>
      <c r="C62" s="280"/>
      <c r="D62" s="281" t="s">
        <v>604</v>
      </c>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3">
        <v>0</v>
      </c>
      <c r="AC62" s="283"/>
      <c r="AD62" s="283"/>
      <c r="AE62" s="283"/>
      <c r="AF62" s="283"/>
      <c r="AG62" s="283"/>
      <c r="AH62" s="283"/>
      <c r="AI62" s="283"/>
      <c r="AJ62" s="283"/>
      <c r="AK62" s="283"/>
      <c r="AL62" s="283"/>
      <c r="AM62" s="295"/>
      <c r="AN62" s="295"/>
      <c r="AO62" s="295"/>
      <c r="AP62" s="298"/>
      <c r="AQ62" s="298"/>
      <c r="AR62" s="298"/>
      <c r="AS62" s="298"/>
      <c r="AT62" s="298"/>
      <c r="AU62" s="298"/>
      <c r="AV62" s="286"/>
      <c r="AW62" s="286"/>
      <c r="AX62" s="286"/>
      <c r="AY62" s="286"/>
    </row>
    <row r="63" spans="1:51" ht="14.25" customHeight="1">
      <c r="A63" s="280" t="s">
        <v>603</v>
      </c>
      <c r="B63" s="280"/>
      <c r="C63" s="280"/>
      <c r="D63" s="281" t="s">
        <v>602</v>
      </c>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3">
        <v>1266532049.29</v>
      </c>
      <c r="AC63" s="283"/>
      <c r="AD63" s="283"/>
      <c r="AE63" s="283"/>
      <c r="AF63" s="283"/>
      <c r="AG63" s="283"/>
      <c r="AH63" s="283"/>
      <c r="AI63" s="283"/>
      <c r="AJ63" s="283"/>
      <c r="AK63" s="283"/>
      <c r="AL63" s="283"/>
      <c r="AM63" s="280" t="s">
        <v>601</v>
      </c>
      <c r="AN63" s="280"/>
      <c r="AO63" s="280"/>
      <c r="AP63" s="281" t="s">
        <v>600</v>
      </c>
      <c r="AQ63" s="281"/>
      <c r="AR63" s="281"/>
      <c r="AS63" s="281"/>
      <c r="AT63" s="281"/>
      <c r="AU63" s="281"/>
      <c r="AV63" s="286">
        <v>0</v>
      </c>
      <c r="AW63" s="286"/>
      <c r="AX63" s="286"/>
      <c r="AY63" s="286"/>
    </row>
    <row r="64" spans="1:51" ht="14.25" customHeight="1">
      <c r="A64" s="280" t="s">
        <v>599</v>
      </c>
      <c r="B64" s="280"/>
      <c r="C64" s="280"/>
      <c r="D64" s="282" t="s">
        <v>598</v>
      </c>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6">
        <v>5385594876.17</v>
      </c>
      <c r="AW64" s="286"/>
      <c r="AX64" s="286"/>
      <c r="AY64" s="286"/>
    </row>
    <row r="65" spans="1:51" ht="14.25" customHeight="1">
      <c r="A65" s="280" t="s">
        <v>597</v>
      </c>
      <c r="B65" s="280"/>
      <c r="C65" s="280"/>
      <c r="D65" s="281" t="s">
        <v>736</v>
      </c>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6">
        <v>538559487.62</v>
      </c>
      <c r="AW65" s="286"/>
      <c r="AX65" s="286"/>
      <c r="AY65" s="286"/>
    </row>
    <row r="66" spans="1:51" ht="14.25" customHeight="1">
      <c r="A66" s="280" t="s">
        <v>596</v>
      </c>
      <c r="B66" s="280"/>
      <c r="C66" s="280"/>
      <c r="D66" s="281" t="s">
        <v>595</v>
      </c>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6"/>
      <c r="AW66" s="286"/>
      <c r="AX66" s="286"/>
      <c r="AY66" s="286"/>
    </row>
    <row r="67" spans="1:51" ht="15" customHeight="1">
      <c r="A67" s="280" t="s">
        <v>594</v>
      </c>
      <c r="B67" s="280"/>
      <c r="C67" s="280"/>
      <c r="D67" s="281" t="s">
        <v>593</v>
      </c>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6">
        <v>538559487.62</v>
      </c>
      <c r="AW67" s="286"/>
      <c r="AX67" s="286"/>
      <c r="AY67" s="286"/>
    </row>
    <row r="68" spans="1:51" ht="15.75" customHeight="1">
      <c r="A68" s="278" t="s">
        <v>592</v>
      </c>
      <c r="B68" s="278"/>
      <c r="C68" s="278"/>
      <c r="D68" s="288" t="s">
        <v>591</v>
      </c>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row>
    <row r="69" spans="1:51" ht="14.25" customHeight="1">
      <c r="A69" s="284">
        <v>3</v>
      </c>
      <c r="B69" s="284"/>
      <c r="C69" s="284"/>
      <c r="D69" s="290" t="s">
        <v>590</v>
      </c>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84" t="s">
        <v>448</v>
      </c>
      <c r="AC69" s="284"/>
      <c r="AD69" s="284"/>
      <c r="AE69" s="284"/>
      <c r="AF69" s="284"/>
      <c r="AG69" s="284"/>
      <c r="AH69" s="284"/>
      <c r="AI69" s="284"/>
      <c r="AJ69" s="284"/>
      <c r="AK69" s="284"/>
      <c r="AL69" s="284"/>
      <c r="AM69" s="284">
        <v>4</v>
      </c>
      <c r="AN69" s="284"/>
      <c r="AO69" s="284"/>
      <c r="AP69" s="290" t="s">
        <v>589</v>
      </c>
      <c r="AQ69" s="290"/>
      <c r="AR69" s="290"/>
      <c r="AS69" s="290"/>
      <c r="AT69" s="290"/>
      <c r="AU69" s="290"/>
      <c r="AV69" s="302" t="s">
        <v>448</v>
      </c>
      <c r="AW69" s="302"/>
      <c r="AX69" s="302"/>
      <c r="AY69" s="123"/>
    </row>
    <row r="70" spans="1:51" ht="23.25" customHeight="1">
      <c r="A70" s="280" t="s">
        <v>588</v>
      </c>
      <c r="B70" s="280"/>
      <c r="C70" s="280"/>
      <c r="D70" s="281" t="s">
        <v>587</v>
      </c>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3">
        <v>0</v>
      </c>
      <c r="AC70" s="283"/>
      <c r="AD70" s="283"/>
      <c r="AE70" s="283"/>
      <c r="AF70" s="283"/>
      <c r="AG70" s="283"/>
      <c r="AH70" s="283"/>
      <c r="AI70" s="283"/>
      <c r="AJ70" s="283"/>
      <c r="AK70" s="283"/>
      <c r="AL70" s="283"/>
      <c r="AM70" s="280" t="s">
        <v>586</v>
      </c>
      <c r="AN70" s="280"/>
      <c r="AO70" s="280"/>
      <c r="AP70" s="281" t="s">
        <v>585</v>
      </c>
      <c r="AQ70" s="281"/>
      <c r="AR70" s="281"/>
      <c r="AS70" s="281"/>
      <c r="AT70" s="281"/>
      <c r="AU70" s="281"/>
      <c r="AV70" s="286">
        <v>0</v>
      </c>
      <c r="AW70" s="286"/>
      <c r="AX70" s="286"/>
      <c r="AY70" s="123"/>
    </row>
    <row r="71" spans="1:51" ht="23.25" customHeight="1">
      <c r="A71" s="280" t="s">
        <v>584</v>
      </c>
      <c r="B71" s="280"/>
      <c r="C71" s="280"/>
      <c r="D71" s="281" t="s">
        <v>583</v>
      </c>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3">
        <v>33744309442.620003</v>
      </c>
      <c r="AC71" s="283"/>
      <c r="AD71" s="283"/>
      <c r="AE71" s="283"/>
      <c r="AF71" s="283"/>
      <c r="AG71" s="283"/>
      <c r="AH71" s="283"/>
      <c r="AI71" s="283"/>
      <c r="AJ71" s="283"/>
      <c r="AK71" s="283"/>
      <c r="AL71" s="283"/>
      <c r="AM71" s="280" t="s">
        <v>582</v>
      </c>
      <c r="AN71" s="280"/>
      <c r="AO71" s="280"/>
      <c r="AP71" s="281" t="s">
        <v>581</v>
      </c>
      <c r="AQ71" s="281"/>
      <c r="AR71" s="281"/>
      <c r="AS71" s="281"/>
      <c r="AT71" s="281"/>
      <c r="AU71" s="281"/>
      <c r="AV71" s="286">
        <v>33745313626.26</v>
      </c>
      <c r="AW71" s="286"/>
      <c r="AX71" s="286"/>
      <c r="AY71" s="123"/>
    </row>
    <row r="72" spans="1:51" ht="14.25" customHeight="1">
      <c r="A72" s="280" t="s">
        <v>580</v>
      </c>
      <c r="B72" s="280"/>
      <c r="C72" s="280"/>
      <c r="D72" s="281" t="s">
        <v>579</v>
      </c>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3"/>
      <c r="AC72" s="283"/>
      <c r="AD72" s="283"/>
      <c r="AE72" s="283"/>
      <c r="AF72" s="283"/>
      <c r="AG72" s="283"/>
      <c r="AH72" s="283"/>
      <c r="AI72" s="283"/>
      <c r="AJ72" s="283"/>
      <c r="AK72" s="283"/>
      <c r="AL72" s="283"/>
      <c r="AM72" s="280" t="s">
        <v>578</v>
      </c>
      <c r="AN72" s="280"/>
      <c r="AO72" s="280"/>
      <c r="AP72" s="281" t="s">
        <v>577</v>
      </c>
      <c r="AQ72" s="281"/>
      <c r="AR72" s="281"/>
      <c r="AS72" s="281"/>
      <c r="AT72" s="281"/>
      <c r="AU72" s="281"/>
      <c r="AV72" s="286"/>
      <c r="AW72" s="286"/>
      <c r="AX72" s="286"/>
      <c r="AY72" s="123"/>
    </row>
    <row r="73" spans="1:51" ht="14.25" customHeight="1">
      <c r="A73" s="280" t="s">
        <v>576</v>
      </c>
      <c r="B73" s="280"/>
      <c r="C73" s="280"/>
      <c r="D73" s="281" t="s">
        <v>575</v>
      </c>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3">
        <v>33744309442.620003</v>
      </c>
      <c r="AC73" s="283"/>
      <c r="AD73" s="283"/>
      <c r="AE73" s="283"/>
      <c r="AF73" s="283"/>
      <c r="AG73" s="283"/>
      <c r="AH73" s="283"/>
      <c r="AI73" s="283"/>
      <c r="AJ73" s="283"/>
      <c r="AK73" s="283"/>
      <c r="AL73" s="283"/>
      <c r="AM73" s="280" t="s">
        <v>574</v>
      </c>
      <c r="AN73" s="280"/>
      <c r="AO73" s="280"/>
      <c r="AP73" s="281" t="s">
        <v>573</v>
      </c>
      <c r="AQ73" s="281"/>
      <c r="AR73" s="281"/>
      <c r="AS73" s="281"/>
      <c r="AT73" s="281"/>
      <c r="AU73" s="281"/>
      <c r="AV73" s="286">
        <v>33745313626.26</v>
      </c>
      <c r="AW73" s="286"/>
      <c r="AX73" s="286"/>
      <c r="AY73" s="123"/>
    </row>
    <row r="74" spans="1:51" ht="1.5" customHeight="1">
      <c r="A74" s="247"/>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row>
    <row r="75" spans="1:51" ht="76.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row>
    <row r="76" spans="1:51" ht="28.5" customHeight="1">
      <c r="A76" s="278"/>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301" t="s">
        <v>572</v>
      </c>
      <c r="AQ76" s="301"/>
      <c r="AR76" s="301"/>
      <c r="AS76" s="301"/>
      <c r="AT76" s="299" t="s">
        <v>571</v>
      </c>
      <c r="AU76" s="299"/>
      <c r="AV76" s="299"/>
      <c r="AW76" s="299"/>
      <c r="AX76" s="299"/>
      <c r="AY76" s="299"/>
    </row>
    <row r="77" spans="1:51" ht="14.25" customHeight="1">
      <c r="A77" s="282" t="s">
        <v>570</v>
      </c>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3">
        <v>5384590692.53</v>
      </c>
      <c r="AQ77" s="283"/>
      <c r="AR77" s="283"/>
      <c r="AS77" s="283"/>
      <c r="AT77" s="286">
        <v>0</v>
      </c>
      <c r="AU77" s="286"/>
      <c r="AV77" s="286"/>
      <c r="AW77" s="286"/>
      <c r="AX77" s="286"/>
      <c r="AY77" s="286"/>
    </row>
    <row r="78" spans="1:51" ht="14.25" customHeight="1">
      <c r="A78" s="281" t="s">
        <v>569</v>
      </c>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3"/>
      <c r="AQ78" s="283"/>
      <c r="AR78" s="283"/>
      <c r="AS78" s="283"/>
      <c r="AT78" s="286">
        <v>0</v>
      </c>
      <c r="AU78" s="286"/>
      <c r="AV78" s="286"/>
      <c r="AW78" s="286"/>
      <c r="AX78" s="286"/>
      <c r="AY78" s="286"/>
    </row>
    <row r="79" spans="1:51" ht="15" customHeight="1">
      <c r="A79" s="281" t="s">
        <v>568</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3"/>
      <c r="AQ79" s="283"/>
      <c r="AR79" s="283"/>
      <c r="AS79" s="283"/>
      <c r="AT79" s="286">
        <v>0</v>
      </c>
      <c r="AU79" s="286"/>
      <c r="AV79" s="286"/>
      <c r="AW79" s="286"/>
      <c r="AX79" s="286"/>
      <c r="AY79" s="286"/>
    </row>
    <row r="80" spans="1:51" ht="14.25" customHeight="1">
      <c r="A80" s="282" t="s">
        <v>567</v>
      </c>
      <c r="B80" s="282"/>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3">
        <v>5384590692.53</v>
      </c>
      <c r="AQ80" s="283"/>
      <c r="AR80" s="283"/>
      <c r="AS80" s="283"/>
      <c r="AT80" s="286">
        <v>0</v>
      </c>
      <c r="AU80" s="286"/>
      <c r="AV80" s="286"/>
      <c r="AW80" s="286"/>
      <c r="AX80" s="286"/>
      <c r="AY80" s="286"/>
    </row>
    <row r="81" spans="1:51" ht="23.25" customHeight="1">
      <c r="A81" s="282" t="s">
        <v>737</v>
      </c>
      <c r="B81" s="282"/>
      <c r="C81" s="282"/>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3"/>
      <c r="AQ81" s="283"/>
      <c r="AR81" s="283"/>
      <c r="AS81" s="283"/>
      <c r="AT81" s="286">
        <v>538459069.25</v>
      </c>
      <c r="AU81" s="286"/>
      <c r="AV81" s="286"/>
      <c r="AW81" s="286"/>
      <c r="AX81" s="286"/>
      <c r="AY81" s="286"/>
    </row>
    <row r="82" spans="1:51" ht="14.25" customHeight="1">
      <c r="A82" s="282" t="s">
        <v>566</v>
      </c>
      <c r="B82" s="282"/>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3">
        <v>0</v>
      </c>
      <c r="AQ82" s="283"/>
      <c r="AR82" s="283"/>
      <c r="AS82" s="283"/>
      <c r="AT82" s="286">
        <v>0</v>
      </c>
      <c r="AU82" s="286"/>
      <c r="AV82" s="286"/>
      <c r="AW82" s="286"/>
      <c r="AX82" s="286"/>
      <c r="AY82" s="286"/>
    </row>
    <row r="83" spans="1:51" ht="14.25" customHeight="1">
      <c r="A83" s="281" t="s">
        <v>1829</v>
      </c>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3">
        <v>0</v>
      </c>
      <c r="AQ83" s="283"/>
      <c r="AR83" s="283"/>
      <c r="AS83" s="283"/>
      <c r="AT83" s="286">
        <v>0</v>
      </c>
      <c r="AU83" s="286"/>
      <c r="AV83" s="286"/>
      <c r="AW83" s="286"/>
      <c r="AX83" s="286"/>
      <c r="AY83" s="286"/>
    </row>
    <row r="84" spans="1:51" ht="14.25" customHeight="1">
      <c r="A84" s="281" t="s">
        <v>565</v>
      </c>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3"/>
      <c r="AQ84" s="283"/>
      <c r="AR84" s="283"/>
      <c r="AS84" s="283"/>
      <c r="AT84" s="286">
        <v>0</v>
      </c>
      <c r="AU84" s="286"/>
      <c r="AV84" s="286"/>
      <c r="AW84" s="286"/>
      <c r="AX84" s="286"/>
      <c r="AY84" s="286"/>
    </row>
    <row r="85" spans="1:51" ht="25.5" customHeight="1">
      <c r="A85" s="281" t="s">
        <v>564</v>
      </c>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3">
        <v>0</v>
      </c>
      <c r="AQ85" s="283"/>
      <c r="AR85" s="283"/>
      <c r="AS85" s="283"/>
      <c r="AT85" s="286">
        <v>0</v>
      </c>
      <c r="AU85" s="286"/>
      <c r="AV85" s="286"/>
      <c r="AW85" s="286"/>
      <c r="AX85" s="286"/>
      <c r="AY85" s="123"/>
    </row>
    <row r="86" spans="1:51" ht="1.5" customHeight="1">
      <c r="A86" s="247"/>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row>
    <row r="87" spans="1:51" ht="14.25" customHeight="1">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301" t="s">
        <v>563</v>
      </c>
      <c r="AQ87" s="301"/>
      <c r="AR87" s="301"/>
      <c r="AS87" s="301"/>
      <c r="AT87" s="299" t="s">
        <v>562</v>
      </c>
      <c r="AU87" s="299"/>
      <c r="AV87" s="299"/>
      <c r="AW87" s="299"/>
      <c r="AX87" s="299"/>
      <c r="AY87" s="299"/>
    </row>
    <row r="88" spans="1:51" ht="23.25" customHeight="1">
      <c r="A88" s="282" t="s">
        <v>561</v>
      </c>
      <c r="B88" s="282"/>
      <c r="C88" s="282"/>
      <c r="D88" s="282"/>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3">
        <v>5384590692.53</v>
      </c>
      <c r="AQ88" s="283"/>
      <c r="AR88" s="283"/>
      <c r="AS88" s="283"/>
      <c r="AT88" s="286">
        <v>538459069.25</v>
      </c>
      <c r="AU88" s="286"/>
      <c r="AV88" s="286"/>
      <c r="AW88" s="286"/>
      <c r="AX88" s="286"/>
      <c r="AY88" s="123"/>
    </row>
    <row r="89" spans="1:51" ht="14.25" customHeight="1">
      <c r="A89" s="282" t="s">
        <v>560</v>
      </c>
      <c r="B89" s="282"/>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3">
        <v>0</v>
      </c>
      <c r="AQ89" s="283"/>
      <c r="AR89" s="283"/>
      <c r="AS89" s="283"/>
      <c r="AT89" s="286">
        <v>0</v>
      </c>
      <c r="AU89" s="286"/>
      <c r="AV89" s="286"/>
      <c r="AW89" s="286"/>
      <c r="AX89" s="286"/>
      <c r="AY89" s="123"/>
    </row>
    <row r="90" spans="1:51" ht="14.25" customHeight="1">
      <c r="A90" s="282" t="s">
        <v>559</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3">
        <v>0</v>
      </c>
      <c r="AQ90" s="283"/>
      <c r="AR90" s="283"/>
      <c r="AS90" s="283"/>
      <c r="AT90" s="286">
        <v>0</v>
      </c>
      <c r="AU90" s="286"/>
      <c r="AV90" s="286"/>
      <c r="AW90" s="286"/>
      <c r="AX90" s="286"/>
      <c r="AY90" s="123"/>
    </row>
    <row r="91" spans="1:51" ht="1.5" customHeight="1">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row>
    <row r="92" spans="1:51" ht="18"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row>
    <row r="93" spans="1:51" ht="12.75" customHeight="1">
      <c r="A93" s="285" t="s">
        <v>558</v>
      </c>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123"/>
      <c r="AL93" s="123"/>
      <c r="AM93" s="123"/>
      <c r="AN93" s="123"/>
      <c r="AO93" s="123"/>
      <c r="AP93" s="285" t="s">
        <v>557</v>
      </c>
      <c r="AQ93" s="285"/>
      <c r="AR93" s="285"/>
      <c r="AS93" s="285"/>
      <c r="AT93" s="285"/>
      <c r="AU93" s="285"/>
      <c r="AV93" s="285"/>
      <c r="AW93" s="285"/>
      <c r="AX93" s="285"/>
      <c r="AY93" s="285"/>
    </row>
    <row r="94" spans="1:51" ht="5.2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row>
    <row r="95" spans="1:51" ht="24.75" customHeight="1">
      <c r="A95" s="273" t="s">
        <v>556</v>
      </c>
      <c r="B95" s="273"/>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123"/>
      <c r="AL95" s="123"/>
      <c r="AM95" s="123"/>
      <c r="AN95" s="123"/>
      <c r="AO95" s="123"/>
      <c r="AP95" s="273" t="s">
        <v>555</v>
      </c>
      <c r="AQ95" s="273"/>
      <c r="AR95" s="273"/>
      <c r="AS95" s="273"/>
      <c r="AT95" s="273"/>
      <c r="AU95" s="273"/>
      <c r="AV95" s="273"/>
      <c r="AW95" s="273"/>
      <c r="AX95" s="273"/>
      <c r="AY95" s="273"/>
    </row>
    <row r="96" spans="1:51" ht="2.2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row>
    <row r="97" spans="1:51" ht="24.75" customHeight="1">
      <c r="A97" s="273" t="s">
        <v>554</v>
      </c>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123"/>
      <c r="AL97" s="123"/>
      <c r="AM97" s="123"/>
      <c r="AN97" s="123"/>
      <c r="AO97" s="123"/>
      <c r="AP97" s="123"/>
      <c r="AQ97" s="123"/>
      <c r="AR97" s="123"/>
      <c r="AS97" s="123"/>
      <c r="AT97" s="123"/>
      <c r="AU97" s="123"/>
      <c r="AV97" s="123"/>
      <c r="AW97" s="123"/>
      <c r="AX97" s="123"/>
      <c r="AY97" s="123"/>
    </row>
    <row r="98" spans="1:51" ht="5.2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row>
    <row r="99" spans="1:51" ht="9.75" customHeight="1">
      <c r="A99" s="273" t="s">
        <v>553</v>
      </c>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123"/>
      <c r="AL99" s="123"/>
      <c r="AM99" s="123"/>
      <c r="AN99" s="123"/>
      <c r="AO99" s="123"/>
      <c r="AP99" s="123"/>
      <c r="AQ99" s="123"/>
      <c r="AR99" s="123"/>
      <c r="AS99" s="123"/>
      <c r="AT99" s="123"/>
      <c r="AU99" s="123"/>
      <c r="AV99" s="123"/>
      <c r="AW99" s="123"/>
      <c r="AX99" s="123"/>
      <c r="AY99" s="123"/>
    </row>
    <row r="100" spans="1:51" ht="14.25" customHeight="1">
      <c r="A100" s="273"/>
      <c r="B100" s="273"/>
      <c r="C100" s="273"/>
      <c r="D100" s="273"/>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123"/>
      <c r="AL100" s="123"/>
      <c r="AM100" s="123"/>
      <c r="AN100" s="123"/>
      <c r="AO100" s="123"/>
      <c r="AP100" s="300" t="s">
        <v>552</v>
      </c>
      <c r="AQ100" s="300"/>
      <c r="AR100" s="300"/>
      <c r="AS100" s="300"/>
      <c r="AT100" s="300"/>
      <c r="AU100" s="300"/>
      <c r="AV100" s="300"/>
      <c r="AW100" s="300"/>
      <c r="AX100" s="300"/>
      <c r="AY100" s="300"/>
    </row>
    <row r="101" spans="1:51" ht="24"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row>
    <row r="102" spans="1:51" ht="15" customHeight="1">
      <c r="A102" s="244" t="s">
        <v>551</v>
      </c>
      <c r="B102" s="244"/>
      <c r="C102" s="244"/>
      <c r="D102" s="244"/>
      <c r="E102" s="244"/>
      <c r="F102" s="244"/>
      <c r="G102" s="244"/>
      <c r="H102" s="244"/>
      <c r="I102" s="244"/>
      <c r="J102" s="244"/>
      <c r="K102" s="244"/>
      <c r="L102" s="292">
        <v>44967.512025462966</v>
      </c>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44" t="s">
        <v>550</v>
      </c>
      <c r="AQ102" s="244"/>
      <c r="AR102" s="244"/>
      <c r="AS102" s="244"/>
      <c r="AT102" s="244"/>
      <c r="AU102" s="244"/>
      <c r="AV102" s="272" t="s">
        <v>136</v>
      </c>
      <c r="AW102" s="272"/>
      <c r="AX102" s="272"/>
      <c r="AY102" s="272"/>
    </row>
  </sheetData>
  <sheetProtection/>
  <mergeCells count="232">
    <mergeCell ref="A74:AY74"/>
    <mergeCell ref="A76:AO76"/>
    <mergeCell ref="AP95:AY95"/>
    <mergeCell ref="AP87:AS87"/>
    <mergeCell ref="AP88:AS88"/>
    <mergeCell ref="AV71:AX71"/>
    <mergeCell ref="AT82:AY82"/>
    <mergeCell ref="AP83:AS83"/>
    <mergeCell ref="AB72:AL72"/>
    <mergeCell ref="AB73:AL73"/>
    <mergeCell ref="AV63:AY63"/>
    <mergeCell ref="AV64:AY64"/>
    <mergeCell ref="AV72:AX72"/>
    <mergeCell ref="AV73:AX73"/>
    <mergeCell ref="D64:AU64"/>
    <mergeCell ref="AV58:AY58"/>
    <mergeCell ref="AV59:AY59"/>
    <mergeCell ref="AV60:AY60"/>
    <mergeCell ref="AV61:AY61"/>
    <mergeCell ref="AV62:AY62"/>
    <mergeCell ref="AV102:AY102"/>
    <mergeCell ref="AV65:AY65"/>
    <mergeCell ref="AV66:AY66"/>
    <mergeCell ref="AV67:AY67"/>
    <mergeCell ref="AV69:AX69"/>
    <mergeCell ref="AV53:AY53"/>
    <mergeCell ref="AV54:AY54"/>
    <mergeCell ref="AV55:AY55"/>
    <mergeCell ref="AV56:AY56"/>
    <mergeCell ref="AT78:AY78"/>
    <mergeCell ref="AV52:AY52"/>
    <mergeCell ref="AV57:AY57"/>
    <mergeCell ref="AT83:AY83"/>
    <mergeCell ref="AT84:AY84"/>
    <mergeCell ref="AT85:AX85"/>
    <mergeCell ref="AT87:AY87"/>
    <mergeCell ref="AP73:AU73"/>
    <mergeCell ref="AP76:AS76"/>
    <mergeCell ref="AP77:AS77"/>
    <mergeCell ref="AP78:AS78"/>
    <mergeCell ref="AR3:AY3"/>
    <mergeCell ref="AS11:AT13"/>
    <mergeCell ref="AS23:AW24"/>
    <mergeCell ref="AT76:AY76"/>
    <mergeCell ref="AT77:AY77"/>
    <mergeCell ref="AP100:AY100"/>
    <mergeCell ref="AT89:AX89"/>
    <mergeCell ref="AT90:AX90"/>
    <mergeCell ref="AP71:AU71"/>
    <mergeCell ref="AP72:AU72"/>
    <mergeCell ref="AP102:AU102"/>
    <mergeCell ref="AQ7:AW8"/>
    <mergeCell ref="AQ11:AR14"/>
    <mergeCell ref="AQ18:AW21"/>
    <mergeCell ref="AQ28:AW29"/>
    <mergeCell ref="AT79:AY79"/>
    <mergeCell ref="AT80:AY80"/>
    <mergeCell ref="AT81:AY81"/>
    <mergeCell ref="AP85:AS85"/>
    <mergeCell ref="AP93:AY93"/>
    <mergeCell ref="AP58:AU58"/>
    <mergeCell ref="AP59:AU59"/>
    <mergeCell ref="AP60:AU60"/>
    <mergeCell ref="AP61:AU61"/>
    <mergeCell ref="AP62:AU62"/>
    <mergeCell ref="AP63:AU63"/>
    <mergeCell ref="AP52:AU52"/>
    <mergeCell ref="AP53:AU53"/>
    <mergeCell ref="AP54:AU54"/>
    <mergeCell ref="AP55:AU55"/>
    <mergeCell ref="AP56:AU56"/>
    <mergeCell ref="AP57:AU57"/>
    <mergeCell ref="AN7:AP7"/>
    <mergeCell ref="AN11:AP13"/>
    <mergeCell ref="AN18:AP20"/>
    <mergeCell ref="AN23:AR25"/>
    <mergeCell ref="AN28:AP30"/>
    <mergeCell ref="AP51:AU51"/>
    <mergeCell ref="AU11:AW14"/>
    <mergeCell ref="AV49:AY49"/>
    <mergeCell ref="AV51:AY51"/>
    <mergeCell ref="AM73:AO73"/>
    <mergeCell ref="D66:AU66"/>
    <mergeCell ref="D67:AU67"/>
    <mergeCell ref="D68:AY68"/>
    <mergeCell ref="D69:AA69"/>
    <mergeCell ref="AV70:AX70"/>
    <mergeCell ref="AM63:AO63"/>
    <mergeCell ref="AM62:AO62"/>
    <mergeCell ref="AM69:AO69"/>
    <mergeCell ref="AM70:AO70"/>
    <mergeCell ref="AM71:AO71"/>
    <mergeCell ref="AM72:AO72"/>
    <mergeCell ref="AL41:AN41"/>
    <mergeCell ref="AM51:AO51"/>
    <mergeCell ref="AM52:AO52"/>
    <mergeCell ref="AM55:AO55"/>
    <mergeCell ref="AM56:AO56"/>
    <mergeCell ref="AM57:AO57"/>
    <mergeCell ref="AM53:AO53"/>
    <mergeCell ref="AM54:AO54"/>
    <mergeCell ref="AB58:AL58"/>
    <mergeCell ref="AB59:AL59"/>
    <mergeCell ref="AB60:AL60"/>
    <mergeCell ref="AB61:AL61"/>
    <mergeCell ref="AM60:AO60"/>
    <mergeCell ref="AM61:AO61"/>
    <mergeCell ref="AM58:AO58"/>
    <mergeCell ref="AM59:AO59"/>
    <mergeCell ref="AB62:AL62"/>
    <mergeCell ref="AB71:AL71"/>
    <mergeCell ref="AB63:AL63"/>
    <mergeCell ref="AB51:AL51"/>
    <mergeCell ref="AB52:AL52"/>
    <mergeCell ref="AB53:AL53"/>
    <mergeCell ref="AB54:AL54"/>
    <mergeCell ref="AB55:AL55"/>
    <mergeCell ref="AB56:AL56"/>
    <mergeCell ref="AB57:AL57"/>
    <mergeCell ref="S7:U8"/>
    <mergeCell ref="U46:V46"/>
    <mergeCell ref="W28:AJ29"/>
    <mergeCell ref="X46:Y46"/>
    <mergeCell ref="Y40:AB42"/>
    <mergeCell ref="AA45:AC47"/>
    <mergeCell ref="AD46:AE46"/>
    <mergeCell ref="AE41:AF41"/>
    <mergeCell ref="AJ41:AK41"/>
    <mergeCell ref="L102:AO102"/>
    <mergeCell ref="M7:O8"/>
    <mergeCell ref="O45:Q47"/>
    <mergeCell ref="P7:R8"/>
    <mergeCell ref="Q12:AJ16"/>
    <mergeCell ref="Q18:AJ21"/>
    <mergeCell ref="Q23:AJ26"/>
    <mergeCell ref="Q32:AJ33"/>
    <mergeCell ref="Q36:AJ37"/>
    <mergeCell ref="R46:T46"/>
    <mergeCell ref="D71:AA71"/>
    <mergeCell ref="D72:AA72"/>
    <mergeCell ref="D73:AA73"/>
    <mergeCell ref="F12:P15"/>
    <mergeCell ref="F18:P20"/>
    <mergeCell ref="F23:P25"/>
    <mergeCell ref="F28:V30"/>
    <mergeCell ref="F32:P34"/>
    <mergeCell ref="F36:P38"/>
    <mergeCell ref="D65:AU65"/>
    <mergeCell ref="D70:AA70"/>
    <mergeCell ref="AB69:AL69"/>
    <mergeCell ref="AB70:AL70"/>
    <mergeCell ref="AP69:AU69"/>
    <mergeCell ref="AP70:AU70"/>
    <mergeCell ref="D59:AA59"/>
    <mergeCell ref="D60:AA60"/>
    <mergeCell ref="D61:AA61"/>
    <mergeCell ref="D62:AA62"/>
    <mergeCell ref="D63:AA63"/>
    <mergeCell ref="D53:AA53"/>
    <mergeCell ref="D54:AA54"/>
    <mergeCell ref="D55:AA55"/>
    <mergeCell ref="D56:AA56"/>
    <mergeCell ref="D57:AA57"/>
    <mergeCell ref="D58:AA58"/>
    <mergeCell ref="A95:AJ95"/>
    <mergeCell ref="A97:AJ97"/>
    <mergeCell ref="A99:AJ100"/>
    <mergeCell ref="A102:K102"/>
    <mergeCell ref="C29:D29"/>
    <mergeCell ref="C33:D33"/>
    <mergeCell ref="C37:D37"/>
    <mergeCell ref="D50:AY50"/>
    <mergeCell ref="D51:AA51"/>
    <mergeCell ref="D52:AA52"/>
    <mergeCell ref="A87:AO87"/>
    <mergeCell ref="A88:AO88"/>
    <mergeCell ref="A89:AO89"/>
    <mergeCell ref="A90:AO90"/>
    <mergeCell ref="A91:AY91"/>
    <mergeCell ref="AP84:AS84"/>
    <mergeCell ref="AP89:AS89"/>
    <mergeCell ref="AP90:AS90"/>
    <mergeCell ref="AT88:AX88"/>
    <mergeCell ref="A77:AO77"/>
    <mergeCell ref="A93:AJ93"/>
    <mergeCell ref="A81:AO81"/>
    <mergeCell ref="A82:AO82"/>
    <mergeCell ref="A83:AO83"/>
    <mergeCell ref="A84:AO84"/>
    <mergeCell ref="A85:AO85"/>
    <mergeCell ref="A86:AY86"/>
    <mergeCell ref="AP81:AS81"/>
    <mergeCell ref="AP82:AS82"/>
    <mergeCell ref="A78:AO78"/>
    <mergeCell ref="A79:AO79"/>
    <mergeCell ref="A80:AO80"/>
    <mergeCell ref="AP79:AS79"/>
    <mergeCell ref="AP80:AS80"/>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2:AY2"/>
    <mergeCell ref="A7:F7"/>
    <mergeCell ref="A10:AW10"/>
    <mergeCell ref="A40:S42"/>
    <mergeCell ref="A44:M46"/>
    <mergeCell ref="A49:AU49"/>
    <mergeCell ref="G7:H8"/>
    <mergeCell ref="H5:AV5"/>
    <mergeCell ref="I7:I8"/>
    <mergeCell ref="J7:K8"/>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868"/>
  <sheetViews>
    <sheetView showGridLines="0" zoomScalePageLayoutView="0" workbookViewId="0" topLeftCell="A1">
      <pane xSplit="4" ySplit="8" topLeftCell="E683" activePane="bottomRight" state="frozen"/>
      <selection pane="topLeft" activeCell="A1" sqref="A1"/>
      <selection pane="topRight" activeCell="E1" sqref="E1"/>
      <selection pane="bottomLeft" activeCell="A9" sqref="A9"/>
      <selection pane="bottomRight" activeCell="F575" sqref="F575"/>
    </sheetView>
  </sheetViews>
  <sheetFormatPr defaultColWidth="9.140625" defaultRowHeight="12.75" outlineLevelRow="1"/>
  <cols>
    <col min="1" max="1" width="13.57421875" style="211" customWidth="1"/>
    <col min="2" max="2" width="17.28125" style="211" customWidth="1"/>
    <col min="3" max="3" width="15.8515625" style="211" customWidth="1"/>
    <col min="4" max="4" width="8.140625" style="211" customWidth="1"/>
    <col min="5" max="5" width="15.8515625" style="211" customWidth="1"/>
    <col min="6" max="6" width="15.421875" style="211" customWidth="1"/>
    <col min="7" max="7" width="15.8515625" style="211" customWidth="1"/>
    <col min="8" max="8" width="17.7109375" style="211" customWidth="1"/>
    <col min="9" max="9" width="15.140625" style="211" customWidth="1"/>
    <col min="10" max="10" width="15.421875" style="211" customWidth="1"/>
    <col min="11" max="16384" width="9.140625" style="211" customWidth="1"/>
  </cols>
  <sheetData>
    <row r="1" spans="1:10" ht="12.75">
      <c r="A1" s="174"/>
      <c r="B1" s="174"/>
      <c r="C1" s="174"/>
      <c r="D1" s="174"/>
      <c r="E1" s="174"/>
      <c r="F1" s="174"/>
      <c r="G1" s="174"/>
      <c r="H1" s="174"/>
      <c r="I1" s="174"/>
      <c r="J1" s="174"/>
    </row>
    <row r="2" spans="1:10" ht="12.75">
      <c r="A2" s="175" t="s">
        <v>1828</v>
      </c>
      <c r="B2" s="175"/>
      <c r="C2" s="175"/>
      <c r="D2" s="175"/>
      <c r="E2" s="176" t="s">
        <v>0</v>
      </c>
      <c r="F2" s="176"/>
      <c r="G2" s="176"/>
      <c r="H2" s="176"/>
      <c r="I2" s="176"/>
      <c r="J2" s="176"/>
    </row>
    <row r="3" spans="1:10" ht="12.75">
      <c r="A3" s="174"/>
      <c r="B3" s="174"/>
      <c r="C3" s="174"/>
      <c r="D3" s="174"/>
      <c r="E3" s="174"/>
      <c r="F3" s="174"/>
      <c r="G3" s="174"/>
      <c r="H3" s="174"/>
      <c r="I3" s="174"/>
      <c r="J3" s="174"/>
    </row>
    <row r="4" spans="1:10" ht="18.75">
      <c r="A4" s="177" t="s">
        <v>1828</v>
      </c>
      <c r="B4" s="177"/>
      <c r="C4" s="177"/>
      <c r="D4" s="177"/>
      <c r="E4" s="177"/>
      <c r="F4" s="177"/>
      <c r="G4" s="177"/>
      <c r="H4" s="177"/>
      <c r="I4" s="177"/>
      <c r="J4" s="177"/>
    </row>
    <row r="5" spans="1:10" ht="12.75">
      <c r="A5" s="175" t="s">
        <v>128</v>
      </c>
      <c r="B5" s="175"/>
      <c r="C5" s="175"/>
      <c r="D5" s="175"/>
      <c r="E5" s="175"/>
      <c r="F5" s="175"/>
      <c r="G5" s="175"/>
      <c r="H5" s="175"/>
      <c r="I5" s="176" t="s">
        <v>130</v>
      </c>
      <c r="J5" s="176"/>
    </row>
    <row r="6" spans="1:10" ht="12.75">
      <c r="A6" s="174"/>
      <c r="B6" s="174"/>
      <c r="C6" s="174"/>
      <c r="D6" s="174"/>
      <c r="E6" s="174"/>
      <c r="F6" s="174"/>
      <c r="G6" s="174"/>
      <c r="H6" s="174"/>
      <c r="I6" s="174"/>
      <c r="J6" s="174"/>
    </row>
    <row r="7" spans="1:10" ht="12.75">
      <c r="A7" s="178" t="s">
        <v>1827</v>
      </c>
      <c r="B7" s="178"/>
      <c r="C7" s="179" t="s">
        <v>1826</v>
      </c>
      <c r="D7" s="179" t="s">
        <v>1825</v>
      </c>
      <c r="E7" s="180" t="s">
        <v>131</v>
      </c>
      <c r="F7" s="180"/>
      <c r="G7" s="180" t="s">
        <v>1824</v>
      </c>
      <c r="H7" s="180"/>
      <c r="I7" s="181" t="s">
        <v>135</v>
      </c>
      <c r="J7" s="181"/>
    </row>
    <row r="8" spans="1:10" ht="12.75">
      <c r="A8" s="182"/>
      <c r="B8" s="182"/>
      <c r="C8" s="183" t="s">
        <v>1823</v>
      </c>
      <c r="D8" s="183" t="s">
        <v>1822</v>
      </c>
      <c r="E8" s="184" t="s">
        <v>1821</v>
      </c>
      <c r="F8" s="184" t="s">
        <v>1820</v>
      </c>
      <c r="G8" s="184" t="s">
        <v>1821</v>
      </c>
      <c r="H8" s="184" t="s">
        <v>1820</v>
      </c>
      <c r="I8" s="184" t="s">
        <v>1821</v>
      </c>
      <c r="J8" s="185" t="s">
        <v>1820</v>
      </c>
    </row>
    <row r="9" spans="1:10" ht="12.75">
      <c r="A9" s="186" t="s">
        <v>1817</v>
      </c>
      <c r="B9" s="186"/>
      <c r="C9" s="186"/>
      <c r="D9" s="186"/>
      <c r="E9" s="186"/>
      <c r="F9" s="186"/>
      <c r="G9" s="186"/>
      <c r="H9" s="186"/>
      <c r="I9" s="186"/>
      <c r="J9" s="186"/>
    </row>
    <row r="10" spans="1:10" ht="12.75">
      <c r="A10" s="187" t="s">
        <v>1819</v>
      </c>
      <c r="B10" s="187"/>
      <c r="C10" s="188" t="s">
        <v>1818</v>
      </c>
      <c r="D10" s="188" t="s">
        <v>742</v>
      </c>
      <c r="E10" s="189">
        <v>351123.07</v>
      </c>
      <c r="F10" s="189">
        <v>0</v>
      </c>
      <c r="G10" s="189">
        <v>164904396</v>
      </c>
      <c r="H10" s="189">
        <v>165168719.07</v>
      </c>
      <c r="I10" s="189">
        <v>86800</v>
      </c>
      <c r="J10" s="199">
        <v>0</v>
      </c>
    </row>
    <row r="11" spans="1:10" ht="12.75">
      <c r="A11" s="190" t="s">
        <v>741</v>
      </c>
      <c r="B11" s="190"/>
      <c r="C11" s="190"/>
      <c r="D11" s="190"/>
      <c r="E11" s="191">
        <v>351123.07</v>
      </c>
      <c r="F11" s="191">
        <v>0</v>
      </c>
      <c r="G11" s="191">
        <v>164904396</v>
      </c>
      <c r="H11" s="191">
        <v>165168719.07</v>
      </c>
      <c r="I11" s="191">
        <v>86800</v>
      </c>
      <c r="J11" s="192">
        <v>0</v>
      </c>
    </row>
    <row r="12" spans="1:10" ht="12.75">
      <c r="A12" s="190"/>
      <c r="B12" s="190"/>
      <c r="C12" s="190"/>
      <c r="D12" s="190"/>
      <c r="E12" s="191"/>
      <c r="F12" s="191"/>
      <c r="G12" s="191"/>
      <c r="H12" s="191"/>
      <c r="I12" s="191"/>
      <c r="J12" s="193"/>
    </row>
    <row r="13" spans="1:10" ht="12.75">
      <c r="A13" s="186" t="s">
        <v>1817</v>
      </c>
      <c r="B13" s="186"/>
      <c r="C13" s="186"/>
      <c r="D13" s="186"/>
      <c r="E13" s="186"/>
      <c r="F13" s="186"/>
      <c r="G13" s="186"/>
      <c r="H13" s="186"/>
      <c r="I13" s="186"/>
      <c r="J13" s="186"/>
    </row>
    <row r="14" spans="1:10" ht="12.75">
      <c r="A14" s="194" t="s">
        <v>1816</v>
      </c>
      <c r="B14" s="194"/>
      <c r="C14" s="188" t="s">
        <v>1815</v>
      </c>
      <c r="D14" s="188" t="s">
        <v>1760</v>
      </c>
      <c r="E14" s="189">
        <v>1994538</v>
      </c>
      <c r="F14" s="189">
        <v>0</v>
      </c>
      <c r="G14" s="189">
        <v>115612</v>
      </c>
      <c r="H14" s="189">
        <v>2110150</v>
      </c>
      <c r="I14" s="189">
        <v>0</v>
      </c>
      <c r="J14" s="199">
        <v>0</v>
      </c>
    </row>
    <row r="15" spans="1:10" ht="12.75">
      <c r="A15" s="195"/>
      <c r="B15" s="195"/>
      <c r="C15" s="196"/>
      <c r="D15" s="196"/>
      <c r="E15" s="197">
        <v>700</v>
      </c>
      <c r="F15" s="197">
        <v>0</v>
      </c>
      <c r="G15" s="197">
        <v>0</v>
      </c>
      <c r="H15" s="197">
        <v>700</v>
      </c>
      <c r="I15" s="197">
        <v>0</v>
      </c>
      <c r="J15" s="198">
        <v>0</v>
      </c>
    </row>
    <row r="16" spans="1:10" ht="12.75">
      <c r="A16" s="190" t="s">
        <v>741</v>
      </c>
      <c r="B16" s="190"/>
      <c r="C16" s="190"/>
      <c r="D16" s="190"/>
      <c r="E16" s="191">
        <v>1994538</v>
      </c>
      <c r="F16" s="191">
        <v>0</v>
      </c>
      <c r="G16" s="191">
        <v>115612</v>
      </c>
      <c r="H16" s="191">
        <v>2110150</v>
      </c>
      <c r="I16" s="191">
        <v>0</v>
      </c>
      <c r="J16" s="192">
        <v>0</v>
      </c>
    </row>
    <row r="17" spans="1:10" ht="12.75" customHeight="1">
      <c r="A17" s="303" t="s">
        <v>183</v>
      </c>
      <c r="B17" s="303"/>
      <c r="C17" s="208"/>
      <c r="D17" s="208"/>
      <c r="E17" s="209">
        <f>SUMIF($A$9:$A$16,$A$16,E9:E16)</f>
        <v>2345661.07</v>
      </c>
      <c r="F17" s="209">
        <f>SUMIF($A$9:$A$16,$A$16,F9:F16)</f>
        <v>0</v>
      </c>
      <c r="G17" s="209">
        <f>SUMIF($A$9:$A$16,$A$16,G9:G16)</f>
        <v>165020008</v>
      </c>
      <c r="H17" s="209">
        <f>SUMIF($A$9:$A$16,$A$16,H9:H16)</f>
        <v>167278869.07</v>
      </c>
      <c r="I17" s="209">
        <f>SUMIF($A$9:$A$16,$A$16,I9:I16)</f>
        <v>86800</v>
      </c>
      <c r="J17" s="210"/>
    </row>
    <row r="18" spans="1:10" ht="12.75">
      <c r="A18" s="186" t="s">
        <v>1796</v>
      </c>
      <c r="B18" s="186"/>
      <c r="C18" s="186"/>
      <c r="D18" s="186"/>
      <c r="E18" s="186"/>
      <c r="F18" s="186"/>
      <c r="G18" s="186"/>
      <c r="H18" s="186"/>
      <c r="I18" s="186"/>
      <c r="J18" s="186"/>
    </row>
    <row r="19" spans="1:10" ht="12.75">
      <c r="A19" s="187" t="s">
        <v>1814</v>
      </c>
      <c r="B19" s="187"/>
      <c r="C19" s="188" t="s">
        <v>1813</v>
      </c>
      <c r="D19" s="188" t="s">
        <v>742</v>
      </c>
      <c r="E19" s="189">
        <v>8235</v>
      </c>
      <c r="F19" s="189">
        <v>0</v>
      </c>
      <c r="G19" s="189">
        <v>0</v>
      </c>
      <c r="H19" s="189">
        <v>0</v>
      </c>
      <c r="I19" s="189">
        <v>8235</v>
      </c>
      <c r="J19" s="199">
        <v>0</v>
      </c>
    </row>
    <row r="20" spans="1:10" ht="12.75">
      <c r="A20" s="190" t="s">
        <v>741</v>
      </c>
      <c r="B20" s="190"/>
      <c r="C20" s="190"/>
      <c r="D20" s="190"/>
      <c r="E20" s="191">
        <v>8235</v>
      </c>
      <c r="F20" s="191">
        <v>0</v>
      </c>
      <c r="G20" s="191">
        <v>0</v>
      </c>
      <c r="H20" s="191">
        <v>0</v>
      </c>
      <c r="I20" s="191">
        <v>8235</v>
      </c>
      <c r="J20" s="192">
        <v>0</v>
      </c>
    </row>
    <row r="21" spans="1:10" ht="12.75">
      <c r="A21" s="190"/>
      <c r="B21" s="190"/>
      <c r="C21" s="190"/>
      <c r="D21" s="190"/>
      <c r="E21" s="191"/>
      <c r="F21" s="191"/>
      <c r="G21" s="191"/>
      <c r="H21" s="191"/>
      <c r="I21" s="191"/>
      <c r="J21" s="193"/>
    </row>
    <row r="22" spans="1:10" ht="12.75">
      <c r="A22" s="186" t="s">
        <v>1791</v>
      </c>
      <c r="B22" s="186"/>
      <c r="C22" s="186"/>
      <c r="D22" s="186"/>
      <c r="E22" s="186"/>
      <c r="F22" s="186"/>
      <c r="G22" s="186"/>
      <c r="H22" s="186"/>
      <c r="I22" s="186"/>
      <c r="J22" s="186"/>
    </row>
    <row r="23" spans="1:10" ht="12.75">
      <c r="A23" s="187" t="s">
        <v>1812</v>
      </c>
      <c r="B23" s="187"/>
      <c r="C23" s="188" t="s">
        <v>1811</v>
      </c>
      <c r="D23" s="188" t="s">
        <v>742</v>
      </c>
      <c r="E23" s="189">
        <v>59300050.09</v>
      </c>
      <c r="F23" s="189">
        <v>0</v>
      </c>
      <c r="G23" s="189">
        <v>189473960525.27002</v>
      </c>
      <c r="H23" s="189">
        <v>189281570946.06</v>
      </c>
      <c r="I23" s="189">
        <v>251689629.3</v>
      </c>
      <c r="J23" s="199">
        <v>0</v>
      </c>
    </row>
    <row r="24" spans="1:10" ht="12.75">
      <c r="A24" s="187" t="s">
        <v>1810</v>
      </c>
      <c r="B24" s="187"/>
      <c r="C24" s="188" t="s">
        <v>1809</v>
      </c>
      <c r="D24" s="188" t="s">
        <v>742</v>
      </c>
      <c r="E24" s="189">
        <v>2710401.35</v>
      </c>
      <c r="F24" s="189">
        <v>0</v>
      </c>
      <c r="G24" s="189">
        <v>4993320602.63</v>
      </c>
      <c r="H24" s="189">
        <v>4995742078.05</v>
      </c>
      <c r="I24" s="189">
        <v>288925.93</v>
      </c>
      <c r="J24" s="199">
        <v>0</v>
      </c>
    </row>
    <row r="25" spans="1:10" ht="12.75">
      <c r="A25" s="187" t="s">
        <v>1808</v>
      </c>
      <c r="B25" s="187"/>
      <c r="C25" s="188" t="s">
        <v>1807</v>
      </c>
      <c r="D25" s="188" t="s">
        <v>742</v>
      </c>
      <c r="E25" s="189">
        <v>385059.66</v>
      </c>
      <c r="F25" s="189">
        <v>0</v>
      </c>
      <c r="G25" s="189">
        <v>0</v>
      </c>
      <c r="H25" s="189">
        <v>0</v>
      </c>
      <c r="I25" s="189">
        <v>385059.66</v>
      </c>
      <c r="J25" s="199">
        <v>0</v>
      </c>
    </row>
    <row r="26" spans="1:10" ht="12.75">
      <c r="A26" s="187" t="s">
        <v>1806</v>
      </c>
      <c r="B26" s="187"/>
      <c r="C26" s="188" t="s">
        <v>1805</v>
      </c>
      <c r="D26" s="188" t="s">
        <v>742</v>
      </c>
      <c r="E26" s="189">
        <v>202453.41</v>
      </c>
      <c r="F26" s="189">
        <v>0</v>
      </c>
      <c r="G26" s="189">
        <v>135513700101.35</v>
      </c>
      <c r="H26" s="189">
        <v>135017821767.44</v>
      </c>
      <c r="I26" s="189">
        <v>496080787.32</v>
      </c>
      <c r="J26" s="199">
        <v>0</v>
      </c>
    </row>
    <row r="27" spans="1:10" ht="12.75">
      <c r="A27" s="187" t="s">
        <v>1804</v>
      </c>
      <c r="B27" s="187"/>
      <c r="C27" s="188" t="s">
        <v>1803</v>
      </c>
      <c r="D27" s="188" t="s">
        <v>742</v>
      </c>
      <c r="E27" s="189">
        <v>0</v>
      </c>
      <c r="F27" s="189">
        <v>0</v>
      </c>
      <c r="G27" s="189">
        <v>2647850853.92</v>
      </c>
      <c r="H27" s="189">
        <v>2647850853.92</v>
      </c>
      <c r="I27" s="189">
        <v>0</v>
      </c>
      <c r="J27" s="199">
        <v>0</v>
      </c>
    </row>
    <row r="28" spans="1:10" ht="12.75">
      <c r="A28" s="187" t="s">
        <v>1802</v>
      </c>
      <c r="B28" s="187"/>
      <c r="C28" s="188" t="s">
        <v>1801</v>
      </c>
      <c r="D28" s="188" t="s">
        <v>742</v>
      </c>
      <c r="E28" s="189">
        <v>686629.3</v>
      </c>
      <c r="F28" s="189">
        <v>0</v>
      </c>
      <c r="G28" s="189">
        <v>0</v>
      </c>
      <c r="H28" s="189">
        <v>0</v>
      </c>
      <c r="I28" s="189">
        <v>686629.3</v>
      </c>
      <c r="J28" s="199">
        <v>0</v>
      </c>
    </row>
    <row r="29" spans="1:10" ht="12.75">
      <c r="A29" s="187" t="s">
        <v>1800</v>
      </c>
      <c r="B29" s="187"/>
      <c r="C29" s="188" t="s">
        <v>1799</v>
      </c>
      <c r="D29" s="188" t="s">
        <v>742</v>
      </c>
      <c r="E29" s="189">
        <v>0</v>
      </c>
      <c r="F29" s="189">
        <v>0</v>
      </c>
      <c r="G29" s="189">
        <v>6256547185.55</v>
      </c>
      <c r="H29" s="189">
        <v>6256547185.55</v>
      </c>
      <c r="I29" s="189">
        <v>0</v>
      </c>
      <c r="J29" s="199">
        <v>0</v>
      </c>
    </row>
    <row r="30" spans="1:10" ht="12.75">
      <c r="A30" s="187" t="s">
        <v>1798</v>
      </c>
      <c r="B30" s="187"/>
      <c r="C30" s="188" t="s">
        <v>1797</v>
      </c>
      <c r="D30" s="188" t="s">
        <v>742</v>
      </c>
      <c r="E30" s="189">
        <v>28031196.57</v>
      </c>
      <c r="F30" s="189">
        <v>0</v>
      </c>
      <c r="G30" s="189">
        <v>46961390432.53</v>
      </c>
      <c r="H30" s="189">
        <v>46989042166.47</v>
      </c>
      <c r="I30" s="189">
        <v>379462.63</v>
      </c>
      <c r="J30" s="199">
        <v>0</v>
      </c>
    </row>
    <row r="31" spans="1:10" ht="12.75">
      <c r="A31" s="190" t="s">
        <v>741</v>
      </c>
      <c r="B31" s="190"/>
      <c r="C31" s="190"/>
      <c r="D31" s="190"/>
      <c r="E31" s="191">
        <v>91315790.38</v>
      </c>
      <c r="F31" s="191">
        <v>0</v>
      </c>
      <c r="G31" s="191">
        <v>385846769701.25</v>
      </c>
      <c r="H31" s="191">
        <v>385188574997.49</v>
      </c>
      <c r="I31" s="191">
        <v>749510494.14</v>
      </c>
      <c r="J31" s="192">
        <v>0</v>
      </c>
    </row>
    <row r="32" spans="1:10" ht="12.75">
      <c r="A32" s="190"/>
      <c r="B32" s="190"/>
      <c r="C32" s="190"/>
      <c r="D32" s="190"/>
      <c r="E32" s="191"/>
      <c r="F32" s="191"/>
      <c r="G32" s="191"/>
      <c r="H32" s="191"/>
      <c r="I32" s="191"/>
      <c r="J32" s="193"/>
    </row>
    <row r="33" spans="1:10" ht="12.75">
      <c r="A33" s="186" t="s">
        <v>1796</v>
      </c>
      <c r="B33" s="186"/>
      <c r="C33" s="186"/>
      <c r="D33" s="186"/>
      <c r="E33" s="186"/>
      <c r="F33" s="186"/>
      <c r="G33" s="186"/>
      <c r="H33" s="186"/>
      <c r="I33" s="186"/>
      <c r="J33" s="186"/>
    </row>
    <row r="34" spans="1:10" ht="12.75">
      <c r="A34" s="194" t="s">
        <v>1795</v>
      </c>
      <c r="B34" s="194"/>
      <c r="C34" s="188" t="s">
        <v>1794</v>
      </c>
      <c r="D34" s="188" t="s">
        <v>1760</v>
      </c>
      <c r="E34" s="189">
        <v>215894.49</v>
      </c>
      <c r="F34" s="189">
        <v>0</v>
      </c>
      <c r="G34" s="189">
        <v>45102.85</v>
      </c>
      <c r="H34" s="189">
        <v>0</v>
      </c>
      <c r="I34" s="189">
        <v>260997.34</v>
      </c>
      <c r="J34" s="199">
        <v>0</v>
      </c>
    </row>
    <row r="35" spans="1:10" ht="12.75">
      <c r="A35" s="195"/>
      <c r="B35" s="195"/>
      <c r="C35" s="196"/>
      <c r="D35" s="196"/>
      <c r="E35" s="197">
        <v>75.77</v>
      </c>
      <c r="F35" s="197">
        <v>0</v>
      </c>
      <c r="G35" s="197">
        <v>0</v>
      </c>
      <c r="H35" s="197">
        <v>0</v>
      </c>
      <c r="I35" s="197">
        <v>75.77</v>
      </c>
      <c r="J35" s="198">
        <v>0</v>
      </c>
    </row>
    <row r="36" spans="1:10" ht="12.75">
      <c r="A36" s="194" t="s">
        <v>1793</v>
      </c>
      <c r="B36" s="194"/>
      <c r="C36" s="188" t="s">
        <v>1792</v>
      </c>
      <c r="D36" s="188" t="s">
        <v>1760</v>
      </c>
      <c r="E36" s="189">
        <v>18178.79</v>
      </c>
      <c r="F36" s="189">
        <v>0</v>
      </c>
      <c r="G36" s="189">
        <v>3797.76</v>
      </c>
      <c r="H36" s="189">
        <v>0</v>
      </c>
      <c r="I36" s="189">
        <v>21976.55</v>
      </c>
      <c r="J36" s="199">
        <v>0</v>
      </c>
    </row>
    <row r="37" spans="1:10" ht="12.75">
      <c r="A37" s="195"/>
      <c r="B37" s="195"/>
      <c r="C37" s="196"/>
      <c r="D37" s="196"/>
      <c r="E37" s="197">
        <v>6.38</v>
      </c>
      <c r="F37" s="197">
        <v>0</v>
      </c>
      <c r="G37" s="197">
        <v>0</v>
      </c>
      <c r="H37" s="197">
        <v>0</v>
      </c>
      <c r="I37" s="197">
        <v>6.38</v>
      </c>
      <c r="J37" s="198">
        <v>0</v>
      </c>
    </row>
    <row r="38" spans="1:10" ht="12.75">
      <c r="A38" s="190" t="s">
        <v>741</v>
      </c>
      <c r="B38" s="190"/>
      <c r="C38" s="190"/>
      <c r="D38" s="190"/>
      <c r="E38" s="191">
        <v>234073.28</v>
      </c>
      <c r="F38" s="191">
        <v>0</v>
      </c>
      <c r="G38" s="191">
        <v>48900.61</v>
      </c>
      <c r="H38" s="191">
        <v>0</v>
      </c>
      <c r="I38" s="191">
        <v>282973.89</v>
      </c>
      <c r="J38" s="192">
        <v>0</v>
      </c>
    </row>
    <row r="39" spans="1:10" ht="12.75">
      <c r="A39" s="190"/>
      <c r="B39" s="190"/>
      <c r="C39" s="190"/>
      <c r="D39" s="190"/>
      <c r="E39" s="191"/>
      <c r="F39" s="191"/>
      <c r="G39" s="191"/>
      <c r="H39" s="191"/>
      <c r="I39" s="191"/>
      <c r="J39" s="193"/>
    </row>
    <row r="40" spans="1:10" ht="12.75">
      <c r="A40" s="186" t="s">
        <v>1791</v>
      </c>
      <c r="B40" s="186"/>
      <c r="C40" s="186"/>
      <c r="D40" s="186"/>
      <c r="E40" s="186"/>
      <c r="F40" s="186"/>
      <c r="G40" s="186"/>
      <c r="H40" s="186"/>
      <c r="I40" s="186"/>
      <c r="J40" s="186"/>
    </row>
    <row r="41" spans="1:10" ht="12.75">
      <c r="A41" s="194" t="s">
        <v>1790</v>
      </c>
      <c r="B41" s="194"/>
      <c r="C41" s="188" t="s">
        <v>1789</v>
      </c>
      <c r="D41" s="188" t="s">
        <v>1760</v>
      </c>
      <c r="E41" s="189">
        <v>2380766.04</v>
      </c>
      <c r="F41" s="189">
        <v>0</v>
      </c>
      <c r="G41" s="189">
        <v>495108.54</v>
      </c>
      <c r="H41" s="189">
        <v>23986.9</v>
      </c>
      <c r="I41" s="189">
        <v>2851887.68</v>
      </c>
      <c r="J41" s="199">
        <v>0</v>
      </c>
    </row>
    <row r="42" spans="1:10" ht="12.75">
      <c r="A42" s="195"/>
      <c r="B42" s="195"/>
      <c r="C42" s="196"/>
      <c r="D42" s="196"/>
      <c r="E42" s="197">
        <v>835.55</v>
      </c>
      <c r="F42" s="197">
        <v>0</v>
      </c>
      <c r="G42" s="197">
        <v>0</v>
      </c>
      <c r="H42" s="197">
        <v>7.62</v>
      </c>
      <c r="I42" s="197">
        <v>827.93</v>
      </c>
      <c r="J42" s="198">
        <v>0</v>
      </c>
    </row>
    <row r="43" spans="1:10" ht="12.75">
      <c r="A43" s="194" t="s">
        <v>1788</v>
      </c>
      <c r="B43" s="194"/>
      <c r="C43" s="188" t="s">
        <v>1787</v>
      </c>
      <c r="D43" s="188" t="s">
        <v>1760</v>
      </c>
      <c r="E43" s="189">
        <v>1121357.76</v>
      </c>
      <c r="F43" s="189">
        <v>0</v>
      </c>
      <c r="G43" s="189">
        <v>230877.45</v>
      </c>
      <c r="H43" s="189">
        <v>37948.08</v>
      </c>
      <c r="I43" s="189">
        <v>1314287.13</v>
      </c>
      <c r="J43" s="199">
        <v>0</v>
      </c>
    </row>
    <row r="44" spans="1:10" ht="12.75">
      <c r="A44" s="195"/>
      <c r="B44" s="195"/>
      <c r="C44" s="196"/>
      <c r="D44" s="196"/>
      <c r="E44" s="197">
        <v>393.55</v>
      </c>
      <c r="F44" s="197">
        <v>0</v>
      </c>
      <c r="G44" s="197">
        <v>0</v>
      </c>
      <c r="H44" s="197">
        <v>12</v>
      </c>
      <c r="I44" s="197">
        <v>381.55</v>
      </c>
      <c r="J44" s="198">
        <v>0</v>
      </c>
    </row>
    <row r="45" spans="1:10" ht="12.75">
      <c r="A45" s="194" t="s">
        <v>1786</v>
      </c>
      <c r="B45" s="194"/>
      <c r="C45" s="188" t="s">
        <v>1785</v>
      </c>
      <c r="D45" s="188" t="s">
        <v>1760</v>
      </c>
      <c r="E45" s="189">
        <v>203442.88</v>
      </c>
      <c r="F45" s="189">
        <v>0</v>
      </c>
      <c r="G45" s="189">
        <v>42501.56</v>
      </c>
      <c r="H45" s="189">
        <v>0</v>
      </c>
      <c r="I45" s="189">
        <v>245944.44</v>
      </c>
      <c r="J45" s="199">
        <v>0</v>
      </c>
    </row>
    <row r="46" spans="1:10" ht="12.75">
      <c r="A46" s="195"/>
      <c r="B46" s="195"/>
      <c r="C46" s="196"/>
      <c r="D46" s="196"/>
      <c r="E46" s="197">
        <v>71.4</v>
      </c>
      <c r="F46" s="197">
        <v>0</v>
      </c>
      <c r="G46" s="197">
        <v>0</v>
      </c>
      <c r="H46" s="197">
        <v>0</v>
      </c>
      <c r="I46" s="197">
        <v>71.4</v>
      </c>
      <c r="J46" s="198">
        <v>0</v>
      </c>
    </row>
    <row r="47" spans="1:10" ht="12.75">
      <c r="A47" s="190" t="s">
        <v>741</v>
      </c>
      <c r="B47" s="190"/>
      <c r="C47" s="190"/>
      <c r="D47" s="190"/>
      <c r="E47" s="191">
        <v>3705566.68</v>
      </c>
      <c r="F47" s="191">
        <v>0</v>
      </c>
      <c r="G47" s="191">
        <v>768487.55</v>
      </c>
      <c r="H47" s="191">
        <v>61934.98</v>
      </c>
      <c r="I47" s="191">
        <v>4412119.25</v>
      </c>
      <c r="J47" s="192">
        <v>0</v>
      </c>
    </row>
    <row r="48" spans="1:10" ht="12.75">
      <c r="A48" s="303" t="s">
        <v>184</v>
      </c>
      <c r="B48" s="303"/>
      <c r="C48" s="208"/>
      <c r="D48" s="208"/>
      <c r="E48" s="209">
        <f>SUMIF($A$19:$A$47,$A$47,E19:E47)</f>
        <v>95263665.34</v>
      </c>
      <c r="F48" s="209">
        <f>SUMIF($A$19:$A$47,$A$47,F19:F47)</f>
        <v>0</v>
      </c>
      <c r="G48" s="209">
        <f>SUMIF($A$19:$A$47,$A$47,G19:G47)</f>
        <v>385847587089.41</v>
      </c>
      <c r="H48" s="209">
        <f>SUMIF($A$19:$A$47,$A$47,H19:H47)</f>
        <v>385188636932.47</v>
      </c>
      <c r="I48" s="209">
        <f>SUMIF($A$19:$A$47,$A$47,I19:I47)</f>
        <v>754213822.28</v>
      </c>
      <c r="J48" s="210"/>
    </row>
    <row r="49" spans="1:10" ht="12.75">
      <c r="A49" s="186" t="s">
        <v>1784</v>
      </c>
      <c r="B49" s="186"/>
      <c r="C49" s="186"/>
      <c r="D49" s="186"/>
      <c r="E49" s="186"/>
      <c r="F49" s="186"/>
      <c r="G49" s="186"/>
      <c r="H49" s="186"/>
      <c r="I49" s="186"/>
      <c r="J49" s="186"/>
    </row>
    <row r="50" spans="1:10" ht="12.75">
      <c r="A50" s="187" t="s">
        <v>1783</v>
      </c>
      <c r="B50" s="187"/>
      <c r="C50" s="188" t="s">
        <v>1782</v>
      </c>
      <c r="D50" s="188" t="s">
        <v>742</v>
      </c>
      <c r="E50" s="189">
        <v>50039.27</v>
      </c>
      <c r="F50" s="189">
        <v>0</v>
      </c>
      <c r="G50" s="189">
        <v>4800000</v>
      </c>
      <c r="H50" s="189">
        <v>4850039.27</v>
      </c>
      <c r="I50" s="189">
        <v>0</v>
      </c>
      <c r="J50" s="199">
        <v>0</v>
      </c>
    </row>
    <row r="51" spans="1:10" ht="12.75">
      <c r="A51" s="187" t="s">
        <v>1781</v>
      </c>
      <c r="B51" s="187"/>
      <c r="C51" s="188" t="s">
        <v>1780</v>
      </c>
      <c r="D51" s="188" t="s">
        <v>742</v>
      </c>
      <c r="E51" s="189">
        <v>200041.1</v>
      </c>
      <c r="F51" s="189">
        <v>0</v>
      </c>
      <c r="G51" s="189">
        <v>2100000</v>
      </c>
      <c r="H51" s="189">
        <v>2300041.1</v>
      </c>
      <c r="I51" s="189">
        <v>0</v>
      </c>
      <c r="J51" s="199">
        <v>0</v>
      </c>
    </row>
    <row r="52" spans="1:10" ht="12.75">
      <c r="A52" s="187" t="s">
        <v>1779</v>
      </c>
      <c r="B52" s="187"/>
      <c r="C52" s="188" t="s">
        <v>1778</v>
      </c>
      <c r="D52" s="188" t="s">
        <v>742</v>
      </c>
      <c r="E52" s="189">
        <v>38989</v>
      </c>
      <c r="F52" s="189">
        <v>0</v>
      </c>
      <c r="G52" s="189">
        <v>0</v>
      </c>
      <c r="H52" s="189">
        <v>38989</v>
      </c>
      <c r="I52" s="189">
        <v>0</v>
      </c>
      <c r="J52" s="199">
        <v>0</v>
      </c>
    </row>
    <row r="53" spans="1:10" ht="12.75">
      <c r="A53" s="187" t="s">
        <v>1777</v>
      </c>
      <c r="B53" s="187"/>
      <c r="C53" s="188" t="s">
        <v>1776</v>
      </c>
      <c r="D53" s="188" t="s">
        <v>742</v>
      </c>
      <c r="E53" s="189">
        <v>0</v>
      </c>
      <c r="F53" s="189">
        <v>0</v>
      </c>
      <c r="G53" s="189">
        <v>1100000</v>
      </c>
      <c r="H53" s="189">
        <v>1100000</v>
      </c>
      <c r="I53" s="189">
        <v>0</v>
      </c>
      <c r="J53" s="199">
        <v>0</v>
      </c>
    </row>
    <row r="54" spans="1:10" ht="12.75">
      <c r="A54" s="187" t="s">
        <v>1775</v>
      </c>
      <c r="B54" s="187"/>
      <c r="C54" s="188" t="s">
        <v>1774</v>
      </c>
      <c r="D54" s="188" t="s">
        <v>742</v>
      </c>
      <c r="E54" s="189">
        <v>0</v>
      </c>
      <c r="F54" s="189">
        <v>0</v>
      </c>
      <c r="G54" s="189">
        <v>1105500</v>
      </c>
      <c r="H54" s="189">
        <v>1105500</v>
      </c>
      <c r="I54" s="189">
        <v>0</v>
      </c>
      <c r="J54" s="199">
        <v>0</v>
      </c>
    </row>
    <row r="55" spans="1:10" ht="12.75">
      <c r="A55" s="190" t="s">
        <v>741</v>
      </c>
      <c r="B55" s="190"/>
      <c r="C55" s="190"/>
      <c r="D55" s="190"/>
      <c r="E55" s="191">
        <v>289069.37</v>
      </c>
      <c r="F55" s="191">
        <v>0</v>
      </c>
      <c r="G55" s="191">
        <v>9105500</v>
      </c>
      <c r="H55" s="191">
        <v>9394569.37</v>
      </c>
      <c r="I55" s="191">
        <v>0</v>
      </c>
      <c r="J55" s="192">
        <v>0</v>
      </c>
    </row>
    <row r="56" spans="1:10" ht="12.75">
      <c r="A56" s="304" t="s">
        <v>185</v>
      </c>
      <c r="B56" s="304"/>
      <c r="C56" s="208"/>
      <c r="D56" s="208"/>
      <c r="E56" s="209">
        <f>SUMIF($A$50:$A$55,$A$55,E50:E55)</f>
        <v>289069.37</v>
      </c>
      <c r="F56" s="209">
        <f>SUMIF($A$50:$A$55,$A$55,F50:F55)</f>
        <v>0</v>
      </c>
      <c r="G56" s="209">
        <f>SUMIF($A$50:$A$55,$A$55,G50:G55)</f>
        <v>9105500</v>
      </c>
      <c r="H56" s="209">
        <f>SUMIF($A$50:$A$55,$A$55,H50:H55)</f>
        <v>9394569.37</v>
      </c>
      <c r="I56" s="209">
        <f>SUMIF($A$50:$A$55,$A$55,I50:I55)</f>
        <v>0</v>
      </c>
      <c r="J56" s="210"/>
    </row>
    <row r="57" spans="1:10" ht="12.75">
      <c r="A57" s="186" t="s">
        <v>1765</v>
      </c>
      <c r="B57" s="186"/>
      <c r="C57" s="186"/>
      <c r="D57" s="186"/>
      <c r="E57" s="186"/>
      <c r="F57" s="186"/>
      <c r="G57" s="186"/>
      <c r="H57" s="186"/>
      <c r="I57" s="186"/>
      <c r="J57" s="186"/>
    </row>
    <row r="58" spans="1:10" ht="12.75">
      <c r="A58" s="187" t="s">
        <v>1773</v>
      </c>
      <c r="B58" s="187"/>
      <c r="C58" s="188" t="s">
        <v>1772</v>
      </c>
      <c r="D58" s="188" t="s">
        <v>742</v>
      </c>
      <c r="E58" s="189">
        <v>19000</v>
      </c>
      <c r="F58" s="189">
        <v>0</v>
      </c>
      <c r="G58" s="189">
        <v>30156528607.89</v>
      </c>
      <c r="H58" s="189">
        <v>29927059024.11</v>
      </c>
      <c r="I58" s="189">
        <v>229488583.78</v>
      </c>
      <c r="J58" s="199">
        <v>0</v>
      </c>
    </row>
    <row r="59" spans="1:10" ht="12.75">
      <c r="A59" s="187" t="s">
        <v>1771</v>
      </c>
      <c r="B59" s="187"/>
      <c r="C59" s="188" t="s">
        <v>1770</v>
      </c>
      <c r="D59" s="188" t="s">
        <v>742</v>
      </c>
      <c r="E59" s="189">
        <v>2213627782.86</v>
      </c>
      <c r="F59" s="189">
        <v>0</v>
      </c>
      <c r="G59" s="189">
        <v>307570925.16</v>
      </c>
      <c r="H59" s="189">
        <v>1570178257.13</v>
      </c>
      <c r="I59" s="189">
        <v>951020450.89</v>
      </c>
      <c r="J59" s="199">
        <v>0</v>
      </c>
    </row>
    <row r="60" spans="1:10" ht="12.75">
      <c r="A60" s="187" t="s">
        <v>1769</v>
      </c>
      <c r="B60" s="187"/>
      <c r="C60" s="188" t="s">
        <v>1768</v>
      </c>
      <c r="D60" s="188" t="s">
        <v>742</v>
      </c>
      <c r="E60" s="189">
        <v>168227285.1</v>
      </c>
      <c r="F60" s="189">
        <v>0</v>
      </c>
      <c r="G60" s="189">
        <v>638578546</v>
      </c>
      <c r="H60" s="189">
        <v>121097215.48</v>
      </c>
      <c r="I60" s="189">
        <v>685708615.62</v>
      </c>
      <c r="J60" s="199">
        <v>0</v>
      </c>
    </row>
    <row r="61" spans="1:10" ht="12.75">
      <c r="A61" s="187" t="s">
        <v>1767</v>
      </c>
      <c r="B61" s="187"/>
      <c r="C61" s="188" t="s">
        <v>1766</v>
      </c>
      <c r="D61" s="188" t="s">
        <v>742</v>
      </c>
      <c r="E61" s="189">
        <v>717223318.99</v>
      </c>
      <c r="F61" s="189">
        <v>0</v>
      </c>
      <c r="G61" s="189">
        <v>5720367145.92</v>
      </c>
      <c r="H61" s="189">
        <v>4790770841.46</v>
      </c>
      <c r="I61" s="189">
        <v>1646819623.45</v>
      </c>
      <c r="J61" s="199">
        <v>0</v>
      </c>
    </row>
    <row r="62" spans="1:10" ht="12.75">
      <c r="A62" s="190" t="s">
        <v>741</v>
      </c>
      <c r="B62" s="190"/>
      <c r="C62" s="190"/>
      <c r="D62" s="190"/>
      <c r="E62" s="191">
        <v>3099097386.95</v>
      </c>
      <c r="F62" s="191">
        <v>0</v>
      </c>
      <c r="G62" s="191">
        <v>36823045224.97</v>
      </c>
      <c r="H62" s="191">
        <v>36409105338.18</v>
      </c>
      <c r="I62" s="191">
        <v>3513037273.74</v>
      </c>
      <c r="J62" s="192">
        <v>0</v>
      </c>
    </row>
    <row r="63" spans="1:10" ht="12.75">
      <c r="A63" s="190"/>
      <c r="B63" s="190"/>
      <c r="C63" s="190"/>
      <c r="D63" s="190"/>
      <c r="E63" s="191"/>
      <c r="F63" s="191"/>
      <c r="G63" s="191"/>
      <c r="H63" s="191"/>
      <c r="I63" s="191"/>
      <c r="J63" s="193"/>
    </row>
    <row r="64" spans="1:10" ht="12.75">
      <c r="A64" s="186" t="s">
        <v>1765</v>
      </c>
      <c r="B64" s="186"/>
      <c r="C64" s="186"/>
      <c r="D64" s="186"/>
      <c r="E64" s="186"/>
      <c r="F64" s="186"/>
      <c r="G64" s="186"/>
      <c r="H64" s="186"/>
      <c r="I64" s="186"/>
      <c r="J64" s="186"/>
    </row>
    <row r="65" spans="1:10" ht="12.75">
      <c r="A65" s="194" t="s">
        <v>1764</v>
      </c>
      <c r="B65" s="194"/>
      <c r="C65" s="188" t="s">
        <v>1763</v>
      </c>
      <c r="D65" s="188" t="s">
        <v>1760</v>
      </c>
      <c r="E65" s="189">
        <v>0</v>
      </c>
      <c r="F65" s="189">
        <v>0</v>
      </c>
      <c r="G65" s="189">
        <v>146284212832.86</v>
      </c>
      <c r="H65" s="189">
        <v>146284212832.91</v>
      </c>
      <c r="I65" s="189">
        <v>-0.05</v>
      </c>
      <c r="J65" s="199">
        <v>0</v>
      </c>
    </row>
    <row r="66" spans="1:10" ht="12.75">
      <c r="A66" s="195"/>
      <c r="B66" s="195"/>
      <c r="C66" s="196"/>
      <c r="D66" s="196"/>
      <c r="E66" s="197">
        <v>0</v>
      </c>
      <c r="F66" s="197">
        <v>0</v>
      </c>
      <c r="G66" s="197">
        <v>35607075.09</v>
      </c>
      <c r="H66" s="197">
        <v>35607075.09</v>
      </c>
      <c r="I66" s="197">
        <v>0</v>
      </c>
      <c r="J66" s="198">
        <v>0</v>
      </c>
    </row>
    <row r="67" spans="1:10" ht="12.75">
      <c r="A67" s="194" t="s">
        <v>1762</v>
      </c>
      <c r="B67" s="194"/>
      <c r="C67" s="188" t="s">
        <v>1761</v>
      </c>
      <c r="D67" s="188" t="s">
        <v>1760</v>
      </c>
      <c r="E67" s="189">
        <v>0.01</v>
      </c>
      <c r="F67" s="189">
        <v>0</v>
      </c>
      <c r="G67" s="189">
        <v>9707531174.99</v>
      </c>
      <c r="H67" s="189">
        <v>9707531175</v>
      </c>
      <c r="I67" s="189">
        <v>0</v>
      </c>
      <c r="J67" s="199">
        <v>0</v>
      </c>
    </row>
    <row r="68" spans="1:10" ht="12.75">
      <c r="A68" s="195"/>
      <c r="B68" s="195"/>
      <c r="C68" s="196"/>
      <c r="D68" s="196"/>
      <c r="E68" s="197">
        <v>0</v>
      </c>
      <c r="F68" s="197">
        <v>0</v>
      </c>
      <c r="G68" s="197">
        <v>2205973.45</v>
      </c>
      <c r="H68" s="197">
        <v>2205973.45</v>
      </c>
      <c r="I68" s="197">
        <v>0</v>
      </c>
      <c r="J68" s="198">
        <v>0</v>
      </c>
    </row>
    <row r="69" spans="1:10" ht="12.75">
      <c r="A69" s="190" t="s">
        <v>741</v>
      </c>
      <c r="B69" s="190"/>
      <c r="C69" s="190"/>
      <c r="D69" s="190"/>
      <c r="E69" s="191">
        <v>0.01</v>
      </c>
      <c r="F69" s="191">
        <v>0</v>
      </c>
      <c r="G69" s="191">
        <v>155991744007.84998</v>
      </c>
      <c r="H69" s="191">
        <v>155991744007.91</v>
      </c>
      <c r="I69" s="191">
        <v>-0.05</v>
      </c>
      <c r="J69" s="192">
        <v>0</v>
      </c>
    </row>
    <row r="70" spans="1:10" ht="12.75">
      <c r="A70" s="208" t="s">
        <v>1765</v>
      </c>
      <c r="B70" s="208"/>
      <c r="C70" s="208"/>
      <c r="D70" s="208"/>
      <c r="E70" s="209">
        <f>SUMIF(A58:A69,A69,E58:E69)</f>
        <v>3099097386.96</v>
      </c>
      <c r="F70" s="209">
        <f>SUMIF(B58:B69,B69,F58:F69)</f>
        <v>0</v>
      </c>
      <c r="G70" s="209">
        <f>SUMIF(A58:A69,A69,G58:G69)</f>
        <v>192814789232.81998</v>
      </c>
      <c r="H70" s="209">
        <f>SUMIF(A58:A69,A69,H58:H69)</f>
        <v>192400849346.09</v>
      </c>
      <c r="I70" s="209">
        <f>SUMIF(E58:E69,E69,I58:I69)</f>
        <v>-0.05</v>
      </c>
      <c r="J70" s="210"/>
    </row>
    <row r="71" spans="1:10" ht="12.75">
      <c r="A71" s="186" t="s">
        <v>1759</v>
      </c>
      <c r="B71" s="186"/>
      <c r="C71" s="186"/>
      <c r="D71" s="186"/>
      <c r="E71" s="186"/>
      <c r="F71" s="186"/>
      <c r="G71" s="186"/>
      <c r="H71" s="186"/>
      <c r="I71" s="186"/>
      <c r="J71" s="186"/>
    </row>
    <row r="72" spans="1:10" ht="12.75">
      <c r="A72" s="187" t="s">
        <v>1758</v>
      </c>
      <c r="B72" s="187"/>
      <c r="C72" s="188" t="s">
        <v>1757</v>
      </c>
      <c r="D72" s="188" t="s">
        <v>742</v>
      </c>
      <c r="E72" s="189">
        <v>16957050806.7</v>
      </c>
      <c r="F72" s="189">
        <v>0</v>
      </c>
      <c r="G72" s="189">
        <v>60263417611.91</v>
      </c>
      <c r="H72" s="189">
        <v>35725474632.46</v>
      </c>
      <c r="I72" s="189">
        <v>41494993786.15</v>
      </c>
      <c r="J72" s="199">
        <v>0</v>
      </c>
    </row>
    <row r="73" spans="1:10" ht="12.75">
      <c r="A73" s="187" t="s">
        <v>1756</v>
      </c>
      <c r="B73" s="187"/>
      <c r="C73" s="188" t="s">
        <v>1755</v>
      </c>
      <c r="D73" s="188" t="s">
        <v>742</v>
      </c>
      <c r="E73" s="189">
        <v>72950968.55</v>
      </c>
      <c r="F73" s="189">
        <v>0</v>
      </c>
      <c r="G73" s="189">
        <v>1123447741.21</v>
      </c>
      <c r="H73" s="189">
        <v>1093736586.03</v>
      </c>
      <c r="I73" s="189">
        <v>102662123.73</v>
      </c>
      <c r="J73" s="199">
        <v>0</v>
      </c>
    </row>
    <row r="74" spans="1:10" ht="12.75">
      <c r="A74" s="187" t="s">
        <v>1754</v>
      </c>
      <c r="B74" s="187"/>
      <c r="C74" s="188" t="s">
        <v>1753</v>
      </c>
      <c r="D74" s="188" t="s">
        <v>742</v>
      </c>
      <c r="E74" s="189">
        <v>137818806.19</v>
      </c>
      <c r="F74" s="189">
        <v>0</v>
      </c>
      <c r="G74" s="189">
        <v>1071282548.97</v>
      </c>
      <c r="H74" s="189">
        <v>978566484.19</v>
      </c>
      <c r="I74" s="189">
        <v>230534870.97</v>
      </c>
      <c r="J74" s="199">
        <v>0</v>
      </c>
    </row>
    <row r="75" spans="1:10" ht="12.75">
      <c r="A75" s="187" t="s">
        <v>1752</v>
      </c>
      <c r="B75" s="187"/>
      <c r="C75" s="188" t="s">
        <v>1751</v>
      </c>
      <c r="D75" s="188" t="s">
        <v>742</v>
      </c>
      <c r="E75" s="189">
        <v>0</v>
      </c>
      <c r="F75" s="189">
        <v>0</v>
      </c>
      <c r="G75" s="189">
        <v>67775588</v>
      </c>
      <c r="H75" s="189">
        <v>67326254</v>
      </c>
      <c r="I75" s="189">
        <v>449334</v>
      </c>
      <c r="J75" s="199">
        <v>0</v>
      </c>
    </row>
    <row r="76" spans="1:10" ht="12.75">
      <c r="A76" s="190" t="s">
        <v>741</v>
      </c>
      <c r="B76" s="190"/>
      <c r="C76" s="190"/>
      <c r="D76" s="190"/>
      <c r="E76" s="191">
        <v>17167820581.44</v>
      </c>
      <c r="F76" s="191">
        <v>0</v>
      </c>
      <c r="G76" s="191">
        <v>62525923490.09</v>
      </c>
      <c r="H76" s="191">
        <v>37865103956.68</v>
      </c>
      <c r="I76" s="191">
        <v>41828640114.85</v>
      </c>
      <c r="J76" s="192">
        <v>0</v>
      </c>
    </row>
    <row r="77" spans="1:10" ht="12.75">
      <c r="A77" s="190"/>
      <c r="B77" s="190"/>
      <c r="C77" s="190"/>
      <c r="D77" s="190"/>
      <c r="E77" s="191"/>
      <c r="F77" s="191"/>
      <c r="G77" s="191"/>
      <c r="H77" s="191"/>
      <c r="I77" s="191"/>
      <c r="J77" s="193"/>
    </row>
    <row r="78" spans="1:10" ht="12.75">
      <c r="A78" s="186" t="s">
        <v>1748</v>
      </c>
      <c r="B78" s="186"/>
      <c r="C78" s="186"/>
      <c r="D78" s="186"/>
      <c r="E78" s="186"/>
      <c r="F78" s="186"/>
      <c r="G78" s="186"/>
      <c r="H78" s="186"/>
      <c r="I78" s="186"/>
      <c r="J78" s="186"/>
    </row>
    <row r="79" spans="1:10" ht="12.75">
      <c r="A79" s="187" t="s">
        <v>1750</v>
      </c>
      <c r="B79" s="187"/>
      <c r="C79" s="188" t="s">
        <v>1749</v>
      </c>
      <c r="D79" s="188" t="s">
        <v>742</v>
      </c>
      <c r="E79" s="189">
        <v>0</v>
      </c>
      <c r="F79" s="189">
        <v>0</v>
      </c>
      <c r="G79" s="189">
        <v>17948626</v>
      </c>
      <c r="H79" s="189">
        <v>17948626</v>
      </c>
      <c r="I79" s="189">
        <v>0</v>
      </c>
      <c r="J79" s="199">
        <v>0</v>
      </c>
    </row>
    <row r="80" spans="1:10" ht="12.75">
      <c r="A80" s="190" t="s">
        <v>741</v>
      </c>
      <c r="B80" s="190"/>
      <c r="C80" s="190"/>
      <c r="D80" s="190"/>
      <c r="E80" s="191">
        <v>0</v>
      </c>
      <c r="F80" s="191">
        <v>0</v>
      </c>
      <c r="G80" s="191">
        <v>17948626</v>
      </c>
      <c r="H80" s="191">
        <v>17948626</v>
      </c>
      <c r="I80" s="191">
        <v>0</v>
      </c>
      <c r="J80" s="192">
        <v>0</v>
      </c>
    </row>
    <row r="81" spans="1:10" ht="12.75">
      <c r="A81" s="190"/>
      <c r="B81" s="190"/>
      <c r="C81" s="190"/>
      <c r="D81" s="190"/>
      <c r="E81" s="191"/>
      <c r="F81" s="191"/>
      <c r="G81" s="191"/>
      <c r="H81" s="191"/>
      <c r="I81" s="191"/>
      <c r="J81" s="193"/>
    </row>
    <row r="82" spans="1:10" ht="12.75">
      <c r="A82" s="186" t="s">
        <v>1748</v>
      </c>
      <c r="B82" s="186"/>
      <c r="C82" s="186"/>
      <c r="D82" s="186"/>
      <c r="E82" s="186"/>
      <c r="F82" s="186"/>
      <c r="G82" s="186"/>
      <c r="H82" s="186"/>
      <c r="I82" s="186"/>
      <c r="J82" s="186"/>
    </row>
    <row r="83" spans="1:10" ht="12.75">
      <c r="A83" s="187" t="s">
        <v>1747</v>
      </c>
      <c r="B83" s="187"/>
      <c r="C83" s="188" t="s">
        <v>1746</v>
      </c>
      <c r="D83" s="188" t="s">
        <v>742</v>
      </c>
      <c r="E83" s="189">
        <v>0</v>
      </c>
      <c r="F83" s="189">
        <v>0</v>
      </c>
      <c r="G83" s="189">
        <v>15117604027.08</v>
      </c>
      <c r="H83" s="189">
        <v>15117604027.08</v>
      </c>
      <c r="I83" s="189">
        <v>0</v>
      </c>
      <c r="J83" s="199">
        <v>0</v>
      </c>
    </row>
    <row r="84" spans="1:10" ht="12.75">
      <c r="A84" s="187" t="s">
        <v>1745</v>
      </c>
      <c r="B84" s="187"/>
      <c r="C84" s="188" t="s">
        <v>1744</v>
      </c>
      <c r="D84" s="188" t="s">
        <v>742</v>
      </c>
      <c r="E84" s="189">
        <v>7758312.02</v>
      </c>
      <c r="F84" s="189">
        <v>0</v>
      </c>
      <c r="G84" s="189">
        <v>146445278.24</v>
      </c>
      <c r="H84" s="189">
        <v>154203590.26</v>
      </c>
      <c r="I84" s="189">
        <v>0</v>
      </c>
      <c r="J84" s="199">
        <v>0</v>
      </c>
    </row>
    <row r="85" spans="1:10" ht="12.75">
      <c r="A85" s="190" t="s">
        <v>741</v>
      </c>
      <c r="B85" s="190"/>
      <c r="C85" s="190"/>
      <c r="D85" s="190"/>
      <c r="E85" s="191">
        <v>7758312.02</v>
      </c>
      <c r="F85" s="191">
        <v>0</v>
      </c>
      <c r="G85" s="191">
        <v>15264049305.32</v>
      </c>
      <c r="H85" s="191">
        <v>15271807617.34</v>
      </c>
      <c r="I85" s="191">
        <v>0</v>
      </c>
      <c r="J85" s="192">
        <v>0</v>
      </c>
    </row>
    <row r="86" spans="1:10" ht="12.75">
      <c r="A86" s="190"/>
      <c r="B86" s="190"/>
      <c r="C86" s="190"/>
      <c r="D86" s="190"/>
      <c r="E86" s="191"/>
      <c r="F86" s="191"/>
      <c r="G86" s="191"/>
      <c r="H86" s="191"/>
      <c r="I86" s="191"/>
      <c r="J86" s="193"/>
    </row>
    <row r="87" spans="1:10" ht="12.75">
      <c r="A87" s="186" t="s">
        <v>217</v>
      </c>
      <c r="B87" s="186"/>
      <c r="C87" s="186"/>
      <c r="D87" s="186"/>
      <c r="E87" s="186"/>
      <c r="F87" s="186"/>
      <c r="G87" s="186"/>
      <c r="H87" s="186"/>
      <c r="I87" s="186"/>
      <c r="J87" s="186"/>
    </row>
    <row r="88" spans="1:10" ht="12.75">
      <c r="A88" s="187" t="s">
        <v>1743</v>
      </c>
      <c r="B88" s="187"/>
      <c r="C88" s="188" t="s">
        <v>1742</v>
      </c>
      <c r="D88" s="188" t="s">
        <v>742</v>
      </c>
      <c r="E88" s="189">
        <v>110921065.91</v>
      </c>
      <c r="F88" s="189">
        <v>0</v>
      </c>
      <c r="G88" s="189">
        <v>2781818.18</v>
      </c>
      <c r="H88" s="189">
        <v>2781818.18</v>
      </c>
      <c r="I88" s="189">
        <v>110921065.91</v>
      </c>
      <c r="J88" s="199">
        <v>0</v>
      </c>
    </row>
    <row r="89" spans="1:10" ht="12.75">
      <c r="A89" s="187" t="s">
        <v>1741</v>
      </c>
      <c r="B89" s="187"/>
      <c r="C89" s="188" t="s">
        <v>1740</v>
      </c>
      <c r="D89" s="188" t="s">
        <v>742</v>
      </c>
      <c r="E89" s="189">
        <v>8663596.41</v>
      </c>
      <c r="F89" s="189">
        <v>0</v>
      </c>
      <c r="G89" s="189">
        <v>0</v>
      </c>
      <c r="H89" s="189">
        <v>0</v>
      </c>
      <c r="I89" s="189">
        <v>8663596.41</v>
      </c>
      <c r="J89" s="199">
        <v>0</v>
      </c>
    </row>
    <row r="90" spans="1:10" ht="12.75">
      <c r="A90" s="187" t="s">
        <v>1739</v>
      </c>
      <c r="B90" s="187"/>
      <c r="C90" s="188" t="s">
        <v>1738</v>
      </c>
      <c r="D90" s="188" t="s">
        <v>742</v>
      </c>
      <c r="E90" s="189">
        <v>143258241.93</v>
      </c>
      <c r="F90" s="189">
        <v>0</v>
      </c>
      <c r="G90" s="189">
        <v>0</v>
      </c>
      <c r="H90" s="189">
        <v>12258931.79</v>
      </c>
      <c r="I90" s="189">
        <v>130999310.14</v>
      </c>
      <c r="J90" s="199">
        <v>0</v>
      </c>
    </row>
    <row r="91" spans="1:10" ht="12.75">
      <c r="A91" s="187" t="s">
        <v>1737</v>
      </c>
      <c r="B91" s="187"/>
      <c r="C91" s="188" t="s">
        <v>1736</v>
      </c>
      <c r="D91" s="188" t="s">
        <v>742</v>
      </c>
      <c r="E91" s="189">
        <v>127098227.55</v>
      </c>
      <c r="F91" s="189">
        <v>0</v>
      </c>
      <c r="G91" s="189">
        <v>1274245383.79</v>
      </c>
      <c r="H91" s="189">
        <v>1254700631.48</v>
      </c>
      <c r="I91" s="189">
        <v>146642979.86</v>
      </c>
      <c r="J91" s="199">
        <v>0</v>
      </c>
    </row>
    <row r="92" spans="1:10" ht="12.75">
      <c r="A92" s="190" t="s">
        <v>741</v>
      </c>
      <c r="B92" s="190"/>
      <c r="C92" s="190"/>
      <c r="D92" s="190"/>
      <c r="E92" s="191">
        <v>389941131.8</v>
      </c>
      <c r="F92" s="191">
        <v>0</v>
      </c>
      <c r="G92" s="191">
        <v>1277027201.97</v>
      </c>
      <c r="H92" s="191">
        <v>1269741381.45</v>
      </c>
      <c r="I92" s="191">
        <v>397226952.32</v>
      </c>
      <c r="J92" s="192">
        <v>0</v>
      </c>
    </row>
    <row r="93" spans="1:10" ht="12.75">
      <c r="A93" s="190"/>
      <c r="B93" s="190"/>
      <c r="C93" s="190"/>
      <c r="D93" s="190"/>
      <c r="E93" s="191"/>
      <c r="F93" s="191"/>
      <c r="G93" s="191"/>
      <c r="H93" s="191"/>
      <c r="I93" s="191"/>
      <c r="J93" s="193"/>
    </row>
    <row r="94" spans="1:10" ht="12.75">
      <c r="A94" s="186" t="s">
        <v>1735</v>
      </c>
      <c r="B94" s="186"/>
      <c r="C94" s="186"/>
      <c r="D94" s="186"/>
      <c r="E94" s="186"/>
      <c r="F94" s="186"/>
      <c r="G94" s="186"/>
      <c r="H94" s="186"/>
      <c r="I94" s="186"/>
      <c r="J94" s="186"/>
    </row>
    <row r="95" spans="1:10" ht="12.75" hidden="1" outlineLevel="1">
      <c r="A95" s="187" t="s">
        <v>1734</v>
      </c>
      <c r="B95" s="187"/>
      <c r="C95" s="188" t="s">
        <v>1733</v>
      </c>
      <c r="D95" s="188" t="s">
        <v>742</v>
      </c>
      <c r="E95" s="189">
        <v>0</v>
      </c>
      <c r="F95" s="189">
        <v>0</v>
      </c>
      <c r="G95" s="189">
        <v>1079100820.93</v>
      </c>
      <c r="H95" s="189">
        <v>1079100820.93</v>
      </c>
      <c r="I95" s="189">
        <v>0</v>
      </c>
      <c r="J95" s="199">
        <v>0</v>
      </c>
    </row>
    <row r="96" spans="1:10" ht="12.75" hidden="1" outlineLevel="1">
      <c r="A96" s="190" t="s">
        <v>741</v>
      </c>
      <c r="B96" s="190"/>
      <c r="C96" s="190"/>
      <c r="D96" s="190"/>
      <c r="E96" s="191">
        <v>0</v>
      </c>
      <c r="F96" s="191">
        <v>0</v>
      </c>
      <c r="G96" s="191">
        <v>1079100820.93</v>
      </c>
      <c r="H96" s="191">
        <v>1079100820.93</v>
      </c>
      <c r="I96" s="191">
        <v>0</v>
      </c>
      <c r="J96" s="192">
        <v>0</v>
      </c>
    </row>
    <row r="97" spans="1:10" ht="12.75" hidden="1" outlineLevel="1">
      <c r="A97" s="190"/>
      <c r="B97" s="190"/>
      <c r="C97" s="190"/>
      <c r="D97" s="190"/>
      <c r="E97" s="191"/>
      <c r="F97" s="191"/>
      <c r="G97" s="191"/>
      <c r="H97" s="191"/>
      <c r="I97" s="191"/>
      <c r="J97" s="193"/>
    </row>
    <row r="98" spans="1:10" ht="12.75" hidden="1" outlineLevel="1">
      <c r="A98" s="186" t="s">
        <v>1732</v>
      </c>
      <c r="B98" s="186"/>
      <c r="C98" s="186"/>
      <c r="D98" s="186"/>
      <c r="E98" s="186"/>
      <c r="F98" s="186"/>
      <c r="G98" s="186"/>
      <c r="H98" s="186"/>
      <c r="I98" s="186"/>
      <c r="J98" s="186"/>
    </row>
    <row r="99" spans="1:10" ht="12.75" hidden="1" outlineLevel="1">
      <c r="A99" s="187" t="s">
        <v>1731</v>
      </c>
      <c r="B99" s="187"/>
      <c r="C99" s="188" t="s">
        <v>1730</v>
      </c>
      <c r="D99" s="188" t="s">
        <v>742</v>
      </c>
      <c r="E99" s="189">
        <v>0</v>
      </c>
      <c r="F99" s="189">
        <v>0</v>
      </c>
      <c r="G99" s="189">
        <v>9312735</v>
      </c>
      <c r="H99" s="189">
        <v>9312735</v>
      </c>
      <c r="I99" s="189">
        <v>0</v>
      </c>
      <c r="J99" s="199">
        <v>0</v>
      </c>
    </row>
    <row r="100" spans="1:10" ht="12.75" hidden="1" outlineLevel="1">
      <c r="A100" s="187" t="s">
        <v>1729</v>
      </c>
      <c r="B100" s="187"/>
      <c r="C100" s="188" t="s">
        <v>1728</v>
      </c>
      <c r="D100" s="188" t="s">
        <v>742</v>
      </c>
      <c r="E100" s="189">
        <v>0</v>
      </c>
      <c r="F100" s="189">
        <v>0</v>
      </c>
      <c r="G100" s="189">
        <v>151784773</v>
      </c>
      <c r="H100" s="189">
        <v>151784773</v>
      </c>
      <c r="I100" s="189">
        <v>0</v>
      </c>
      <c r="J100" s="199">
        <v>0</v>
      </c>
    </row>
    <row r="101" spans="1:10" ht="12.75" hidden="1" outlineLevel="1">
      <c r="A101" s="187" t="s">
        <v>1727</v>
      </c>
      <c r="B101" s="187"/>
      <c r="C101" s="188" t="s">
        <v>1726</v>
      </c>
      <c r="D101" s="188" t="s">
        <v>742</v>
      </c>
      <c r="E101" s="189">
        <v>0</v>
      </c>
      <c r="F101" s="189">
        <v>0</v>
      </c>
      <c r="G101" s="189">
        <v>638511</v>
      </c>
      <c r="H101" s="189">
        <v>638511</v>
      </c>
      <c r="I101" s="189">
        <v>0</v>
      </c>
      <c r="J101" s="199">
        <v>0</v>
      </c>
    </row>
    <row r="102" spans="1:10" ht="12.75" hidden="1" outlineLevel="1">
      <c r="A102" s="187" t="s">
        <v>1725</v>
      </c>
      <c r="B102" s="187"/>
      <c r="C102" s="188" t="s">
        <v>1724</v>
      </c>
      <c r="D102" s="188" t="s">
        <v>742</v>
      </c>
      <c r="E102" s="189">
        <v>0</v>
      </c>
      <c r="F102" s="189">
        <v>0</v>
      </c>
      <c r="G102" s="189">
        <v>49799986</v>
      </c>
      <c r="H102" s="189">
        <v>49799986</v>
      </c>
      <c r="I102" s="189">
        <v>0</v>
      </c>
      <c r="J102" s="199">
        <v>0</v>
      </c>
    </row>
    <row r="103" spans="1:10" ht="12.75" hidden="1" outlineLevel="1">
      <c r="A103" s="187" t="s">
        <v>1723</v>
      </c>
      <c r="B103" s="187"/>
      <c r="C103" s="188" t="s">
        <v>1722</v>
      </c>
      <c r="D103" s="188" t="s">
        <v>742</v>
      </c>
      <c r="E103" s="189">
        <v>0</v>
      </c>
      <c r="F103" s="189">
        <v>0</v>
      </c>
      <c r="G103" s="189">
        <v>19737901</v>
      </c>
      <c r="H103" s="189">
        <v>19737901</v>
      </c>
      <c r="I103" s="189">
        <v>0</v>
      </c>
      <c r="J103" s="199">
        <v>0</v>
      </c>
    </row>
    <row r="104" spans="1:10" ht="12.75" hidden="1" outlineLevel="1">
      <c r="A104" s="187" t="s">
        <v>1721</v>
      </c>
      <c r="B104" s="187"/>
      <c r="C104" s="188" t="s">
        <v>1720</v>
      </c>
      <c r="D104" s="188" t="s">
        <v>742</v>
      </c>
      <c r="E104" s="189">
        <v>0</v>
      </c>
      <c r="F104" s="189">
        <v>0</v>
      </c>
      <c r="G104" s="189">
        <v>14782321</v>
      </c>
      <c r="H104" s="189">
        <v>14782321</v>
      </c>
      <c r="I104" s="189">
        <v>0</v>
      </c>
      <c r="J104" s="199">
        <v>0</v>
      </c>
    </row>
    <row r="105" spans="1:10" ht="12.75" hidden="1" outlineLevel="1">
      <c r="A105" s="187" t="s">
        <v>1719</v>
      </c>
      <c r="B105" s="187"/>
      <c r="C105" s="188" t="s">
        <v>1718</v>
      </c>
      <c r="D105" s="188" t="s">
        <v>742</v>
      </c>
      <c r="E105" s="189">
        <v>0</v>
      </c>
      <c r="F105" s="189">
        <v>0</v>
      </c>
      <c r="G105" s="189">
        <v>205658</v>
      </c>
      <c r="H105" s="189">
        <v>205658</v>
      </c>
      <c r="I105" s="189">
        <v>0</v>
      </c>
      <c r="J105" s="199">
        <v>0</v>
      </c>
    </row>
    <row r="106" spans="1:10" ht="12.75" hidden="1" outlineLevel="1">
      <c r="A106" s="187" t="s">
        <v>1717</v>
      </c>
      <c r="B106" s="187"/>
      <c r="C106" s="188" t="s">
        <v>1716</v>
      </c>
      <c r="D106" s="188" t="s">
        <v>742</v>
      </c>
      <c r="E106" s="189">
        <v>0</v>
      </c>
      <c r="F106" s="189">
        <v>0</v>
      </c>
      <c r="G106" s="189">
        <v>19150254</v>
      </c>
      <c r="H106" s="189">
        <v>19150254</v>
      </c>
      <c r="I106" s="189">
        <v>0</v>
      </c>
      <c r="J106" s="199">
        <v>0</v>
      </c>
    </row>
    <row r="107" spans="1:10" ht="12.75" hidden="1" outlineLevel="1">
      <c r="A107" s="187" t="s">
        <v>1715</v>
      </c>
      <c r="B107" s="187"/>
      <c r="C107" s="188" t="s">
        <v>1714</v>
      </c>
      <c r="D107" s="188" t="s">
        <v>742</v>
      </c>
      <c r="E107" s="189">
        <v>0</v>
      </c>
      <c r="F107" s="189">
        <v>0</v>
      </c>
      <c r="G107" s="189">
        <v>15008627</v>
      </c>
      <c r="H107" s="189">
        <v>15008627</v>
      </c>
      <c r="I107" s="189">
        <v>0</v>
      </c>
      <c r="J107" s="199">
        <v>0</v>
      </c>
    </row>
    <row r="108" spans="1:10" ht="12.75" hidden="1" outlineLevel="1">
      <c r="A108" s="187" t="s">
        <v>1713</v>
      </c>
      <c r="B108" s="187"/>
      <c r="C108" s="188" t="s">
        <v>1712</v>
      </c>
      <c r="D108" s="188" t="s">
        <v>742</v>
      </c>
      <c r="E108" s="189">
        <v>0</v>
      </c>
      <c r="F108" s="189">
        <v>0</v>
      </c>
      <c r="G108" s="189">
        <v>18035773</v>
      </c>
      <c r="H108" s="189">
        <v>18035773</v>
      </c>
      <c r="I108" s="189">
        <v>0</v>
      </c>
      <c r="J108" s="199">
        <v>0</v>
      </c>
    </row>
    <row r="109" spans="1:10" ht="12.75" hidden="1" outlineLevel="1">
      <c r="A109" s="187" t="s">
        <v>1711</v>
      </c>
      <c r="B109" s="187"/>
      <c r="C109" s="188" t="s">
        <v>1710</v>
      </c>
      <c r="D109" s="188" t="s">
        <v>742</v>
      </c>
      <c r="E109" s="189">
        <v>0</v>
      </c>
      <c r="F109" s="189">
        <v>0</v>
      </c>
      <c r="G109" s="189">
        <v>6036729</v>
      </c>
      <c r="H109" s="189">
        <v>6036729</v>
      </c>
      <c r="I109" s="189">
        <v>0</v>
      </c>
      <c r="J109" s="199">
        <v>0</v>
      </c>
    </row>
    <row r="110" spans="1:10" ht="12.75" hidden="1" outlineLevel="1">
      <c r="A110" s="187" t="s">
        <v>1709</v>
      </c>
      <c r="B110" s="187"/>
      <c r="C110" s="188" t="s">
        <v>1708</v>
      </c>
      <c r="D110" s="188" t="s">
        <v>742</v>
      </c>
      <c r="E110" s="189">
        <v>0</v>
      </c>
      <c r="F110" s="189">
        <v>0</v>
      </c>
      <c r="G110" s="189">
        <v>50953265.47</v>
      </c>
      <c r="H110" s="189">
        <v>50953265.47</v>
      </c>
      <c r="I110" s="189">
        <v>0</v>
      </c>
      <c r="J110" s="199">
        <v>0</v>
      </c>
    </row>
    <row r="111" spans="1:10" ht="12.75" hidden="1" outlineLevel="1">
      <c r="A111" s="187" t="s">
        <v>1707</v>
      </c>
      <c r="B111" s="187"/>
      <c r="C111" s="188" t="s">
        <v>1706</v>
      </c>
      <c r="D111" s="188" t="s">
        <v>742</v>
      </c>
      <c r="E111" s="189">
        <v>0</v>
      </c>
      <c r="F111" s="189">
        <v>0</v>
      </c>
      <c r="G111" s="189">
        <v>734867087.52</v>
      </c>
      <c r="H111" s="189">
        <v>734867087.52</v>
      </c>
      <c r="I111" s="189">
        <v>0</v>
      </c>
      <c r="J111" s="199">
        <v>0</v>
      </c>
    </row>
    <row r="112" spans="1:10" ht="12.75" hidden="1" outlineLevel="1">
      <c r="A112" s="187" t="s">
        <v>1705</v>
      </c>
      <c r="B112" s="187"/>
      <c r="C112" s="188" t="s">
        <v>1704</v>
      </c>
      <c r="D112" s="188" t="s">
        <v>742</v>
      </c>
      <c r="E112" s="189">
        <v>0</v>
      </c>
      <c r="F112" s="189">
        <v>0</v>
      </c>
      <c r="G112" s="189">
        <v>2749888.97</v>
      </c>
      <c r="H112" s="189">
        <v>2749888.97</v>
      </c>
      <c r="I112" s="189">
        <v>0</v>
      </c>
      <c r="J112" s="199">
        <v>0</v>
      </c>
    </row>
    <row r="113" spans="1:10" ht="12.75" hidden="1" outlineLevel="1">
      <c r="A113" s="187" t="s">
        <v>1703</v>
      </c>
      <c r="B113" s="187"/>
      <c r="C113" s="188" t="s">
        <v>1702</v>
      </c>
      <c r="D113" s="188" t="s">
        <v>742</v>
      </c>
      <c r="E113" s="189">
        <v>0</v>
      </c>
      <c r="F113" s="189">
        <v>0</v>
      </c>
      <c r="G113" s="189">
        <v>224771587.61</v>
      </c>
      <c r="H113" s="189">
        <v>224771587.61</v>
      </c>
      <c r="I113" s="189">
        <v>0</v>
      </c>
      <c r="J113" s="199">
        <v>0</v>
      </c>
    </row>
    <row r="114" spans="1:10" ht="12.75" hidden="1" outlineLevel="1">
      <c r="A114" s="187" t="s">
        <v>1701</v>
      </c>
      <c r="B114" s="187"/>
      <c r="C114" s="188" t="s">
        <v>1700</v>
      </c>
      <c r="D114" s="188" t="s">
        <v>742</v>
      </c>
      <c r="E114" s="189">
        <v>0</v>
      </c>
      <c r="F114" s="189">
        <v>0</v>
      </c>
      <c r="G114" s="189">
        <v>116016717.7</v>
      </c>
      <c r="H114" s="189">
        <v>116016717.7</v>
      </c>
      <c r="I114" s="189">
        <v>0</v>
      </c>
      <c r="J114" s="199">
        <v>0</v>
      </c>
    </row>
    <row r="115" spans="1:10" ht="12.75" hidden="1" outlineLevel="1">
      <c r="A115" s="187" t="s">
        <v>1699</v>
      </c>
      <c r="B115" s="187"/>
      <c r="C115" s="188" t="s">
        <v>1698</v>
      </c>
      <c r="D115" s="188" t="s">
        <v>742</v>
      </c>
      <c r="E115" s="189">
        <v>0</v>
      </c>
      <c r="F115" s="189">
        <v>0</v>
      </c>
      <c r="G115" s="189">
        <v>55118764.35</v>
      </c>
      <c r="H115" s="189">
        <v>55118764.35</v>
      </c>
      <c r="I115" s="189">
        <v>0</v>
      </c>
      <c r="J115" s="199">
        <v>0</v>
      </c>
    </row>
    <row r="116" spans="1:10" ht="12.75" hidden="1" outlineLevel="1">
      <c r="A116" s="187" t="s">
        <v>1697</v>
      </c>
      <c r="B116" s="187"/>
      <c r="C116" s="188" t="s">
        <v>1696</v>
      </c>
      <c r="D116" s="188" t="s">
        <v>742</v>
      </c>
      <c r="E116" s="189">
        <v>0</v>
      </c>
      <c r="F116" s="189">
        <v>0</v>
      </c>
      <c r="G116" s="189">
        <v>1174844.45</v>
      </c>
      <c r="H116" s="189">
        <v>1174844.45</v>
      </c>
      <c r="I116" s="189">
        <v>0</v>
      </c>
      <c r="J116" s="199">
        <v>0</v>
      </c>
    </row>
    <row r="117" spans="1:10" ht="12.75" hidden="1" outlineLevel="1">
      <c r="A117" s="187" t="s">
        <v>1695</v>
      </c>
      <c r="B117" s="187"/>
      <c r="C117" s="188" t="s">
        <v>1694</v>
      </c>
      <c r="D117" s="188" t="s">
        <v>742</v>
      </c>
      <c r="E117" s="189">
        <v>0</v>
      </c>
      <c r="F117" s="189">
        <v>0</v>
      </c>
      <c r="G117" s="189">
        <v>86846692.49</v>
      </c>
      <c r="H117" s="189">
        <v>86846692.49</v>
      </c>
      <c r="I117" s="189">
        <v>0</v>
      </c>
      <c r="J117" s="199">
        <v>0</v>
      </c>
    </row>
    <row r="118" spans="1:10" ht="12.75" hidden="1" outlineLevel="1">
      <c r="A118" s="187" t="s">
        <v>1693</v>
      </c>
      <c r="B118" s="187"/>
      <c r="C118" s="188" t="s">
        <v>1692</v>
      </c>
      <c r="D118" s="188" t="s">
        <v>742</v>
      </c>
      <c r="E118" s="189">
        <v>0</v>
      </c>
      <c r="F118" s="189">
        <v>0</v>
      </c>
      <c r="G118" s="189">
        <v>206745507.91</v>
      </c>
      <c r="H118" s="189">
        <v>206745507.91</v>
      </c>
      <c r="I118" s="189">
        <v>0</v>
      </c>
      <c r="J118" s="199">
        <v>0</v>
      </c>
    </row>
    <row r="119" spans="1:10" ht="12.75" hidden="1" outlineLevel="1">
      <c r="A119" s="187" t="s">
        <v>1691</v>
      </c>
      <c r="B119" s="187"/>
      <c r="C119" s="188" t="s">
        <v>1690</v>
      </c>
      <c r="D119" s="188" t="s">
        <v>742</v>
      </c>
      <c r="E119" s="189">
        <v>0</v>
      </c>
      <c r="F119" s="189">
        <v>0</v>
      </c>
      <c r="G119" s="189">
        <v>159951400.72</v>
      </c>
      <c r="H119" s="189">
        <v>159951400.72</v>
      </c>
      <c r="I119" s="189">
        <v>0</v>
      </c>
      <c r="J119" s="199">
        <v>0</v>
      </c>
    </row>
    <row r="120" spans="1:10" ht="12.75" hidden="1" outlineLevel="1">
      <c r="A120" s="187" t="s">
        <v>1689</v>
      </c>
      <c r="B120" s="187"/>
      <c r="C120" s="188" t="s">
        <v>1688</v>
      </c>
      <c r="D120" s="188" t="s">
        <v>742</v>
      </c>
      <c r="E120" s="189">
        <v>0</v>
      </c>
      <c r="F120" s="189">
        <v>0</v>
      </c>
      <c r="G120" s="189">
        <v>67698256.39</v>
      </c>
      <c r="H120" s="189">
        <v>67698256.39</v>
      </c>
      <c r="I120" s="189">
        <v>0</v>
      </c>
      <c r="J120" s="199">
        <v>0</v>
      </c>
    </row>
    <row r="121" spans="1:10" ht="12.75" hidden="1" outlineLevel="1">
      <c r="A121" s="190" t="s">
        <v>741</v>
      </c>
      <c r="B121" s="190"/>
      <c r="C121" s="190"/>
      <c r="D121" s="190"/>
      <c r="E121" s="191">
        <v>0</v>
      </c>
      <c r="F121" s="191">
        <v>0</v>
      </c>
      <c r="G121" s="191">
        <v>2011387281.58</v>
      </c>
      <c r="H121" s="191">
        <v>2011387281.58</v>
      </c>
      <c r="I121" s="191">
        <v>0</v>
      </c>
      <c r="J121" s="192">
        <v>0</v>
      </c>
    </row>
    <row r="122" spans="1:10" ht="12.75" hidden="1" outlineLevel="1">
      <c r="A122" s="190"/>
      <c r="B122" s="190"/>
      <c r="C122" s="190"/>
      <c r="D122" s="190"/>
      <c r="E122" s="191"/>
      <c r="F122" s="191"/>
      <c r="G122" s="191"/>
      <c r="H122" s="191"/>
      <c r="I122" s="191"/>
      <c r="J122" s="193"/>
    </row>
    <row r="123" spans="1:10" ht="12.75" hidden="1" outlineLevel="1">
      <c r="A123" s="186" t="s">
        <v>1687</v>
      </c>
      <c r="B123" s="186"/>
      <c r="C123" s="186"/>
      <c r="D123" s="186"/>
      <c r="E123" s="186"/>
      <c r="F123" s="186"/>
      <c r="G123" s="186"/>
      <c r="H123" s="186"/>
      <c r="I123" s="186"/>
      <c r="J123" s="186"/>
    </row>
    <row r="124" spans="1:10" ht="12.75" hidden="1" outlineLevel="1">
      <c r="A124" s="187" t="s">
        <v>1686</v>
      </c>
      <c r="B124" s="187"/>
      <c r="C124" s="188" t="s">
        <v>1685</v>
      </c>
      <c r="D124" s="188" t="s">
        <v>742</v>
      </c>
      <c r="E124" s="189">
        <v>0</v>
      </c>
      <c r="F124" s="189">
        <v>0</v>
      </c>
      <c r="G124" s="189">
        <v>3793869</v>
      </c>
      <c r="H124" s="189">
        <v>3793869</v>
      </c>
      <c r="I124" s="189">
        <v>0</v>
      </c>
      <c r="J124" s="199">
        <v>0</v>
      </c>
    </row>
    <row r="125" spans="1:10" ht="12.75" hidden="1" outlineLevel="1">
      <c r="A125" s="187" t="s">
        <v>1684</v>
      </c>
      <c r="B125" s="187"/>
      <c r="C125" s="188" t="s">
        <v>1683</v>
      </c>
      <c r="D125" s="188" t="s">
        <v>742</v>
      </c>
      <c r="E125" s="189">
        <v>0</v>
      </c>
      <c r="F125" s="189">
        <v>0</v>
      </c>
      <c r="G125" s="189">
        <v>4281113</v>
      </c>
      <c r="H125" s="189">
        <v>4281113</v>
      </c>
      <c r="I125" s="189">
        <v>0</v>
      </c>
      <c r="J125" s="199">
        <v>0</v>
      </c>
    </row>
    <row r="126" spans="1:10" ht="12.75" hidden="1" outlineLevel="1">
      <c r="A126" s="187" t="s">
        <v>1682</v>
      </c>
      <c r="B126" s="187"/>
      <c r="C126" s="188" t="s">
        <v>1681</v>
      </c>
      <c r="D126" s="188" t="s">
        <v>742</v>
      </c>
      <c r="E126" s="189">
        <v>0</v>
      </c>
      <c r="F126" s="189">
        <v>0</v>
      </c>
      <c r="G126" s="189">
        <v>112545559</v>
      </c>
      <c r="H126" s="189">
        <v>112545559</v>
      </c>
      <c r="I126" s="189">
        <v>0</v>
      </c>
      <c r="J126" s="199">
        <v>0</v>
      </c>
    </row>
    <row r="127" spans="1:10" ht="12.75" hidden="1" outlineLevel="1">
      <c r="A127" s="187" t="s">
        <v>1680</v>
      </c>
      <c r="B127" s="187"/>
      <c r="C127" s="188" t="s">
        <v>1679</v>
      </c>
      <c r="D127" s="188" t="s">
        <v>742</v>
      </c>
      <c r="E127" s="189">
        <v>0</v>
      </c>
      <c r="F127" s="189">
        <v>0</v>
      </c>
      <c r="G127" s="189">
        <v>61893082</v>
      </c>
      <c r="H127" s="189">
        <v>61893082</v>
      </c>
      <c r="I127" s="189">
        <v>0</v>
      </c>
      <c r="J127" s="199">
        <v>0</v>
      </c>
    </row>
    <row r="128" spans="1:10" ht="12.75" hidden="1" outlineLevel="1">
      <c r="A128" s="187" t="s">
        <v>1678</v>
      </c>
      <c r="B128" s="187"/>
      <c r="C128" s="188" t="s">
        <v>1677</v>
      </c>
      <c r="D128" s="188" t="s">
        <v>742</v>
      </c>
      <c r="E128" s="189">
        <v>0</v>
      </c>
      <c r="F128" s="189">
        <v>0</v>
      </c>
      <c r="G128" s="189">
        <v>820000</v>
      </c>
      <c r="H128" s="189">
        <v>820000</v>
      </c>
      <c r="I128" s="189">
        <v>0</v>
      </c>
      <c r="J128" s="199">
        <v>0</v>
      </c>
    </row>
    <row r="129" spans="1:10" ht="12.75" hidden="1" outlineLevel="1">
      <c r="A129" s="187" t="s">
        <v>1676</v>
      </c>
      <c r="B129" s="187"/>
      <c r="C129" s="188" t="s">
        <v>1675</v>
      </c>
      <c r="D129" s="188" t="s">
        <v>742</v>
      </c>
      <c r="E129" s="189">
        <v>0</v>
      </c>
      <c r="F129" s="189">
        <v>0</v>
      </c>
      <c r="G129" s="189">
        <v>27410816.47</v>
      </c>
      <c r="H129" s="189">
        <v>27410816.47</v>
      </c>
      <c r="I129" s="189">
        <v>0</v>
      </c>
      <c r="J129" s="199">
        <v>0</v>
      </c>
    </row>
    <row r="130" spans="1:10" ht="12.75" hidden="1" outlineLevel="1">
      <c r="A130" s="187" t="s">
        <v>1674</v>
      </c>
      <c r="B130" s="187"/>
      <c r="C130" s="188" t="s">
        <v>1673</v>
      </c>
      <c r="D130" s="188" t="s">
        <v>742</v>
      </c>
      <c r="E130" s="189">
        <v>0</v>
      </c>
      <c r="F130" s="189">
        <v>0</v>
      </c>
      <c r="G130" s="189">
        <v>14662569.9</v>
      </c>
      <c r="H130" s="189">
        <v>14662569.9</v>
      </c>
      <c r="I130" s="189">
        <v>0</v>
      </c>
      <c r="J130" s="199">
        <v>0</v>
      </c>
    </row>
    <row r="131" spans="1:10" ht="12.75" hidden="1" outlineLevel="1">
      <c r="A131" s="187" t="s">
        <v>1672</v>
      </c>
      <c r="B131" s="187"/>
      <c r="C131" s="188" t="s">
        <v>1671</v>
      </c>
      <c r="D131" s="188" t="s">
        <v>742</v>
      </c>
      <c r="E131" s="189">
        <v>0</v>
      </c>
      <c r="F131" s="189">
        <v>0</v>
      </c>
      <c r="G131" s="189">
        <v>35050380.88</v>
      </c>
      <c r="H131" s="189">
        <v>35050380.88</v>
      </c>
      <c r="I131" s="189">
        <v>0</v>
      </c>
      <c r="J131" s="199">
        <v>0</v>
      </c>
    </row>
    <row r="132" spans="1:10" ht="12.75" hidden="1" outlineLevel="1">
      <c r="A132" s="187" t="s">
        <v>1670</v>
      </c>
      <c r="B132" s="187"/>
      <c r="C132" s="188" t="s">
        <v>1669</v>
      </c>
      <c r="D132" s="188" t="s">
        <v>742</v>
      </c>
      <c r="E132" s="189">
        <v>0</v>
      </c>
      <c r="F132" s="189">
        <v>0</v>
      </c>
      <c r="G132" s="189">
        <v>292116114.23</v>
      </c>
      <c r="H132" s="189">
        <v>292116114.23</v>
      </c>
      <c r="I132" s="189">
        <v>0</v>
      </c>
      <c r="J132" s="199">
        <v>0</v>
      </c>
    </row>
    <row r="133" spans="1:10" ht="12.75" hidden="1" outlineLevel="1">
      <c r="A133" s="187" t="s">
        <v>1668</v>
      </c>
      <c r="B133" s="187"/>
      <c r="C133" s="188" t="s">
        <v>1667</v>
      </c>
      <c r="D133" s="188" t="s">
        <v>742</v>
      </c>
      <c r="E133" s="189">
        <v>0</v>
      </c>
      <c r="F133" s="189">
        <v>0</v>
      </c>
      <c r="G133" s="189">
        <v>42931562.24</v>
      </c>
      <c r="H133" s="189">
        <v>42931562.24</v>
      </c>
      <c r="I133" s="189">
        <v>0</v>
      </c>
      <c r="J133" s="199">
        <v>0</v>
      </c>
    </row>
    <row r="134" spans="1:10" ht="12.75" hidden="1" outlineLevel="1">
      <c r="A134" s="187" t="s">
        <v>1666</v>
      </c>
      <c r="B134" s="187"/>
      <c r="C134" s="188" t="s">
        <v>1665</v>
      </c>
      <c r="D134" s="188" t="s">
        <v>742</v>
      </c>
      <c r="E134" s="189">
        <v>0</v>
      </c>
      <c r="F134" s="189">
        <v>0</v>
      </c>
      <c r="G134" s="189">
        <v>1835579.38</v>
      </c>
      <c r="H134" s="189">
        <v>1835579.38</v>
      </c>
      <c r="I134" s="189">
        <v>0</v>
      </c>
      <c r="J134" s="199">
        <v>0</v>
      </c>
    </row>
    <row r="135" spans="1:10" ht="12.75" hidden="1" outlineLevel="1">
      <c r="A135" s="187" t="s">
        <v>1664</v>
      </c>
      <c r="B135" s="187"/>
      <c r="C135" s="188" t="s">
        <v>1663</v>
      </c>
      <c r="D135" s="188" t="s">
        <v>742</v>
      </c>
      <c r="E135" s="189">
        <v>0</v>
      </c>
      <c r="F135" s="189">
        <v>0</v>
      </c>
      <c r="G135" s="189">
        <v>3419347.72</v>
      </c>
      <c r="H135" s="189">
        <v>3419347.72</v>
      </c>
      <c r="I135" s="189">
        <v>0</v>
      </c>
      <c r="J135" s="199">
        <v>0</v>
      </c>
    </row>
    <row r="136" spans="1:10" ht="12.75" hidden="1" outlineLevel="1">
      <c r="A136" s="190" t="s">
        <v>741</v>
      </c>
      <c r="B136" s="190"/>
      <c r="C136" s="190"/>
      <c r="D136" s="190"/>
      <c r="E136" s="191">
        <v>0</v>
      </c>
      <c r="F136" s="191">
        <v>0</v>
      </c>
      <c r="G136" s="191">
        <v>600759993.82</v>
      </c>
      <c r="H136" s="191">
        <v>600759993.82</v>
      </c>
      <c r="I136" s="191">
        <v>0</v>
      </c>
      <c r="J136" s="192">
        <v>0</v>
      </c>
    </row>
    <row r="137" spans="1:10" ht="12.75" hidden="1" outlineLevel="1">
      <c r="A137" s="190"/>
      <c r="B137" s="190"/>
      <c r="C137" s="190"/>
      <c r="D137" s="190"/>
      <c r="E137" s="191"/>
      <c r="F137" s="191"/>
      <c r="G137" s="191"/>
      <c r="H137" s="191"/>
      <c r="I137" s="191"/>
      <c r="J137" s="193"/>
    </row>
    <row r="138" spans="1:10" ht="12.75" hidden="1" outlineLevel="1">
      <c r="A138" s="186" t="s">
        <v>1662</v>
      </c>
      <c r="B138" s="186"/>
      <c r="C138" s="186"/>
      <c r="D138" s="186"/>
      <c r="E138" s="186"/>
      <c r="F138" s="186"/>
      <c r="G138" s="186"/>
      <c r="H138" s="186"/>
      <c r="I138" s="186"/>
      <c r="J138" s="186"/>
    </row>
    <row r="139" spans="1:10" ht="12.75" hidden="1" outlineLevel="1">
      <c r="A139" s="187" t="s">
        <v>856</v>
      </c>
      <c r="B139" s="187"/>
      <c r="C139" s="188" t="s">
        <v>1661</v>
      </c>
      <c r="D139" s="188" t="s">
        <v>742</v>
      </c>
      <c r="E139" s="189">
        <v>0</v>
      </c>
      <c r="F139" s="189">
        <v>0</v>
      </c>
      <c r="G139" s="189">
        <v>120000</v>
      </c>
      <c r="H139" s="189">
        <v>120000</v>
      </c>
      <c r="I139" s="189">
        <v>0</v>
      </c>
      <c r="J139" s="199">
        <v>0</v>
      </c>
    </row>
    <row r="140" spans="1:10" ht="12.75" hidden="1" outlineLevel="1">
      <c r="A140" s="187" t="s">
        <v>1167</v>
      </c>
      <c r="B140" s="187"/>
      <c r="C140" s="188" t="s">
        <v>1660</v>
      </c>
      <c r="D140" s="188" t="s">
        <v>742</v>
      </c>
      <c r="E140" s="189">
        <v>0</v>
      </c>
      <c r="F140" s="189">
        <v>0</v>
      </c>
      <c r="G140" s="189">
        <v>17016389.01</v>
      </c>
      <c r="H140" s="189">
        <v>17016389.01</v>
      </c>
      <c r="I140" s="189">
        <v>0</v>
      </c>
      <c r="J140" s="199">
        <v>0</v>
      </c>
    </row>
    <row r="141" spans="1:10" ht="12.75" hidden="1" outlineLevel="1">
      <c r="A141" s="187" t="s">
        <v>1142</v>
      </c>
      <c r="B141" s="187"/>
      <c r="C141" s="188" t="s">
        <v>1659</v>
      </c>
      <c r="D141" s="188" t="s">
        <v>742</v>
      </c>
      <c r="E141" s="189">
        <v>0</v>
      </c>
      <c r="F141" s="189">
        <v>0</v>
      </c>
      <c r="G141" s="189">
        <v>3559254.43</v>
      </c>
      <c r="H141" s="189">
        <v>3559254.43</v>
      </c>
      <c r="I141" s="189">
        <v>0</v>
      </c>
      <c r="J141" s="199">
        <v>0</v>
      </c>
    </row>
    <row r="142" spans="1:10" ht="12.75" hidden="1" outlineLevel="1">
      <c r="A142" s="187" t="s">
        <v>1658</v>
      </c>
      <c r="B142" s="187"/>
      <c r="C142" s="188" t="s">
        <v>1657</v>
      </c>
      <c r="D142" s="188" t="s">
        <v>742</v>
      </c>
      <c r="E142" s="189">
        <v>0</v>
      </c>
      <c r="F142" s="189">
        <v>0</v>
      </c>
      <c r="G142" s="189">
        <v>2378465.74</v>
      </c>
      <c r="H142" s="189">
        <v>2378465.74</v>
      </c>
      <c r="I142" s="189">
        <v>0</v>
      </c>
      <c r="J142" s="199">
        <v>0</v>
      </c>
    </row>
    <row r="143" spans="1:10" ht="12.75" hidden="1" outlineLevel="1">
      <c r="A143" s="190" t="s">
        <v>741</v>
      </c>
      <c r="B143" s="190"/>
      <c r="C143" s="190"/>
      <c r="D143" s="190"/>
      <c r="E143" s="191">
        <v>0</v>
      </c>
      <c r="F143" s="191">
        <v>0</v>
      </c>
      <c r="G143" s="191">
        <v>23074109.18</v>
      </c>
      <c r="H143" s="191">
        <v>23074109.18</v>
      </c>
      <c r="I143" s="191">
        <v>0</v>
      </c>
      <c r="J143" s="192">
        <v>0</v>
      </c>
    </row>
    <row r="144" spans="1:10" ht="12.75" hidden="1" outlineLevel="1">
      <c r="A144" s="190"/>
      <c r="B144" s="190"/>
      <c r="C144" s="190"/>
      <c r="D144" s="190"/>
      <c r="E144" s="191"/>
      <c r="F144" s="191"/>
      <c r="G144" s="191"/>
      <c r="H144" s="191"/>
      <c r="I144" s="191"/>
      <c r="J144" s="193"/>
    </row>
    <row r="145" spans="1:10" ht="12.75" hidden="1" outlineLevel="1">
      <c r="A145" s="186" t="s">
        <v>1656</v>
      </c>
      <c r="B145" s="186"/>
      <c r="C145" s="186"/>
      <c r="D145" s="186"/>
      <c r="E145" s="186"/>
      <c r="F145" s="186"/>
      <c r="G145" s="186"/>
      <c r="H145" s="186"/>
      <c r="I145" s="186"/>
      <c r="J145" s="186"/>
    </row>
    <row r="146" spans="1:10" ht="12.75" hidden="1" outlineLevel="1">
      <c r="A146" s="187" t="s">
        <v>1655</v>
      </c>
      <c r="B146" s="187"/>
      <c r="C146" s="188" t="s">
        <v>1654</v>
      </c>
      <c r="D146" s="188" t="s">
        <v>742</v>
      </c>
      <c r="E146" s="189">
        <v>0</v>
      </c>
      <c r="F146" s="189">
        <v>0</v>
      </c>
      <c r="G146" s="189">
        <v>688794</v>
      </c>
      <c r="H146" s="189">
        <v>688794</v>
      </c>
      <c r="I146" s="189">
        <v>0</v>
      </c>
      <c r="J146" s="199">
        <v>0</v>
      </c>
    </row>
    <row r="147" spans="1:10" ht="12.75" hidden="1" outlineLevel="1">
      <c r="A147" s="187" t="s">
        <v>1653</v>
      </c>
      <c r="B147" s="187"/>
      <c r="C147" s="188" t="s">
        <v>1652</v>
      </c>
      <c r="D147" s="188" t="s">
        <v>742</v>
      </c>
      <c r="E147" s="189">
        <v>0</v>
      </c>
      <c r="F147" s="189">
        <v>0</v>
      </c>
      <c r="G147" s="189">
        <v>79036374</v>
      </c>
      <c r="H147" s="189">
        <v>79036374</v>
      </c>
      <c r="I147" s="189">
        <v>0</v>
      </c>
      <c r="J147" s="199">
        <v>0</v>
      </c>
    </row>
    <row r="148" spans="1:10" ht="12.75" hidden="1" outlineLevel="1">
      <c r="A148" s="187" t="s">
        <v>1651</v>
      </c>
      <c r="B148" s="187"/>
      <c r="C148" s="188" t="s">
        <v>1650</v>
      </c>
      <c r="D148" s="188" t="s">
        <v>742</v>
      </c>
      <c r="E148" s="189">
        <v>0</v>
      </c>
      <c r="F148" s="189">
        <v>0</v>
      </c>
      <c r="G148" s="189">
        <v>2112076.04</v>
      </c>
      <c r="H148" s="189">
        <v>2112076.04</v>
      </c>
      <c r="I148" s="189">
        <v>0</v>
      </c>
      <c r="J148" s="199">
        <v>0</v>
      </c>
    </row>
    <row r="149" spans="1:10" ht="12.75" hidden="1" outlineLevel="1">
      <c r="A149" s="187" t="s">
        <v>1649</v>
      </c>
      <c r="B149" s="187"/>
      <c r="C149" s="188" t="s">
        <v>1648</v>
      </c>
      <c r="D149" s="188" t="s">
        <v>742</v>
      </c>
      <c r="E149" s="189">
        <v>0</v>
      </c>
      <c r="F149" s="189">
        <v>0</v>
      </c>
      <c r="G149" s="189">
        <v>567847067.59</v>
      </c>
      <c r="H149" s="189">
        <v>567847067.59</v>
      </c>
      <c r="I149" s="189">
        <v>0</v>
      </c>
      <c r="J149" s="199">
        <v>0</v>
      </c>
    </row>
    <row r="150" spans="1:10" ht="12.75" hidden="1" outlineLevel="1">
      <c r="A150" s="190" t="s">
        <v>741</v>
      </c>
      <c r="B150" s="190"/>
      <c r="C150" s="190"/>
      <c r="D150" s="190"/>
      <c r="E150" s="191">
        <v>0</v>
      </c>
      <c r="F150" s="191">
        <v>0</v>
      </c>
      <c r="G150" s="191">
        <v>649684311.63</v>
      </c>
      <c r="H150" s="191">
        <v>649684311.63</v>
      </c>
      <c r="I150" s="191">
        <v>0</v>
      </c>
      <c r="J150" s="192">
        <v>0</v>
      </c>
    </row>
    <row r="151" spans="1:10" ht="12.75" hidden="1" outlineLevel="1">
      <c r="A151" s="190"/>
      <c r="B151" s="190"/>
      <c r="C151" s="190"/>
      <c r="D151" s="190"/>
      <c r="E151" s="191"/>
      <c r="F151" s="191"/>
      <c r="G151" s="191"/>
      <c r="H151" s="191"/>
      <c r="I151" s="191"/>
      <c r="J151" s="193"/>
    </row>
    <row r="152" spans="1:10" ht="12.75" hidden="1" outlineLevel="1">
      <c r="A152" s="186" t="s">
        <v>1647</v>
      </c>
      <c r="B152" s="186"/>
      <c r="C152" s="186"/>
      <c r="D152" s="186"/>
      <c r="E152" s="186"/>
      <c r="F152" s="186"/>
      <c r="G152" s="186"/>
      <c r="H152" s="186"/>
      <c r="I152" s="186"/>
      <c r="J152" s="186"/>
    </row>
    <row r="153" spans="1:10" ht="12.75" hidden="1" outlineLevel="1">
      <c r="A153" s="187" t="s">
        <v>1646</v>
      </c>
      <c r="B153" s="187"/>
      <c r="C153" s="188" t="s">
        <v>1645</v>
      </c>
      <c r="D153" s="188" t="s">
        <v>742</v>
      </c>
      <c r="E153" s="189">
        <v>0</v>
      </c>
      <c r="F153" s="189">
        <v>0</v>
      </c>
      <c r="G153" s="189">
        <v>117303</v>
      </c>
      <c r="H153" s="189">
        <v>117303</v>
      </c>
      <c r="I153" s="189">
        <v>0</v>
      </c>
      <c r="J153" s="199">
        <v>0</v>
      </c>
    </row>
    <row r="154" spans="1:10" ht="12.75" hidden="1" outlineLevel="1">
      <c r="A154" s="187" t="s">
        <v>1644</v>
      </c>
      <c r="B154" s="187"/>
      <c r="C154" s="188" t="s">
        <v>1643</v>
      </c>
      <c r="D154" s="188" t="s">
        <v>742</v>
      </c>
      <c r="E154" s="189">
        <v>0</v>
      </c>
      <c r="F154" s="189">
        <v>0</v>
      </c>
      <c r="G154" s="189">
        <v>24174170</v>
      </c>
      <c r="H154" s="189">
        <v>24174170</v>
      </c>
      <c r="I154" s="189">
        <v>0</v>
      </c>
      <c r="J154" s="199">
        <v>0</v>
      </c>
    </row>
    <row r="155" spans="1:10" ht="12.75" hidden="1" outlineLevel="1">
      <c r="A155" s="187" t="s">
        <v>1642</v>
      </c>
      <c r="B155" s="187"/>
      <c r="C155" s="188" t="s">
        <v>1641</v>
      </c>
      <c r="D155" s="188" t="s">
        <v>742</v>
      </c>
      <c r="E155" s="189">
        <v>0</v>
      </c>
      <c r="F155" s="189">
        <v>0</v>
      </c>
      <c r="G155" s="189">
        <v>22266023</v>
      </c>
      <c r="H155" s="189">
        <v>22266023</v>
      </c>
      <c r="I155" s="189">
        <v>0</v>
      </c>
      <c r="J155" s="199">
        <v>0</v>
      </c>
    </row>
    <row r="156" spans="1:10" ht="12.75" hidden="1" outlineLevel="1">
      <c r="A156" s="187" t="s">
        <v>1640</v>
      </c>
      <c r="B156" s="187"/>
      <c r="C156" s="188" t="s">
        <v>1639</v>
      </c>
      <c r="D156" s="188" t="s">
        <v>742</v>
      </c>
      <c r="E156" s="189">
        <v>0</v>
      </c>
      <c r="F156" s="189">
        <v>0</v>
      </c>
      <c r="G156" s="189">
        <v>1673431.26</v>
      </c>
      <c r="H156" s="189">
        <v>1673431.26</v>
      </c>
      <c r="I156" s="189">
        <v>0</v>
      </c>
      <c r="J156" s="199">
        <v>0</v>
      </c>
    </row>
    <row r="157" spans="1:10" ht="12.75" hidden="1" outlineLevel="1">
      <c r="A157" s="187" t="s">
        <v>1638</v>
      </c>
      <c r="B157" s="187"/>
      <c r="C157" s="188" t="s">
        <v>1637</v>
      </c>
      <c r="D157" s="188" t="s">
        <v>742</v>
      </c>
      <c r="E157" s="189">
        <v>0</v>
      </c>
      <c r="F157" s="189">
        <v>0</v>
      </c>
      <c r="G157" s="189">
        <v>101331434.43</v>
      </c>
      <c r="H157" s="189">
        <v>101331434.43</v>
      </c>
      <c r="I157" s="189">
        <v>0</v>
      </c>
      <c r="J157" s="199">
        <v>0</v>
      </c>
    </row>
    <row r="158" spans="1:10" ht="12.75" hidden="1" outlineLevel="1">
      <c r="A158" s="187" t="s">
        <v>1636</v>
      </c>
      <c r="B158" s="187"/>
      <c r="C158" s="188" t="s">
        <v>1635</v>
      </c>
      <c r="D158" s="188" t="s">
        <v>742</v>
      </c>
      <c r="E158" s="189">
        <v>0</v>
      </c>
      <c r="F158" s="189">
        <v>0</v>
      </c>
      <c r="G158" s="189">
        <v>170910986.42</v>
      </c>
      <c r="H158" s="189">
        <v>170910986.42</v>
      </c>
      <c r="I158" s="189">
        <v>0</v>
      </c>
      <c r="J158" s="199">
        <v>0</v>
      </c>
    </row>
    <row r="159" spans="1:10" ht="12.75" hidden="1" outlineLevel="1">
      <c r="A159" s="190" t="s">
        <v>741</v>
      </c>
      <c r="B159" s="190"/>
      <c r="C159" s="190"/>
      <c r="D159" s="190"/>
      <c r="E159" s="191">
        <v>0</v>
      </c>
      <c r="F159" s="191">
        <v>0</v>
      </c>
      <c r="G159" s="191">
        <v>320473348.11</v>
      </c>
      <c r="H159" s="191">
        <v>320473348.11</v>
      </c>
      <c r="I159" s="191">
        <v>0</v>
      </c>
      <c r="J159" s="192">
        <v>0</v>
      </c>
    </row>
    <row r="160" spans="1:10" ht="12.75" hidden="1" outlineLevel="1">
      <c r="A160" s="190"/>
      <c r="B160" s="190"/>
      <c r="C160" s="190"/>
      <c r="D160" s="190"/>
      <c r="E160" s="191"/>
      <c r="F160" s="191"/>
      <c r="G160" s="191"/>
      <c r="H160" s="191"/>
      <c r="I160" s="191"/>
      <c r="J160" s="193"/>
    </row>
    <row r="161" spans="1:10" ht="12.75" hidden="1" outlineLevel="1">
      <c r="A161" s="186" t="s">
        <v>1634</v>
      </c>
      <c r="B161" s="186"/>
      <c r="C161" s="186"/>
      <c r="D161" s="186"/>
      <c r="E161" s="186"/>
      <c r="F161" s="186"/>
      <c r="G161" s="186"/>
      <c r="H161" s="186"/>
      <c r="I161" s="186"/>
      <c r="J161" s="186"/>
    </row>
    <row r="162" spans="1:10" ht="12.75" hidden="1" outlineLevel="1">
      <c r="A162" s="187" t="s">
        <v>1633</v>
      </c>
      <c r="B162" s="187"/>
      <c r="C162" s="188" t="s">
        <v>1632</v>
      </c>
      <c r="D162" s="188" t="s">
        <v>742</v>
      </c>
      <c r="E162" s="189">
        <v>0</v>
      </c>
      <c r="F162" s="189">
        <v>0</v>
      </c>
      <c r="G162" s="189">
        <v>11705727.27</v>
      </c>
      <c r="H162" s="189">
        <v>11705727.27</v>
      </c>
      <c r="I162" s="189">
        <v>0</v>
      </c>
      <c r="J162" s="199">
        <v>0</v>
      </c>
    </row>
    <row r="163" spans="1:10" ht="12.75" hidden="1" outlineLevel="1">
      <c r="A163" s="187" t="s">
        <v>1631</v>
      </c>
      <c r="B163" s="187"/>
      <c r="C163" s="188" t="s">
        <v>1630</v>
      </c>
      <c r="D163" s="188" t="s">
        <v>742</v>
      </c>
      <c r="E163" s="189">
        <v>0</v>
      </c>
      <c r="F163" s="189">
        <v>0</v>
      </c>
      <c r="G163" s="189">
        <v>807013</v>
      </c>
      <c r="H163" s="189">
        <v>807013</v>
      </c>
      <c r="I163" s="189">
        <v>0</v>
      </c>
      <c r="J163" s="199">
        <v>0</v>
      </c>
    </row>
    <row r="164" spans="1:10" ht="12.75" hidden="1" outlineLevel="1">
      <c r="A164" s="187" t="s">
        <v>1629</v>
      </c>
      <c r="B164" s="187"/>
      <c r="C164" s="188" t="s">
        <v>1628</v>
      </c>
      <c r="D164" s="188" t="s">
        <v>742</v>
      </c>
      <c r="E164" s="189">
        <v>0</v>
      </c>
      <c r="F164" s="189">
        <v>0</v>
      </c>
      <c r="G164" s="189">
        <v>1358797</v>
      </c>
      <c r="H164" s="189">
        <v>1358797</v>
      </c>
      <c r="I164" s="189">
        <v>0</v>
      </c>
      <c r="J164" s="199">
        <v>0</v>
      </c>
    </row>
    <row r="165" spans="1:10" ht="12.75" hidden="1" outlineLevel="1">
      <c r="A165" s="187" t="s">
        <v>1627</v>
      </c>
      <c r="B165" s="187"/>
      <c r="C165" s="188" t="s">
        <v>1626</v>
      </c>
      <c r="D165" s="188" t="s">
        <v>742</v>
      </c>
      <c r="E165" s="189">
        <v>0</v>
      </c>
      <c r="F165" s="189">
        <v>0</v>
      </c>
      <c r="G165" s="189">
        <v>3355521.33</v>
      </c>
      <c r="H165" s="189">
        <v>3355521.33</v>
      </c>
      <c r="I165" s="189">
        <v>0</v>
      </c>
      <c r="J165" s="199">
        <v>0</v>
      </c>
    </row>
    <row r="166" spans="1:10" ht="12.75" hidden="1" outlineLevel="1">
      <c r="A166" s="187" t="s">
        <v>1625</v>
      </c>
      <c r="B166" s="187"/>
      <c r="C166" s="188" t="s">
        <v>1624</v>
      </c>
      <c r="D166" s="188" t="s">
        <v>742</v>
      </c>
      <c r="E166" s="189">
        <v>0</v>
      </c>
      <c r="F166" s="189">
        <v>0</v>
      </c>
      <c r="G166" s="189">
        <v>4264631.03</v>
      </c>
      <c r="H166" s="189">
        <v>4264631.03</v>
      </c>
      <c r="I166" s="189">
        <v>0</v>
      </c>
      <c r="J166" s="199">
        <v>0</v>
      </c>
    </row>
    <row r="167" spans="1:10" ht="12.75" hidden="1" outlineLevel="1">
      <c r="A167" s="187" t="s">
        <v>1623</v>
      </c>
      <c r="B167" s="187"/>
      <c r="C167" s="188" t="s">
        <v>1622</v>
      </c>
      <c r="D167" s="188" t="s">
        <v>742</v>
      </c>
      <c r="E167" s="189">
        <v>0</v>
      </c>
      <c r="F167" s="189">
        <v>0</v>
      </c>
      <c r="G167" s="189">
        <v>6938181</v>
      </c>
      <c r="H167" s="189">
        <v>6938181</v>
      </c>
      <c r="I167" s="189">
        <v>0</v>
      </c>
      <c r="J167" s="199">
        <v>0</v>
      </c>
    </row>
    <row r="168" spans="1:10" ht="12.75" hidden="1" outlineLevel="1">
      <c r="A168" s="187" t="s">
        <v>1621</v>
      </c>
      <c r="B168" s="187"/>
      <c r="C168" s="188" t="s">
        <v>1620</v>
      </c>
      <c r="D168" s="188" t="s">
        <v>742</v>
      </c>
      <c r="E168" s="189">
        <v>0</v>
      </c>
      <c r="F168" s="189">
        <v>0</v>
      </c>
      <c r="G168" s="189">
        <v>15015182</v>
      </c>
      <c r="H168" s="189">
        <v>15015182</v>
      </c>
      <c r="I168" s="189">
        <v>0</v>
      </c>
      <c r="J168" s="199">
        <v>0</v>
      </c>
    </row>
    <row r="169" spans="1:10" ht="12.75" hidden="1" outlineLevel="1">
      <c r="A169" s="187" t="s">
        <v>1619</v>
      </c>
      <c r="B169" s="187"/>
      <c r="C169" s="188" t="s">
        <v>1618</v>
      </c>
      <c r="D169" s="188" t="s">
        <v>742</v>
      </c>
      <c r="E169" s="189">
        <v>0</v>
      </c>
      <c r="F169" s="189">
        <v>0</v>
      </c>
      <c r="G169" s="189">
        <v>4190956</v>
      </c>
      <c r="H169" s="189">
        <v>4190956</v>
      </c>
      <c r="I169" s="189">
        <v>0</v>
      </c>
      <c r="J169" s="199">
        <v>0</v>
      </c>
    </row>
    <row r="170" spans="1:10" ht="12.75" hidden="1" outlineLevel="1">
      <c r="A170" s="187" t="s">
        <v>1617</v>
      </c>
      <c r="B170" s="187"/>
      <c r="C170" s="188" t="s">
        <v>1616</v>
      </c>
      <c r="D170" s="188" t="s">
        <v>742</v>
      </c>
      <c r="E170" s="189">
        <v>0</v>
      </c>
      <c r="F170" s="189">
        <v>0</v>
      </c>
      <c r="G170" s="189">
        <v>106036835.83</v>
      </c>
      <c r="H170" s="189">
        <v>106036835.83</v>
      </c>
      <c r="I170" s="189">
        <v>0</v>
      </c>
      <c r="J170" s="199">
        <v>0</v>
      </c>
    </row>
    <row r="171" spans="1:10" ht="12.75" hidden="1" outlineLevel="1">
      <c r="A171" s="187" t="s">
        <v>1615</v>
      </c>
      <c r="B171" s="187"/>
      <c r="C171" s="188" t="s">
        <v>1614</v>
      </c>
      <c r="D171" s="188" t="s">
        <v>742</v>
      </c>
      <c r="E171" s="189">
        <v>0</v>
      </c>
      <c r="F171" s="189">
        <v>0</v>
      </c>
      <c r="G171" s="189">
        <v>147395571.07</v>
      </c>
      <c r="H171" s="189">
        <v>147395571.07</v>
      </c>
      <c r="I171" s="189">
        <v>0</v>
      </c>
      <c r="J171" s="199">
        <v>0</v>
      </c>
    </row>
    <row r="172" spans="1:10" ht="12.75" hidden="1" outlineLevel="1">
      <c r="A172" s="187" t="s">
        <v>1613</v>
      </c>
      <c r="B172" s="187"/>
      <c r="C172" s="188" t="s">
        <v>1612</v>
      </c>
      <c r="D172" s="188" t="s">
        <v>742</v>
      </c>
      <c r="E172" s="189">
        <v>0</v>
      </c>
      <c r="F172" s="189">
        <v>0</v>
      </c>
      <c r="G172" s="189">
        <v>12703933.41</v>
      </c>
      <c r="H172" s="189">
        <v>12703933.41</v>
      </c>
      <c r="I172" s="189">
        <v>0</v>
      </c>
      <c r="J172" s="199">
        <v>0</v>
      </c>
    </row>
    <row r="173" spans="1:10" ht="12.75" hidden="1" outlineLevel="1">
      <c r="A173" s="187" t="s">
        <v>1611</v>
      </c>
      <c r="B173" s="187"/>
      <c r="C173" s="188" t="s">
        <v>1610</v>
      </c>
      <c r="D173" s="188" t="s">
        <v>742</v>
      </c>
      <c r="E173" s="189">
        <v>0</v>
      </c>
      <c r="F173" s="189">
        <v>0</v>
      </c>
      <c r="G173" s="189">
        <v>12383108</v>
      </c>
      <c r="H173" s="189">
        <v>12383108</v>
      </c>
      <c r="I173" s="189">
        <v>0</v>
      </c>
      <c r="J173" s="199">
        <v>0</v>
      </c>
    </row>
    <row r="174" spans="1:10" ht="12.75" hidden="1" outlineLevel="1">
      <c r="A174" s="187" t="s">
        <v>1609</v>
      </c>
      <c r="B174" s="187"/>
      <c r="C174" s="188" t="s">
        <v>1608</v>
      </c>
      <c r="D174" s="188" t="s">
        <v>742</v>
      </c>
      <c r="E174" s="189">
        <v>0</v>
      </c>
      <c r="F174" s="189">
        <v>0</v>
      </c>
      <c r="G174" s="189">
        <v>30490556</v>
      </c>
      <c r="H174" s="189">
        <v>30490556</v>
      </c>
      <c r="I174" s="189">
        <v>0</v>
      </c>
      <c r="J174" s="199">
        <v>0</v>
      </c>
    </row>
    <row r="175" spans="1:10" ht="12.75" hidden="1" outlineLevel="1">
      <c r="A175" s="187" t="s">
        <v>1607</v>
      </c>
      <c r="B175" s="187"/>
      <c r="C175" s="188" t="s">
        <v>1606</v>
      </c>
      <c r="D175" s="188" t="s">
        <v>742</v>
      </c>
      <c r="E175" s="189">
        <v>0</v>
      </c>
      <c r="F175" s="189">
        <v>0</v>
      </c>
      <c r="G175" s="189">
        <v>175607998.72</v>
      </c>
      <c r="H175" s="189">
        <v>175607998.72</v>
      </c>
      <c r="I175" s="189">
        <v>0</v>
      </c>
      <c r="J175" s="199">
        <v>0</v>
      </c>
    </row>
    <row r="176" spans="1:10" ht="12.75" hidden="1" outlineLevel="1">
      <c r="A176" s="187" t="s">
        <v>1605</v>
      </c>
      <c r="B176" s="187"/>
      <c r="C176" s="188" t="s">
        <v>1604</v>
      </c>
      <c r="D176" s="188" t="s">
        <v>742</v>
      </c>
      <c r="E176" s="189">
        <v>0</v>
      </c>
      <c r="F176" s="189">
        <v>0</v>
      </c>
      <c r="G176" s="189">
        <v>1001986.89</v>
      </c>
      <c r="H176" s="189">
        <v>1001986.89</v>
      </c>
      <c r="I176" s="189">
        <v>0</v>
      </c>
      <c r="J176" s="199">
        <v>0</v>
      </c>
    </row>
    <row r="177" spans="1:10" ht="12.75" hidden="1" outlineLevel="1">
      <c r="A177" s="187" t="s">
        <v>1603</v>
      </c>
      <c r="B177" s="187"/>
      <c r="C177" s="188" t="s">
        <v>1602</v>
      </c>
      <c r="D177" s="188" t="s">
        <v>742</v>
      </c>
      <c r="E177" s="189">
        <v>0</v>
      </c>
      <c r="F177" s="189">
        <v>0</v>
      </c>
      <c r="G177" s="189">
        <v>275705694.4</v>
      </c>
      <c r="H177" s="189">
        <v>275705694.4</v>
      </c>
      <c r="I177" s="189">
        <v>0</v>
      </c>
      <c r="J177" s="199">
        <v>0</v>
      </c>
    </row>
    <row r="178" spans="1:10" ht="12.75" hidden="1" outlineLevel="1">
      <c r="A178" s="187" t="s">
        <v>1601</v>
      </c>
      <c r="B178" s="187"/>
      <c r="C178" s="188" t="s">
        <v>1600</v>
      </c>
      <c r="D178" s="188" t="s">
        <v>742</v>
      </c>
      <c r="E178" s="189">
        <v>0</v>
      </c>
      <c r="F178" s="189">
        <v>0</v>
      </c>
      <c r="G178" s="189">
        <v>54632718</v>
      </c>
      <c r="H178" s="189">
        <v>54632718</v>
      </c>
      <c r="I178" s="189">
        <v>0</v>
      </c>
      <c r="J178" s="199">
        <v>0</v>
      </c>
    </row>
    <row r="179" spans="1:10" ht="12.75" hidden="1" outlineLevel="1">
      <c r="A179" s="187" t="s">
        <v>1599</v>
      </c>
      <c r="B179" s="187"/>
      <c r="C179" s="188" t="s">
        <v>1598</v>
      </c>
      <c r="D179" s="188" t="s">
        <v>742</v>
      </c>
      <c r="E179" s="189">
        <v>0</v>
      </c>
      <c r="F179" s="189">
        <v>0</v>
      </c>
      <c r="G179" s="189">
        <v>99323</v>
      </c>
      <c r="H179" s="189">
        <v>99323</v>
      </c>
      <c r="I179" s="189">
        <v>0</v>
      </c>
      <c r="J179" s="199">
        <v>0</v>
      </c>
    </row>
    <row r="180" spans="1:10" ht="12.75" hidden="1" outlineLevel="1">
      <c r="A180" s="187" t="s">
        <v>1597</v>
      </c>
      <c r="B180" s="187"/>
      <c r="C180" s="188" t="s">
        <v>1596</v>
      </c>
      <c r="D180" s="188" t="s">
        <v>742</v>
      </c>
      <c r="E180" s="189">
        <v>0</v>
      </c>
      <c r="F180" s="189">
        <v>0</v>
      </c>
      <c r="G180" s="189">
        <v>179426042</v>
      </c>
      <c r="H180" s="189">
        <v>179426042</v>
      </c>
      <c r="I180" s="189">
        <v>0</v>
      </c>
      <c r="J180" s="199">
        <v>0</v>
      </c>
    </row>
    <row r="181" spans="1:10" ht="12.75" hidden="1" outlineLevel="1">
      <c r="A181" s="187" t="s">
        <v>1595</v>
      </c>
      <c r="B181" s="187"/>
      <c r="C181" s="188" t="s">
        <v>1594</v>
      </c>
      <c r="D181" s="188" t="s">
        <v>742</v>
      </c>
      <c r="E181" s="189">
        <v>0</v>
      </c>
      <c r="F181" s="189">
        <v>0</v>
      </c>
      <c r="G181" s="189">
        <v>778422270.42</v>
      </c>
      <c r="H181" s="189">
        <v>778422270.42</v>
      </c>
      <c r="I181" s="189">
        <v>0</v>
      </c>
      <c r="J181" s="199">
        <v>0</v>
      </c>
    </row>
    <row r="182" spans="1:10" ht="12.75" hidden="1" outlineLevel="1">
      <c r="A182" s="187" t="s">
        <v>1593</v>
      </c>
      <c r="B182" s="187"/>
      <c r="C182" s="188" t="s">
        <v>1592</v>
      </c>
      <c r="D182" s="188" t="s">
        <v>742</v>
      </c>
      <c r="E182" s="189">
        <v>0</v>
      </c>
      <c r="F182" s="189">
        <v>0</v>
      </c>
      <c r="G182" s="189">
        <v>471585.71</v>
      </c>
      <c r="H182" s="189">
        <v>471585.71</v>
      </c>
      <c r="I182" s="189">
        <v>0</v>
      </c>
      <c r="J182" s="199">
        <v>0</v>
      </c>
    </row>
    <row r="183" spans="1:10" ht="12.75" hidden="1" outlineLevel="1">
      <c r="A183" s="187" t="s">
        <v>1591</v>
      </c>
      <c r="B183" s="187"/>
      <c r="C183" s="188" t="s">
        <v>1590</v>
      </c>
      <c r="D183" s="188" t="s">
        <v>742</v>
      </c>
      <c r="E183" s="189">
        <v>0</v>
      </c>
      <c r="F183" s="189">
        <v>0</v>
      </c>
      <c r="G183" s="189">
        <v>1359661735.97</v>
      </c>
      <c r="H183" s="189">
        <v>1359661735.97</v>
      </c>
      <c r="I183" s="189">
        <v>0</v>
      </c>
      <c r="J183" s="199">
        <v>0</v>
      </c>
    </row>
    <row r="184" spans="1:10" ht="12.75" hidden="1" outlineLevel="1">
      <c r="A184" s="190" t="s">
        <v>741</v>
      </c>
      <c r="B184" s="190"/>
      <c r="C184" s="190"/>
      <c r="D184" s="190"/>
      <c r="E184" s="191">
        <v>0</v>
      </c>
      <c r="F184" s="191">
        <v>0</v>
      </c>
      <c r="G184" s="191">
        <v>3181675368.05</v>
      </c>
      <c r="H184" s="191">
        <v>3181675368.05</v>
      </c>
      <c r="I184" s="191">
        <v>0</v>
      </c>
      <c r="J184" s="192">
        <v>0</v>
      </c>
    </row>
    <row r="185" spans="1:10" ht="12.75" hidden="1" outlineLevel="1">
      <c r="A185" s="190"/>
      <c r="B185" s="190"/>
      <c r="C185" s="190"/>
      <c r="D185" s="190"/>
      <c r="E185" s="191"/>
      <c r="F185" s="191"/>
      <c r="G185" s="191"/>
      <c r="H185" s="191"/>
      <c r="I185" s="191"/>
      <c r="J185" s="193"/>
    </row>
    <row r="186" spans="1:10" ht="12.75" hidden="1" outlineLevel="1">
      <c r="A186" s="186" t="s">
        <v>1589</v>
      </c>
      <c r="B186" s="186"/>
      <c r="C186" s="186"/>
      <c r="D186" s="186"/>
      <c r="E186" s="186"/>
      <c r="F186" s="186"/>
      <c r="G186" s="186"/>
      <c r="H186" s="186"/>
      <c r="I186" s="186"/>
      <c r="J186" s="186"/>
    </row>
    <row r="187" spans="1:10" ht="12.75" hidden="1" outlineLevel="1">
      <c r="A187" s="187" t="s">
        <v>1588</v>
      </c>
      <c r="B187" s="187"/>
      <c r="C187" s="188" t="s">
        <v>1587</v>
      </c>
      <c r="D187" s="188" t="s">
        <v>742</v>
      </c>
      <c r="E187" s="189">
        <v>0</v>
      </c>
      <c r="F187" s="189">
        <v>0</v>
      </c>
      <c r="G187" s="189">
        <v>98748139</v>
      </c>
      <c r="H187" s="189">
        <v>98748139</v>
      </c>
      <c r="I187" s="189">
        <v>0</v>
      </c>
      <c r="J187" s="199">
        <v>0</v>
      </c>
    </row>
    <row r="188" spans="1:10" ht="12.75" hidden="1" outlineLevel="1">
      <c r="A188" s="187" t="s">
        <v>1586</v>
      </c>
      <c r="B188" s="187"/>
      <c r="C188" s="188" t="s">
        <v>1585</v>
      </c>
      <c r="D188" s="188" t="s">
        <v>742</v>
      </c>
      <c r="E188" s="189">
        <v>0</v>
      </c>
      <c r="F188" s="189">
        <v>0</v>
      </c>
      <c r="G188" s="189">
        <v>361860317.35</v>
      </c>
      <c r="H188" s="189">
        <v>361860317.35</v>
      </c>
      <c r="I188" s="189">
        <v>0</v>
      </c>
      <c r="J188" s="199">
        <v>0</v>
      </c>
    </row>
    <row r="189" spans="1:10" ht="12.75" hidden="1" outlineLevel="1">
      <c r="A189" s="190" t="s">
        <v>741</v>
      </c>
      <c r="B189" s="190"/>
      <c r="C189" s="190"/>
      <c r="D189" s="190"/>
      <c r="E189" s="191">
        <v>0</v>
      </c>
      <c r="F189" s="191">
        <v>0</v>
      </c>
      <c r="G189" s="191">
        <v>460608456.35</v>
      </c>
      <c r="H189" s="191">
        <v>460608456.35</v>
      </c>
      <c r="I189" s="191">
        <v>0</v>
      </c>
      <c r="J189" s="192">
        <v>0</v>
      </c>
    </row>
    <row r="190" spans="1:10" ht="12.75" hidden="1" outlineLevel="1">
      <c r="A190" s="190"/>
      <c r="B190" s="190"/>
      <c r="C190" s="190"/>
      <c r="D190" s="190"/>
      <c r="E190" s="191"/>
      <c r="F190" s="191"/>
      <c r="G190" s="191"/>
      <c r="H190" s="191"/>
      <c r="I190" s="191"/>
      <c r="J190" s="193"/>
    </row>
    <row r="191" spans="1:10" ht="12.75" hidden="1" outlineLevel="1">
      <c r="A191" s="186" t="s">
        <v>1584</v>
      </c>
      <c r="B191" s="186"/>
      <c r="C191" s="186"/>
      <c r="D191" s="186"/>
      <c r="E191" s="186"/>
      <c r="F191" s="186"/>
      <c r="G191" s="186"/>
      <c r="H191" s="186"/>
      <c r="I191" s="186"/>
      <c r="J191" s="186"/>
    </row>
    <row r="192" spans="1:10" ht="12.75" hidden="1" outlineLevel="1">
      <c r="A192" s="187" t="s">
        <v>862</v>
      </c>
      <c r="B192" s="187"/>
      <c r="C192" s="188" t="s">
        <v>1583</v>
      </c>
      <c r="D192" s="188" t="s">
        <v>742</v>
      </c>
      <c r="E192" s="189">
        <v>0</v>
      </c>
      <c r="F192" s="189">
        <v>0</v>
      </c>
      <c r="G192" s="189">
        <v>602326305.29</v>
      </c>
      <c r="H192" s="189">
        <v>600085468.6</v>
      </c>
      <c r="I192" s="189">
        <v>2240836.69</v>
      </c>
      <c r="J192" s="199">
        <v>0</v>
      </c>
    </row>
    <row r="193" spans="1:10" ht="12.75" hidden="1" outlineLevel="1">
      <c r="A193" s="187" t="s">
        <v>1582</v>
      </c>
      <c r="B193" s="187"/>
      <c r="C193" s="188" t="s">
        <v>1581</v>
      </c>
      <c r="D193" s="188" t="s">
        <v>742</v>
      </c>
      <c r="E193" s="189">
        <v>0</v>
      </c>
      <c r="F193" s="189">
        <v>0</v>
      </c>
      <c r="G193" s="189">
        <v>18004192.33</v>
      </c>
      <c r="H193" s="189">
        <v>18004192.33</v>
      </c>
      <c r="I193" s="189">
        <v>0</v>
      </c>
      <c r="J193" s="199">
        <v>0</v>
      </c>
    </row>
    <row r="194" spans="1:10" ht="12.75" hidden="1" outlineLevel="1">
      <c r="A194" s="187" t="s">
        <v>1580</v>
      </c>
      <c r="B194" s="187"/>
      <c r="C194" s="188" t="s">
        <v>1579</v>
      </c>
      <c r="D194" s="188" t="s">
        <v>742</v>
      </c>
      <c r="E194" s="189">
        <v>0</v>
      </c>
      <c r="F194" s="189">
        <v>0</v>
      </c>
      <c r="G194" s="189">
        <v>44641421.25</v>
      </c>
      <c r="H194" s="189">
        <v>44641421.25</v>
      </c>
      <c r="I194" s="189">
        <v>0</v>
      </c>
      <c r="J194" s="199">
        <v>0</v>
      </c>
    </row>
    <row r="195" spans="1:10" ht="12.75" hidden="1" outlineLevel="1">
      <c r="A195" s="187" t="s">
        <v>1578</v>
      </c>
      <c r="B195" s="187"/>
      <c r="C195" s="188" t="s">
        <v>1577</v>
      </c>
      <c r="D195" s="188" t="s">
        <v>742</v>
      </c>
      <c r="E195" s="189">
        <v>0</v>
      </c>
      <c r="F195" s="189">
        <v>0</v>
      </c>
      <c r="G195" s="189">
        <v>6133565.01</v>
      </c>
      <c r="H195" s="189">
        <v>6133565.01</v>
      </c>
      <c r="I195" s="189">
        <v>0</v>
      </c>
      <c r="J195" s="199">
        <v>0</v>
      </c>
    </row>
    <row r="196" spans="1:10" ht="12.75" hidden="1" outlineLevel="1">
      <c r="A196" s="187" t="s">
        <v>1576</v>
      </c>
      <c r="B196" s="187"/>
      <c r="C196" s="188" t="s">
        <v>1575</v>
      </c>
      <c r="D196" s="188" t="s">
        <v>742</v>
      </c>
      <c r="E196" s="189">
        <v>0</v>
      </c>
      <c r="F196" s="189">
        <v>0</v>
      </c>
      <c r="G196" s="189">
        <v>68094752.72</v>
      </c>
      <c r="H196" s="189">
        <v>68094752.72</v>
      </c>
      <c r="I196" s="189">
        <v>0</v>
      </c>
      <c r="J196" s="199">
        <v>0</v>
      </c>
    </row>
    <row r="197" spans="1:10" ht="12.75" hidden="1" outlineLevel="1">
      <c r="A197" s="187" t="s">
        <v>1574</v>
      </c>
      <c r="B197" s="187"/>
      <c r="C197" s="188" t="s">
        <v>1573</v>
      </c>
      <c r="D197" s="188" t="s">
        <v>742</v>
      </c>
      <c r="E197" s="189">
        <v>0</v>
      </c>
      <c r="F197" s="189">
        <v>0</v>
      </c>
      <c r="G197" s="189">
        <v>64069590.54</v>
      </c>
      <c r="H197" s="189">
        <v>64069590.54</v>
      </c>
      <c r="I197" s="189">
        <v>0</v>
      </c>
      <c r="J197" s="199">
        <v>0</v>
      </c>
    </row>
    <row r="198" spans="1:10" ht="12.75" hidden="1" outlineLevel="1">
      <c r="A198" s="187" t="s">
        <v>1572</v>
      </c>
      <c r="B198" s="187"/>
      <c r="C198" s="188" t="s">
        <v>1571</v>
      </c>
      <c r="D198" s="188" t="s">
        <v>742</v>
      </c>
      <c r="E198" s="189">
        <v>0</v>
      </c>
      <c r="F198" s="189">
        <v>0</v>
      </c>
      <c r="G198" s="189">
        <v>15924659.48</v>
      </c>
      <c r="H198" s="189">
        <v>15924659.48</v>
      </c>
      <c r="I198" s="189">
        <v>0</v>
      </c>
      <c r="J198" s="199">
        <v>0</v>
      </c>
    </row>
    <row r="199" spans="1:10" ht="12.75" hidden="1" outlineLevel="1">
      <c r="A199" s="187" t="s">
        <v>1570</v>
      </c>
      <c r="B199" s="187"/>
      <c r="C199" s="188" t="s">
        <v>1569</v>
      </c>
      <c r="D199" s="188" t="s">
        <v>742</v>
      </c>
      <c r="E199" s="189">
        <v>0</v>
      </c>
      <c r="F199" s="189">
        <v>0</v>
      </c>
      <c r="G199" s="189">
        <v>5170465.52</v>
      </c>
      <c r="H199" s="189">
        <v>5170465.52</v>
      </c>
      <c r="I199" s="189">
        <v>0</v>
      </c>
      <c r="J199" s="199">
        <v>0</v>
      </c>
    </row>
    <row r="200" spans="1:10" ht="12.75" hidden="1" outlineLevel="1">
      <c r="A200" s="187" t="s">
        <v>1568</v>
      </c>
      <c r="B200" s="187"/>
      <c r="C200" s="188" t="s">
        <v>1567</v>
      </c>
      <c r="D200" s="188" t="s">
        <v>742</v>
      </c>
      <c r="E200" s="189">
        <v>0</v>
      </c>
      <c r="F200" s="189">
        <v>0</v>
      </c>
      <c r="G200" s="189">
        <v>6547896.42</v>
      </c>
      <c r="H200" s="189">
        <v>6547896.42</v>
      </c>
      <c r="I200" s="189">
        <v>0</v>
      </c>
      <c r="J200" s="199">
        <v>0</v>
      </c>
    </row>
    <row r="201" spans="1:10" ht="12.75" hidden="1" outlineLevel="1">
      <c r="A201" s="187" t="s">
        <v>1566</v>
      </c>
      <c r="B201" s="187"/>
      <c r="C201" s="188" t="s">
        <v>1565</v>
      </c>
      <c r="D201" s="188" t="s">
        <v>742</v>
      </c>
      <c r="E201" s="189">
        <v>0</v>
      </c>
      <c r="F201" s="189">
        <v>0</v>
      </c>
      <c r="G201" s="189">
        <v>2956986.43</v>
      </c>
      <c r="H201" s="189">
        <v>2956986.43</v>
      </c>
      <c r="I201" s="189">
        <v>0</v>
      </c>
      <c r="J201" s="199">
        <v>0</v>
      </c>
    </row>
    <row r="202" spans="1:10" ht="12.75" hidden="1" outlineLevel="1">
      <c r="A202" s="187" t="s">
        <v>1564</v>
      </c>
      <c r="B202" s="187"/>
      <c r="C202" s="188" t="s">
        <v>1563</v>
      </c>
      <c r="D202" s="188" t="s">
        <v>742</v>
      </c>
      <c r="E202" s="189">
        <v>0</v>
      </c>
      <c r="F202" s="189">
        <v>0</v>
      </c>
      <c r="G202" s="189">
        <v>6748405.24</v>
      </c>
      <c r="H202" s="189">
        <v>6748405.24</v>
      </c>
      <c r="I202" s="189">
        <v>0</v>
      </c>
      <c r="J202" s="199">
        <v>0</v>
      </c>
    </row>
    <row r="203" spans="1:10" ht="12.75" hidden="1" outlineLevel="1">
      <c r="A203" s="187" t="s">
        <v>1562</v>
      </c>
      <c r="B203" s="187"/>
      <c r="C203" s="188" t="s">
        <v>1561</v>
      </c>
      <c r="D203" s="188" t="s">
        <v>742</v>
      </c>
      <c r="E203" s="189">
        <v>0</v>
      </c>
      <c r="F203" s="189">
        <v>0</v>
      </c>
      <c r="G203" s="189">
        <v>10201741.01</v>
      </c>
      <c r="H203" s="189">
        <v>10201741.01</v>
      </c>
      <c r="I203" s="189">
        <v>0</v>
      </c>
      <c r="J203" s="199">
        <v>0</v>
      </c>
    </row>
    <row r="204" spans="1:10" ht="12.75" hidden="1" outlineLevel="1">
      <c r="A204" s="187" t="s">
        <v>1560</v>
      </c>
      <c r="B204" s="187"/>
      <c r="C204" s="188" t="s">
        <v>1559</v>
      </c>
      <c r="D204" s="188" t="s">
        <v>742</v>
      </c>
      <c r="E204" s="189">
        <v>0</v>
      </c>
      <c r="F204" s="189">
        <v>0</v>
      </c>
      <c r="G204" s="189">
        <v>8415635.87</v>
      </c>
      <c r="H204" s="189">
        <v>8415635.87</v>
      </c>
      <c r="I204" s="189">
        <v>0</v>
      </c>
      <c r="J204" s="199">
        <v>0</v>
      </c>
    </row>
    <row r="205" spans="1:10" ht="12.75" hidden="1" outlineLevel="1">
      <c r="A205" s="187" t="s">
        <v>1558</v>
      </c>
      <c r="B205" s="187"/>
      <c r="C205" s="188" t="s">
        <v>1557</v>
      </c>
      <c r="D205" s="188" t="s">
        <v>742</v>
      </c>
      <c r="E205" s="189">
        <v>0</v>
      </c>
      <c r="F205" s="189">
        <v>0</v>
      </c>
      <c r="G205" s="189">
        <v>131593.16</v>
      </c>
      <c r="H205" s="189">
        <v>131593.16</v>
      </c>
      <c r="I205" s="189">
        <v>0</v>
      </c>
      <c r="J205" s="199">
        <v>0</v>
      </c>
    </row>
    <row r="206" spans="1:10" ht="12.75" hidden="1" outlineLevel="1">
      <c r="A206" s="187" t="s">
        <v>1556</v>
      </c>
      <c r="B206" s="187"/>
      <c r="C206" s="188" t="s">
        <v>1555</v>
      </c>
      <c r="D206" s="188" t="s">
        <v>742</v>
      </c>
      <c r="E206" s="189">
        <v>0</v>
      </c>
      <c r="F206" s="189">
        <v>0</v>
      </c>
      <c r="G206" s="189">
        <v>10593347.37</v>
      </c>
      <c r="H206" s="189">
        <v>10593347.37</v>
      </c>
      <c r="I206" s="189">
        <v>0</v>
      </c>
      <c r="J206" s="199">
        <v>0</v>
      </c>
    </row>
    <row r="207" spans="1:10" ht="12.75" hidden="1" outlineLevel="1">
      <c r="A207" s="187" t="s">
        <v>1554</v>
      </c>
      <c r="B207" s="187"/>
      <c r="C207" s="188" t="s">
        <v>1553</v>
      </c>
      <c r="D207" s="188" t="s">
        <v>742</v>
      </c>
      <c r="E207" s="189">
        <v>0</v>
      </c>
      <c r="F207" s="189">
        <v>0</v>
      </c>
      <c r="G207" s="189">
        <v>309105.7</v>
      </c>
      <c r="H207" s="189">
        <v>309105.7</v>
      </c>
      <c r="I207" s="189">
        <v>0</v>
      </c>
      <c r="J207" s="199">
        <v>0</v>
      </c>
    </row>
    <row r="208" spans="1:10" ht="12.75" hidden="1" outlineLevel="1">
      <c r="A208" s="187" t="s">
        <v>1552</v>
      </c>
      <c r="B208" s="187"/>
      <c r="C208" s="188" t="s">
        <v>1551</v>
      </c>
      <c r="D208" s="188" t="s">
        <v>742</v>
      </c>
      <c r="E208" s="189">
        <v>0</v>
      </c>
      <c r="F208" s="189">
        <v>0</v>
      </c>
      <c r="G208" s="189">
        <v>559699.51</v>
      </c>
      <c r="H208" s="189">
        <v>559699.51</v>
      </c>
      <c r="I208" s="189">
        <v>0</v>
      </c>
      <c r="J208" s="199">
        <v>0</v>
      </c>
    </row>
    <row r="209" spans="1:10" ht="12.75" hidden="1" outlineLevel="1">
      <c r="A209" s="187" t="s">
        <v>1550</v>
      </c>
      <c r="B209" s="187"/>
      <c r="C209" s="188" t="s">
        <v>1549</v>
      </c>
      <c r="D209" s="188" t="s">
        <v>742</v>
      </c>
      <c r="E209" s="189">
        <v>0</v>
      </c>
      <c r="F209" s="189">
        <v>0</v>
      </c>
      <c r="G209" s="189">
        <v>10174665.4</v>
      </c>
      <c r="H209" s="189">
        <v>10174665.4</v>
      </c>
      <c r="I209" s="189">
        <v>0</v>
      </c>
      <c r="J209" s="199">
        <v>0</v>
      </c>
    </row>
    <row r="210" spans="1:10" ht="12.75" hidden="1" outlineLevel="1">
      <c r="A210" s="187" t="s">
        <v>1548</v>
      </c>
      <c r="B210" s="187"/>
      <c r="C210" s="188" t="s">
        <v>1547</v>
      </c>
      <c r="D210" s="188" t="s">
        <v>742</v>
      </c>
      <c r="E210" s="189">
        <v>0</v>
      </c>
      <c r="F210" s="189">
        <v>0</v>
      </c>
      <c r="G210" s="189">
        <v>18855337.84</v>
      </c>
      <c r="H210" s="189">
        <v>18855337.84</v>
      </c>
      <c r="I210" s="189">
        <v>0</v>
      </c>
      <c r="J210" s="199">
        <v>0</v>
      </c>
    </row>
    <row r="211" spans="1:10" ht="12.75" hidden="1" outlineLevel="1">
      <c r="A211" s="187" t="s">
        <v>1546</v>
      </c>
      <c r="B211" s="187"/>
      <c r="C211" s="188" t="s">
        <v>1545</v>
      </c>
      <c r="D211" s="188" t="s">
        <v>742</v>
      </c>
      <c r="E211" s="189">
        <v>0</v>
      </c>
      <c r="F211" s="189">
        <v>0</v>
      </c>
      <c r="G211" s="189">
        <v>21175804.23</v>
      </c>
      <c r="H211" s="189">
        <v>21175804.23</v>
      </c>
      <c r="I211" s="189">
        <v>0</v>
      </c>
      <c r="J211" s="199">
        <v>0</v>
      </c>
    </row>
    <row r="212" spans="1:10" ht="12.75" hidden="1" outlineLevel="1">
      <c r="A212" s="187" t="s">
        <v>1544</v>
      </c>
      <c r="B212" s="187"/>
      <c r="C212" s="188" t="s">
        <v>1543</v>
      </c>
      <c r="D212" s="188" t="s">
        <v>742</v>
      </c>
      <c r="E212" s="189">
        <v>0</v>
      </c>
      <c r="F212" s="189">
        <v>0</v>
      </c>
      <c r="G212" s="189">
        <v>19274355.96</v>
      </c>
      <c r="H212" s="189">
        <v>19274355.96</v>
      </c>
      <c r="I212" s="189">
        <v>0</v>
      </c>
      <c r="J212" s="199">
        <v>0</v>
      </c>
    </row>
    <row r="213" spans="1:10" ht="12.75" hidden="1" outlineLevel="1">
      <c r="A213" s="187" t="s">
        <v>1542</v>
      </c>
      <c r="B213" s="187"/>
      <c r="C213" s="188" t="s">
        <v>1541</v>
      </c>
      <c r="D213" s="188" t="s">
        <v>742</v>
      </c>
      <c r="E213" s="189">
        <v>0</v>
      </c>
      <c r="F213" s="189">
        <v>0</v>
      </c>
      <c r="G213" s="189">
        <v>810591.81</v>
      </c>
      <c r="H213" s="189">
        <v>810591.81</v>
      </c>
      <c r="I213" s="189">
        <v>0</v>
      </c>
      <c r="J213" s="199">
        <v>0</v>
      </c>
    </row>
    <row r="214" spans="1:10" ht="12.75" hidden="1" outlineLevel="1">
      <c r="A214" s="187" t="s">
        <v>1540</v>
      </c>
      <c r="B214" s="187"/>
      <c r="C214" s="188" t="s">
        <v>1539</v>
      </c>
      <c r="D214" s="188" t="s">
        <v>742</v>
      </c>
      <c r="E214" s="189">
        <v>0</v>
      </c>
      <c r="F214" s="189">
        <v>0</v>
      </c>
      <c r="G214" s="189">
        <v>33509330.19</v>
      </c>
      <c r="H214" s="189">
        <v>33509330.19</v>
      </c>
      <c r="I214" s="189">
        <v>0</v>
      </c>
      <c r="J214" s="199">
        <v>0</v>
      </c>
    </row>
    <row r="215" spans="1:10" ht="12.75" hidden="1" outlineLevel="1">
      <c r="A215" s="187" t="s">
        <v>1538</v>
      </c>
      <c r="B215" s="187"/>
      <c r="C215" s="188" t="s">
        <v>1537</v>
      </c>
      <c r="D215" s="188" t="s">
        <v>742</v>
      </c>
      <c r="E215" s="189">
        <v>0</v>
      </c>
      <c r="F215" s="189">
        <v>0</v>
      </c>
      <c r="G215" s="189">
        <v>34195216.72</v>
      </c>
      <c r="H215" s="189">
        <v>34195216.72</v>
      </c>
      <c r="I215" s="189">
        <v>0</v>
      </c>
      <c r="J215" s="199">
        <v>0</v>
      </c>
    </row>
    <row r="216" spans="1:10" ht="12.75" hidden="1" outlineLevel="1">
      <c r="A216" s="187" t="s">
        <v>1536</v>
      </c>
      <c r="B216" s="187"/>
      <c r="C216" s="188" t="s">
        <v>1535</v>
      </c>
      <c r="D216" s="188" t="s">
        <v>742</v>
      </c>
      <c r="E216" s="189">
        <v>0</v>
      </c>
      <c r="F216" s="189">
        <v>0</v>
      </c>
      <c r="G216" s="189">
        <v>30457645.83</v>
      </c>
      <c r="H216" s="189">
        <v>30457645.83</v>
      </c>
      <c r="I216" s="189">
        <v>0</v>
      </c>
      <c r="J216" s="199">
        <v>0</v>
      </c>
    </row>
    <row r="217" spans="1:10" ht="12.75" hidden="1" outlineLevel="1">
      <c r="A217" s="187" t="s">
        <v>1534</v>
      </c>
      <c r="B217" s="187"/>
      <c r="C217" s="188" t="s">
        <v>1533</v>
      </c>
      <c r="D217" s="188" t="s">
        <v>742</v>
      </c>
      <c r="E217" s="189">
        <v>0</v>
      </c>
      <c r="F217" s="189">
        <v>0</v>
      </c>
      <c r="G217" s="189">
        <v>14464261.11</v>
      </c>
      <c r="H217" s="189">
        <v>14464261.11</v>
      </c>
      <c r="I217" s="189">
        <v>0</v>
      </c>
      <c r="J217" s="199">
        <v>0</v>
      </c>
    </row>
    <row r="218" spans="1:10" ht="12.75" hidden="1" outlineLevel="1">
      <c r="A218" s="187" t="s">
        <v>1532</v>
      </c>
      <c r="B218" s="187"/>
      <c r="C218" s="188" t="s">
        <v>1531</v>
      </c>
      <c r="D218" s="188" t="s">
        <v>742</v>
      </c>
      <c r="E218" s="189">
        <v>0</v>
      </c>
      <c r="F218" s="189">
        <v>0</v>
      </c>
      <c r="G218" s="189">
        <v>12690305.37</v>
      </c>
      <c r="H218" s="189">
        <v>12690305.37</v>
      </c>
      <c r="I218" s="189">
        <v>0</v>
      </c>
      <c r="J218" s="199">
        <v>0</v>
      </c>
    </row>
    <row r="219" spans="1:10" ht="12.75" hidden="1" outlineLevel="1">
      <c r="A219" s="187" t="s">
        <v>1530</v>
      </c>
      <c r="B219" s="187"/>
      <c r="C219" s="188" t="s">
        <v>1529</v>
      </c>
      <c r="D219" s="188" t="s">
        <v>742</v>
      </c>
      <c r="E219" s="189">
        <v>0</v>
      </c>
      <c r="F219" s="189">
        <v>0</v>
      </c>
      <c r="G219" s="189">
        <v>1932519.08</v>
      </c>
      <c r="H219" s="189">
        <v>1932519.08</v>
      </c>
      <c r="I219" s="189">
        <v>0</v>
      </c>
      <c r="J219" s="199">
        <v>0</v>
      </c>
    </row>
    <row r="220" spans="1:10" ht="12.75" hidden="1" outlineLevel="1">
      <c r="A220" s="187" t="s">
        <v>1528</v>
      </c>
      <c r="B220" s="187"/>
      <c r="C220" s="188" t="s">
        <v>1527</v>
      </c>
      <c r="D220" s="188" t="s">
        <v>742</v>
      </c>
      <c r="E220" s="189">
        <v>0</v>
      </c>
      <c r="F220" s="189">
        <v>0</v>
      </c>
      <c r="G220" s="189">
        <v>10056912.94</v>
      </c>
      <c r="H220" s="189">
        <v>10056912.94</v>
      </c>
      <c r="I220" s="189">
        <v>0</v>
      </c>
      <c r="J220" s="199">
        <v>0</v>
      </c>
    </row>
    <row r="221" spans="1:10" ht="12.75" hidden="1" outlineLevel="1">
      <c r="A221" s="187" t="s">
        <v>1526</v>
      </c>
      <c r="B221" s="187"/>
      <c r="C221" s="188" t="s">
        <v>1525</v>
      </c>
      <c r="D221" s="188" t="s">
        <v>742</v>
      </c>
      <c r="E221" s="189">
        <v>0</v>
      </c>
      <c r="F221" s="189">
        <v>0</v>
      </c>
      <c r="G221" s="189">
        <v>40725149.83</v>
      </c>
      <c r="H221" s="189">
        <v>40725149.83</v>
      </c>
      <c r="I221" s="189">
        <v>0</v>
      </c>
      <c r="J221" s="199">
        <v>0</v>
      </c>
    </row>
    <row r="222" spans="1:10" ht="12.75" hidden="1" outlineLevel="1">
      <c r="A222" s="187" t="s">
        <v>1524</v>
      </c>
      <c r="B222" s="187"/>
      <c r="C222" s="188" t="s">
        <v>1523</v>
      </c>
      <c r="D222" s="188" t="s">
        <v>742</v>
      </c>
      <c r="E222" s="189">
        <v>0</v>
      </c>
      <c r="F222" s="189">
        <v>0</v>
      </c>
      <c r="G222" s="189">
        <v>24611628.27</v>
      </c>
      <c r="H222" s="189">
        <v>24611628.27</v>
      </c>
      <c r="I222" s="189">
        <v>0</v>
      </c>
      <c r="J222" s="199">
        <v>0</v>
      </c>
    </row>
    <row r="223" spans="1:10" ht="12.75" hidden="1" outlineLevel="1">
      <c r="A223" s="187" t="s">
        <v>1522</v>
      </c>
      <c r="B223" s="187"/>
      <c r="C223" s="188" t="s">
        <v>1521</v>
      </c>
      <c r="D223" s="188" t="s">
        <v>742</v>
      </c>
      <c r="E223" s="189">
        <v>0</v>
      </c>
      <c r="F223" s="189">
        <v>0</v>
      </c>
      <c r="G223" s="189">
        <v>5821969.05</v>
      </c>
      <c r="H223" s="189">
        <v>5821969.05</v>
      </c>
      <c r="I223" s="189">
        <v>0</v>
      </c>
      <c r="J223" s="199">
        <v>0</v>
      </c>
    </row>
    <row r="224" spans="1:10" ht="12.75" hidden="1" outlineLevel="1">
      <c r="A224" s="187" t="s">
        <v>1520</v>
      </c>
      <c r="B224" s="187"/>
      <c r="C224" s="188" t="s">
        <v>1519</v>
      </c>
      <c r="D224" s="188" t="s">
        <v>742</v>
      </c>
      <c r="E224" s="189">
        <v>0</v>
      </c>
      <c r="F224" s="189">
        <v>0</v>
      </c>
      <c r="G224" s="189">
        <v>5267788.93</v>
      </c>
      <c r="H224" s="189">
        <v>5267788.93</v>
      </c>
      <c r="I224" s="189">
        <v>0</v>
      </c>
      <c r="J224" s="199">
        <v>0</v>
      </c>
    </row>
    <row r="225" spans="1:10" ht="12.75" hidden="1" outlineLevel="1">
      <c r="A225" s="187" t="s">
        <v>1518</v>
      </c>
      <c r="B225" s="187"/>
      <c r="C225" s="188" t="s">
        <v>1517</v>
      </c>
      <c r="D225" s="188" t="s">
        <v>742</v>
      </c>
      <c r="E225" s="189">
        <v>0</v>
      </c>
      <c r="F225" s="189">
        <v>0</v>
      </c>
      <c r="G225" s="189">
        <v>6723511.48</v>
      </c>
      <c r="H225" s="189">
        <v>6723511.48</v>
      </c>
      <c r="I225" s="189">
        <v>0</v>
      </c>
      <c r="J225" s="199">
        <v>0</v>
      </c>
    </row>
    <row r="226" spans="1:10" ht="12.75" hidden="1" outlineLevel="1">
      <c r="A226" s="187" t="s">
        <v>1516</v>
      </c>
      <c r="B226" s="187"/>
      <c r="C226" s="188" t="s">
        <v>1515</v>
      </c>
      <c r="D226" s="188" t="s">
        <v>742</v>
      </c>
      <c r="E226" s="189">
        <v>0</v>
      </c>
      <c r="F226" s="189">
        <v>0</v>
      </c>
      <c r="G226" s="189">
        <v>8627927.8</v>
      </c>
      <c r="H226" s="189">
        <v>8627927.8</v>
      </c>
      <c r="I226" s="189">
        <v>0</v>
      </c>
      <c r="J226" s="199">
        <v>0</v>
      </c>
    </row>
    <row r="227" spans="1:10" ht="12.75" hidden="1" outlineLevel="1">
      <c r="A227" s="187" t="s">
        <v>1514</v>
      </c>
      <c r="B227" s="187"/>
      <c r="C227" s="188" t="s">
        <v>1513</v>
      </c>
      <c r="D227" s="188" t="s">
        <v>742</v>
      </c>
      <c r="E227" s="189">
        <v>0</v>
      </c>
      <c r="F227" s="189">
        <v>0</v>
      </c>
      <c r="G227" s="189">
        <v>6031162.38</v>
      </c>
      <c r="H227" s="189">
        <v>6031162.38</v>
      </c>
      <c r="I227" s="189">
        <v>0</v>
      </c>
      <c r="J227" s="199">
        <v>0</v>
      </c>
    </row>
    <row r="228" spans="1:10" ht="12.75" hidden="1" outlineLevel="1">
      <c r="A228" s="187" t="s">
        <v>1512</v>
      </c>
      <c r="B228" s="187"/>
      <c r="C228" s="188" t="s">
        <v>1511</v>
      </c>
      <c r="D228" s="188" t="s">
        <v>742</v>
      </c>
      <c r="E228" s="189">
        <v>0</v>
      </c>
      <c r="F228" s="189">
        <v>0</v>
      </c>
      <c r="G228" s="189">
        <v>28383075.82</v>
      </c>
      <c r="H228" s="189">
        <v>28383075.82</v>
      </c>
      <c r="I228" s="189">
        <v>0</v>
      </c>
      <c r="J228" s="199">
        <v>0</v>
      </c>
    </row>
    <row r="229" spans="1:10" ht="12.75" hidden="1" outlineLevel="1">
      <c r="A229" s="187" t="s">
        <v>1510</v>
      </c>
      <c r="B229" s="187"/>
      <c r="C229" s="188" t="s">
        <v>1509</v>
      </c>
      <c r="D229" s="188" t="s">
        <v>742</v>
      </c>
      <c r="E229" s="189">
        <v>0</v>
      </c>
      <c r="F229" s="189">
        <v>0</v>
      </c>
      <c r="G229" s="189">
        <v>67637345.41</v>
      </c>
      <c r="H229" s="189">
        <v>67637345.41</v>
      </c>
      <c r="I229" s="189">
        <v>0</v>
      </c>
      <c r="J229" s="199">
        <v>0</v>
      </c>
    </row>
    <row r="230" spans="1:10" ht="12.75" hidden="1" outlineLevel="1">
      <c r="A230" s="187" t="s">
        <v>1508</v>
      </c>
      <c r="B230" s="187"/>
      <c r="C230" s="188" t="s">
        <v>1507</v>
      </c>
      <c r="D230" s="188" t="s">
        <v>742</v>
      </c>
      <c r="E230" s="189">
        <v>0</v>
      </c>
      <c r="F230" s="189">
        <v>0</v>
      </c>
      <c r="G230" s="189">
        <v>121241541.75</v>
      </c>
      <c r="H230" s="189">
        <v>120288041.75</v>
      </c>
      <c r="I230" s="189">
        <v>953500</v>
      </c>
      <c r="J230" s="199">
        <v>0</v>
      </c>
    </row>
    <row r="231" spans="1:10" ht="12.75" hidden="1" outlineLevel="1">
      <c r="A231" s="187" t="s">
        <v>1506</v>
      </c>
      <c r="B231" s="187"/>
      <c r="C231" s="188" t="s">
        <v>1505</v>
      </c>
      <c r="D231" s="188" t="s">
        <v>742</v>
      </c>
      <c r="E231" s="189">
        <v>0</v>
      </c>
      <c r="F231" s="189">
        <v>0</v>
      </c>
      <c r="G231" s="189">
        <v>142592172.25</v>
      </c>
      <c r="H231" s="189">
        <v>136697172.25</v>
      </c>
      <c r="I231" s="189">
        <v>5895000</v>
      </c>
      <c r="J231" s="199">
        <v>0</v>
      </c>
    </row>
    <row r="232" spans="1:10" ht="12.75" hidden="1" outlineLevel="1">
      <c r="A232" s="187" t="s">
        <v>1504</v>
      </c>
      <c r="B232" s="187"/>
      <c r="C232" s="188" t="s">
        <v>1503</v>
      </c>
      <c r="D232" s="188" t="s">
        <v>742</v>
      </c>
      <c r="E232" s="189">
        <v>0</v>
      </c>
      <c r="F232" s="189">
        <v>0</v>
      </c>
      <c r="G232" s="189">
        <v>207545625.39</v>
      </c>
      <c r="H232" s="189">
        <v>207545625.39</v>
      </c>
      <c r="I232" s="189">
        <v>0</v>
      </c>
      <c r="J232" s="199">
        <v>0</v>
      </c>
    </row>
    <row r="233" spans="1:10" ht="12.75" hidden="1" outlineLevel="1">
      <c r="A233" s="187" t="s">
        <v>1502</v>
      </c>
      <c r="B233" s="187"/>
      <c r="C233" s="188" t="s">
        <v>1501</v>
      </c>
      <c r="D233" s="188" t="s">
        <v>742</v>
      </c>
      <c r="E233" s="189">
        <v>0</v>
      </c>
      <c r="F233" s="189">
        <v>0</v>
      </c>
      <c r="G233" s="189">
        <v>22537874.15</v>
      </c>
      <c r="H233" s="189">
        <v>22537874.15</v>
      </c>
      <c r="I233" s="189">
        <v>0</v>
      </c>
      <c r="J233" s="199">
        <v>0</v>
      </c>
    </row>
    <row r="234" spans="1:10" ht="12.75" hidden="1" outlineLevel="1">
      <c r="A234" s="187" t="s">
        <v>1500</v>
      </c>
      <c r="B234" s="187"/>
      <c r="C234" s="188" t="s">
        <v>1499</v>
      </c>
      <c r="D234" s="188" t="s">
        <v>742</v>
      </c>
      <c r="E234" s="189">
        <v>0</v>
      </c>
      <c r="F234" s="189">
        <v>0</v>
      </c>
      <c r="G234" s="189">
        <v>9323755.48</v>
      </c>
      <c r="H234" s="189">
        <v>9323755.48</v>
      </c>
      <c r="I234" s="189">
        <v>0</v>
      </c>
      <c r="J234" s="199">
        <v>0</v>
      </c>
    </row>
    <row r="235" spans="1:10" ht="12.75" hidden="1" outlineLevel="1">
      <c r="A235" s="187" t="s">
        <v>1498</v>
      </c>
      <c r="B235" s="187"/>
      <c r="C235" s="188" t="s">
        <v>1497</v>
      </c>
      <c r="D235" s="188" t="s">
        <v>742</v>
      </c>
      <c r="E235" s="189">
        <v>0</v>
      </c>
      <c r="F235" s="189">
        <v>0</v>
      </c>
      <c r="G235" s="189">
        <v>6238172.12</v>
      </c>
      <c r="H235" s="189">
        <v>6238172.12</v>
      </c>
      <c r="I235" s="189">
        <v>0</v>
      </c>
      <c r="J235" s="199">
        <v>0</v>
      </c>
    </row>
    <row r="236" spans="1:10" ht="12.75" hidden="1" outlineLevel="1">
      <c r="A236" s="187" t="s">
        <v>1496</v>
      </c>
      <c r="B236" s="187"/>
      <c r="C236" s="188" t="s">
        <v>1495</v>
      </c>
      <c r="D236" s="188" t="s">
        <v>742</v>
      </c>
      <c r="E236" s="189">
        <v>0</v>
      </c>
      <c r="F236" s="189">
        <v>0</v>
      </c>
      <c r="G236" s="189">
        <v>8765880.9</v>
      </c>
      <c r="H236" s="189">
        <v>8765880.9</v>
      </c>
      <c r="I236" s="189">
        <v>0</v>
      </c>
      <c r="J236" s="199">
        <v>0</v>
      </c>
    </row>
    <row r="237" spans="1:10" ht="12.75" hidden="1" outlineLevel="1">
      <c r="A237" s="187" t="s">
        <v>1494</v>
      </c>
      <c r="B237" s="187"/>
      <c r="C237" s="188" t="s">
        <v>1493</v>
      </c>
      <c r="D237" s="188" t="s">
        <v>742</v>
      </c>
      <c r="E237" s="189">
        <v>0</v>
      </c>
      <c r="F237" s="189">
        <v>0</v>
      </c>
      <c r="G237" s="189">
        <v>24850812.2</v>
      </c>
      <c r="H237" s="189">
        <v>24850812.2</v>
      </c>
      <c r="I237" s="189">
        <v>0</v>
      </c>
      <c r="J237" s="199">
        <v>0</v>
      </c>
    </row>
    <row r="238" spans="1:10" ht="12.75" hidden="1" outlineLevel="1">
      <c r="A238" s="187" t="s">
        <v>1492</v>
      </c>
      <c r="B238" s="187"/>
      <c r="C238" s="188" t="s">
        <v>1491</v>
      </c>
      <c r="D238" s="188" t="s">
        <v>742</v>
      </c>
      <c r="E238" s="189">
        <v>0</v>
      </c>
      <c r="F238" s="189">
        <v>0</v>
      </c>
      <c r="G238" s="189">
        <v>47690659.74</v>
      </c>
      <c r="H238" s="189">
        <v>47690659.74</v>
      </c>
      <c r="I238" s="189">
        <v>0</v>
      </c>
      <c r="J238" s="199">
        <v>0</v>
      </c>
    </row>
    <row r="239" spans="1:10" ht="12.75" hidden="1" outlineLevel="1">
      <c r="A239" s="187" t="s">
        <v>1490</v>
      </c>
      <c r="B239" s="187"/>
      <c r="C239" s="188" t="s">
        <v>1489</v>
      </c>
      <c r="D239" s="188" t="s">
        <v>742</v>
      </c>
      <c r="E239" s="189">
        <v>0</v>
      </c>
      <c r="F239" s="189">
        <v>0</v>
      </c>
      <c r="G239" s="189">
        <v>44309317.7</v>
      </c>
      <c r="H239" s="189">
        <v>44309317.7</v>
      </c>
      <c r="I239" s="189">
        <v>0</v>
      </c>
      <c r="J239" s="199">
        <v>0</v>
      </c>
    </row>
    <row r="240" spans="1:10" ht="12.75" hidden="1" outlineLevel="1">
      <c r="A240" s="187" t="s">
        <v>1488</v>
      </c>
      <c r="B240" s="187"/>
      <c r="C240" s="188" t="s">
        <v>1487</v>
      </c>
      <c r="D240" s="188" t="s">
        <v>742</v>
      </c>
      <c r="E240" s="189">
        <v>0</v>
      </c>
      <c r="F240" s="189">
        <v>0</v>
      </c>
      <c r="G240" s="189">
        <v>98489.89</v>
      </c>
      <c r="H240" s="189">
        <v>98489.89</v>
      </c>
      <c r="I240" s="189">
        <v>0</v>
      </c>
      <c r="J240" s="199">
        <v>0</v>
      </c>
    </row>
    <row r="241" spans="1:10" ht="12.75" hidden="1" outlineLevel="1">
      <c r="A241" s="187" t="s">
        <v>1486</v>
      </c>
      <c r="B241" s="187"/>
      <c r="C241" s="188" t="s">
        <v>1485</v>
      </c>
      <c r="D241" s="188" t="s">
        <v>742</v>
      </c>
      <c r="E241" s="189">
        <v>0</v>
      </c>
      <c r="F241" s="189">
        <v>0</v>
      </c>
      <c r="G241" s="189">
        <v>5907078.7</v>
      </c>
      <c r="H241" s="189">
        <v>5907078.7</v>
      </c>
      <c r="I241" s="189">
        <v>0</v>
      </c>
      <c r="J241" s="199">
        <v>0</v>
      </c>
    </row>
    <row r="242" spans="1:10" ht="12.75" hidden="1" outlineLevel="1">
      <c r="A242" s="187" t="s">
        <v>1484</v>
      </c>
      <c r="B242" s="187"/>
      <c r="C242" s="188" t="s">
        <v>1483</v>
      </c>
      <c r="D242" s="188" t="s">
        <v>742</v>
      </c>
      <c r="E242" s="189">
        <v>0</v>
      </c>
      <c r="F242" s="189">
        <v>0</v>
      </c>
      <c r="G242" s="189">
        <v>300918.53</v>
      </c>
      <c r="H242" s="189">
        <v>300918.53</v>
      </c>
      <c r="I242" s="189">
        <v>0</v>
      </c>
      <c r="J242" s="199">
        <v>0</v>
      </c>
    </row>
    <row r="243" spans="1:10" ht="12.75" hidden="1" outlineLevel="1">
      <c r="A243" s="187" t="s">
        <v>1482</v>
      </c>
      <c r="B243" s="187"/>
      <c r="C243" s="188" t="s">
        <v>1481</v>
      </c>
      <c r="D243" s="188" t="s">
        <v>742</v>
      </c>
      <c r="E243" s="189">
        <v>0</v>
      </c>
      <c r="F243" s="189">
        <v>0</v>
      </c>
      <c r="G243" s="189">
        <v>315525.01</v>
      </c>
      <c r="H243" s="189">
        <v>315525.01</v>
      </c>
      <c r="I243" s="189">
        <v>0</v>
      </c>
      <c r="J243" s="199">
        <v>0</v>
      </c>
    </row>
    <row r="244" spans="1:10" ht="12.75" hidden="1" outlineLevel="1">
      <c r="A244" s="187" t="s">
        <v>1480</v>
      </c>
      <c r="B244" s="187"/>
      <c r="C244" s="188" t="s">
        <v>1479</v>
      </c>
      <c r="D244" s="188" t="s">
        <v>742</v>
      </c>
      <c r="E244" s="189">
        <v>0</v>
      </c>
      <c r="F244" s="189">
        <v>0</v>
      </c>
      <c r="G244" s="189">
        <v>27136047.54</v>
      </c>
      <c r="H244" s="189">
        <v>27136047.54</v>
      </c>
      <c r="I244" s="189">
        <v>0</v>
      </c>
      <c r="J244" s="199">
        <v>0</v>
      </c>
    </row>
    <row r="245" spans="1:10" ht="12.75" hidden="1" outlineLevel="1">
      <c r="A245" s="187" t="s">
        <v>1478</v>
      </c>
      <c r="B245" s="187"/>
      <c r="C245" s="188" t="s">
        <v>1477</v>
      </c>
      <c r="D245" s="188" t="s">
        <v>742</v>
      </c>
      <c r="E245" s="189">
        <v>0</v>
      </c>
      <c r="F245" s="189">
        <v>0</v>
      </c>
      <c r="G245" s="189">
        <v>25345668.76</v>
      </c>
      <c r="H245" s="189">
        <v>25345668.76</v>
      </c>
      <c r="I245" s="189">
        <v>0</v>
      </c>
      <c r="J245" s="199">
        <v>0</v>
      </c>
    </row>
    <row r="246" spans="1:10" ht="12.75" hidden="1" outlineLevel="1">
      <c r="A246" s="187" t="s">
        <v>1476</v>
      </c>
      <c r="B246" s="187"/>
      <c r="C246" s="188" t="s">
        <v>1475</v>
      </c>
      <c r="D246" s="188" t="s">
        <v>742</v>
      </c>
      <c r="E246" s="189">
        <v>0</v>
      </c>
      <c r="F246" s="189">
        <v>0</v>
      </c>
      <c r="G246" s="189">
        <v>56675650.52</v>
      </c>
      <c r="H246" s="189">
        <v>56675650.52</v>
      </c>
      <c r="I246" s="189">
        <v>0</v>
      </c>
      <c r="J246" s="199">
        <v>0</v>
      </c>
    </row>
    <row r="247" spans="1:10" ht="12.75" hidden="1" outlineLevel="1">
      <c r="A247" s="187" t="s">
        <v>1474</v>
      </c>
      <c r="B247" s="187"/>
      <c r="C247" s="188" t="s">
        <v>1473</v>
      </c>
      <c r="D247" s="188" t="s">
        <v>742</v>
      </c>
      <c r="E247" s="189">
        <v>0</v>
      </c>
      <c r="F247" s="189">
        <v>0</v>
      </c>
      <c r="G247" s="189">
        <v>88458550.29</v>
      </c>
      <c r="H247" s="189">
        <v>88458550.29</v>
      </c>
      <c r="I247" s="189">
        <v>0</v>
      </c>
      <c r="J247" s="199">
        <v>0</v>
      </c>
    </row>
    <row r="248" spans="1:10" ht="12.75" hidden="1" outlineLevel="1">
      <c r="A248" s="187" t="s">
        <v>1472</v>
      </c>
      <c r="B248" s="187"/>
      <c r="C248" s="188" t="s">
        <v>1471</v>
      </c>
      <c r="D248" s="188" t="s">
        <v>742</v>
      </c>
      <c r="E248" s="189">
        <v>0</v>
      </c>
      <c r="F248" s="189">
        <v>0</v>
      </c>
      <c r="G248" s="189">
        <v>761201.07</v>
      </c>
      <c r="H248" s="189">
        <v>761201.07</v>
      </c>
      <c r="I248" s="189">
        <v>0</v>
      </c>
      <c r="J248" s="199">
        <v>0</v>
      </c>
    </row>
    <row r="249" spans="1:10" ht="12.75" hidden="1" outlineLevel="1">
      <c r="A249" s="187" t="s">
        <v>1470</v>
      </c>
      <c r="B249" s="187"/>
      <c r="C249" s="188" t="s">
        <v>1469</v>
      </c>
      <c r="D249" s="188" t="s">
        <v>742</v>
      </c>
      <c r="E249" s="189">
        <v>0</v>
      </c>
      <c r="F249" s="189">
        <v>0</v>
      </c>
      <c r="G249" s="189">
        <v>133714220.61</v>
      </c>
      <c r="H249" s="189">
        <v>133714220.61</v>
      </c>
      <c r="I249" s="189">
        <v>0</v>
      </c>
      <c r="J249" s="199">
        <v>0</v>
      </c>
    </row>
    <row r="250" spans="1:10" ht="12.75" hidden="1" outlineLevel="1">
      <c r="A250" s="187" t="s">
        <v>1468</v>
      </c>
      <c r="B250" s="187"/>
      <c r="C250" s="188" t="s">
        <v>1467</v>
      </c>
      <c r="D250" s="188" t="s">
        <v>742</v>
      </c>
      <c r="E250" s="189">
        <v>0</v>
      </c>
      <c r="F250" s="189">
        <v>0</v>
      </c>
      <c r="G250" s="189">
        <v>222908723.86</v>
      </c>
      <c r="H250" s="189">
        <v>222652723.86</v>
      </c>
      <c r="I250" s="189">
        <v>256000</v>
      </c>
      <c r="J250" s="199">
        <v>0</v>
      </c>
    </row>
    <row r="251" spans="1:10" ht="12.75" hidden="1" outlineLevel="1">
      <c r="A251" s="187" t="s">
        <v>1466</v>
      </c>
      <c r="B251" s="187"/>
      <c r="C251" s="188" t="s">
        <v>1465</v>
      </c>
      <c r="D251" s="188" t="s">
        <v>742</v>
      </c>
      <c r="E251" s="189">
        <v>0</v>
      </c>
      <c r="F251" s="189">
        <v>0</v>
      </c>
      <c r="G251" s="189">
        <v>56199881.33</v>
      </c>
      <c r="H251" s="189">
        <v>56199881.33</v>
      </c>
      <c r="I251" s="189">
        <v>0</v>
      </c>
      <c r="J251" s="199">
        <v>0</v>
      </c>
    </row>
    <row r="252" spans="1:10" ht="12.75" hidden="1" outlineLevel="1">
      <c r="A252" s="187" t="s">
        <v>1464</v>
      </c>
      <c r="B252" s="187"/>
      <c r="C252" s="188" t="s">
        <v>1463</v>
      </c>
      <c r="D252" s="188" t="s">
        <v>742</v>
      </c>
      <c r="E252" s="189">
        <v>0</v>
      </c>
      <c r="F252" s="189">
        <v>0</v>
      </c>
      <c r="G252" s="189">
        <v>69448676.74</v>
      </c>
      <c r="H252" s="189">
        <v>69448676.74</v>
      </c>
      <c r="I252" s="189">
        <v>0</v>
      </c>
      <c r="J252" s="199">
        <v>0</v>
      </c>
    </row>
    <row r="253" spans="1:10" ht="12.75" hidden="1" outlineLevel="1">
      <c r="A253" s="187" t="s">
        <v>1462</v>
      </c>
      <c r="B253" s="187"/>
      <c r="C253" s="188" t="s">
        <v>1461</v>
      </c>
      <c r="D253" s="188" t="s">
        <v>742</v>
      </c>
      <c r="E253" s="189">
        <v>0</v>
      </c>
      <c r="F253" s="189">
        <v>0</v>
      </c>
      <c r="G253" s="189">
        <v>29459688.53</v>
      </c>
      <c r="H253" s="189">
        <v>29459688.53</v>
      </c>
      <c r="I253" s="189">
        <v>0</v>
      </c>
      <c r="J253" s="199">
        <v>0</v>
      </c>
    </row>
    <row r="254" spans="1:10" ht="12.75" hidden="1" outlineLevel="1">
      <c r="A254" s="187" t="s">
        <v>1460</v>
      </c>
      <c r="B254" s="187"/>
      <c r="C254" s="188" t="s">
        <v>1459</v>
      </c>
      <c r="D254" s="188" t="s">
        <v>742</v>
      </c>
      <c r="E254" s="189">
        <v>0</v>
      </c>
      <c r="F254" s="189">
        <v>0</v>
      </c>
      <c r="G254" s="189">
        <v>13387.76</v>
      </c>
      <c r="H254" s="189">
        <v>13387.76</v>
      </c>
      <c r="I254" s="189">
        <v>0</v>
      </c>
      <c r="J254" s="199">
        <v>0</v>
      </c>
    </row>
    <row r="255" spans="1:10" ht="12.75" hidden="1" outlineLevel="1">
      <c r="A255" s="187" t="s">
        <v>1458</v>
      </c>
      <c r="B255" s="187"/>
      <c r="C255" s="188" t="s">
        <v>1457</v>
      </c>
      <c r="D255" s="188" t="s">
        <v>742</v>
      </c>
      <c r="E255" s="189">
        <v>0</v>
      </c>
      <c r="F255" s="189">
        <v>0</v>
      </c>
      <c r="G255" s="189">
        <v>8778678.88</v>
      </c>
      <c r="H255" s="189">
        <v>8778678.88</v>
      </c>
      <c r="I255" s="189">
        <v>0</v>
      </c>
      <c r="J255" s="199">
        <v>0</v>
      </c>
    </row>
    <row r="256" spans="1:10" ht="12.75" hidden="1" outlineLevel="1">
      <c r="A256" s="187" t="s">
        <v>1456</v>
      </c>
      <c r="B256" s="187"/>
      <c r="C256" s="188" t="s">
        <v>1455</v>
      </c>
      <c r="D256" s="188" t="s">
        <v>742</v>
      </c>
      <c r="E256" s="189">
        <v>0</v>
      </c>
      <c r="F256" s="189">
        <v>0</v>
      </c>
      <c r="G256" s="189">
        <v>10172200.81</v>
      </c>
      <c r="H256" s="189">
        <v>10172200.81</v>
      </c>
      <c r="I256" s="189">
        <v>0</v>
      </c>
      <c r="J256" s="199">
        <v>0</v>
      </c>
    </row>
    <row r="257" spans="1:10" ht="12.75" hidden="1" outlineLevel="1">
      <c r="A257" s="187" t="s">
        <v>1454</v>
      </c>
      <c r="B257" s="187"/>
      <c r="C257" s="188" t="s">
        <v>1453</v>
      </c>
      <c r="D257" s="188" t="s">
        <v>742</v>
      </c>
      <c r="E257" s="189">
        <v>0</v>
      </c>
      <c r="F257" s="189">
        <v>0</v>
      </c>
      <c r="G257" s="189">
        <v>101548590.86</v>
      </c>
      <c r="H257" s="189">
        <v>92644607.76</v>
      </c>
      <c r="I257" s="189">
        <v>8903983.1</v>
      </c>
      <c r="J257" s="199">
        <v>0</v>
      </c>
    </row>
    <row r="258" spans="1:10" ht="12.75" hidden="1" outlineLevel="1">
      <c r="A258" s="187" t="s">
        <v>1452</v>
      </c>
      <c r="B258" s="187"/>
      <c r="C258" s="188" t="s">
        <v>1451</v>
      </c>
      <c r="D258" s="188" t="s">
        <v>742</v>
      </c>
      <c r="E258" s="189">
        <v>0</v>
      </c>
      <c r="F258" s="189">
        <v>0</v>
      </c>
      <c r="G258" s="189">
        <v>40829482.19</v>
      </c>
      <c r="H258" s="189">
        <v>40829482.19</v>
      </c>
      <c r="I258" s="189">
        <v>0</v>
      </c>
      <c r="J258" s="199">
        <v>0</v>
      </c>
    </row>
    <row r="259" spans="1:10" ht="12.75" hidden="1" outlineLevel="1">
      <c r="A259" s="187" t="s">
        <v>1450</v>
      </c>
      <c r="B259" s="187"/>
      <c r="C259" s="188" t="s">
        <v>1449</v>
      </c>
      <c r="D259" s="188" t="s">
        <v>742</v>
      </c>
      <c r="E259" s="189">
        <v>0</v>
      </c>
      <c r="F259" s="189">
        <v>0</v>
      </c>
      <c r="G259" s="189">
        <v>11761428.73</v>
      </c>
      <c r="H259" s="189">
        <v>11761428.73</v>
      </c>
      <c r="I259" s="189">
        <v>0</v>
      </c>
      <c r="J259" s="199">
        <v>0</v>
      </c>
    </row>
    <row r="260" spans="1:10" ht="12.75" hidden="1" outlineLevel="1">
      <c r="A260" s="187" t="s">
        <v>1448</v>
      </c>
      <c r="B260" s="187"/>
      <c r="C260" s="188" t="s">
        <v>1447</v>
      </c>
      <c r="D260" s="188" t="s">
        <v>742</v>
      </c>
      <c r="E260" s="189">
        <v>0</v>
      </c>
      <c r="F260" s="189">
        <v>0</v>
      </c>
      <c r="G260" s="189">
        <v>42469759.89</v>
      </c>
      <c r="H260" s="189">
        <v>42469759.89</v>
      </c>
      <c r="I260" s="189">
        <v>0</v>
      </c>
      <c r="J260" s="199">
        <v>0</v>
      </c>
    </row>
    <row r="261" spans="1:10" ht="12.75" hidden="1" outlineLevel="1">
      <c r="A261" s="187" t="s">
        <v>1446</v>
      </c>
      <c r="B261" s="187"/>
      <c r="C261" s="188" t="s">
        <v>1445</v>
      </c>
      <c r="D261" s="188" t="s">
        <v>742</v>
      </c>
      <c r="E261" s="189">
        <v>0</v>
      </c>
      <c r="F261" s="189">
        <v>0</v>
      </c>
      <c r="G261" s="189">
        <v>12749949.72</v>
      </c>
      <c r="H261" s="189">
        <v>12749949.72</v>
      </c>
      <c r="I261" s="189">
        <v>0</v>
      </c>
      <c r="J261" s="199">
        <v>0</v>
      </c>
    </row>
    <row r="262" spans="1:10" ht="12.75" hidden="1" outlineLevel="1">
      <c r="A262" s="187" t="s">
        <v>1444</v>
      </c>
      <c r="B262" s="187"/>
      <c r="C262" s="188" t="s">
        <v>1443</v>
      </c>
      <c r="D262" s="188" t="s">
        <v>742</v>
      </c>
      <c r="E262" s="189">
        <v>0</v>
      </c>
      <c r="F262" s="189">
        <v>0</v>
      </c>
      <c r="G262" s="189">
        <v>53642704.68</v>
      </c>
      <c r="H262" s="189">
        <v>53642704.68</v>
      </c>
      <c r="I262" s="189">
        <v>0</v>
      </c>
      <c r="J262" s="199">
        <v>0</v>
      </c>
    </row>
    <row r="263" spans="1:10" ht="12.75" hidden="1" outlineLevel="1">
      <c r="A263" s="187" t="s">
        <v>1442</v>
      </c>
      <c r="B263" s="187"/>
      <c r="C263" s="188" t="s">
        <v>1441</v>
      </c>
      <c r="D263" s="188" t="s">
        <v>742</v>
      </c>
      <c r="E263" s="189">
        <v>0</v>
      </c>
      <c r="F263" s="189">
        <v>0</v>
      </c>
      <c r="G263" s="189">
        <v>99291082.68</v>
      </c>
      <c r="H263" s="189">
        <v>99291082.68</v>
      </c>
      <c r="I263" s="189">
        <v>0</v>
      </c>
      <c r="J263" s="199">
        <v>0</v>
      </c>
    </row>
    <row r="264" spans="1:10" ht="12.75" hidden="1" outlineLevel="1">
      <c r="A264" s="187" t="s">
        <v>1440</v>
      </c>
      <c r="B264" s="187"/>
      <c r="C264" s="188" t="s">
        <v>1439</v>
      </c>
      <c r="D264" s="188" t="s">
        <v>742</v>
      </c>
      <c r="E264" s="189">
        <v>0</v>
      </c>
      <c r="F264" s="189">
        <v>0</v>
      </c>
      <c r="G264" s="189">
        <v>38456493.53</v>
      </c>
      <c r="H264" s="189">
        <v>38456493.53</v>
      </c>
      <c r="I264" s="189">
        <v>0</v>
      </c>
      <c r="J264" s="199">
        <v>0</v>
      </c>
    </row>
    <row r="265" spans="1:10" ht="12.75" hidden="1" outlineLevel="1">
      <c r="A265" s="187" t="s">
        <v>1438</v>
      </c>
      <c r="B265" s="187"/>
      <c r="C265" s="188" t="s">
        <v>1437</v>
      </c>
      <c r="D265" s="188" t="s">
        <v>742</v>
      </c>
      <c r="E265" s="189">
        <v>0</v>
      </c>
      <c r="F265" s="189">
        <v>0</v>
      </c>
      <c r="G265" s="189">
        <v>124377.67</v>
      </c>
      <c r="H265" s="189">
        <v>124377.67</v>
      </c>
      <c r="I265" s="189">
        <v>0</v>
      </c>
      <c r="J265" s="199">
        <v>0</v>
      </c>
    </row>
    <row r="266" spans="1:10" ht="12.75" hidden="1" outlineLevel="1">
      <c r="A266" s="187" t="s">
        <v>1436</v>
      </c>
      <c r="B266" s="187"/>
      <c r="C266" s="188" t="s">
        <v>1435</v>
      </c>
      <c r="D266" s="188" t="s">
        <v>742</v>
      </c>
      <c r="E266" s="189">
        <v>0</v>
      </c>
      <c r="F266" s="189">
        <v>0</v>
      </c>
      <c r="G266" s="189">
        <v>214545.45</v>
      </c>
      <c r="H266" s="189">
        <v>214545.45</v>
      </c>
      <c r="I266" s="189">
        <v>0</v>
      </c>
      <c r="J266" s="199">
        <v>0</v>
      </c>
    </row>
    <row r="267" spans="1:10" ht="12.75" hidden="1" outlineLevel="1">
      <c r="A267" s="187" t="s">
        <v>1434</v>
      </c>
      <c r="B267" s="187"/>
      <c r="C267" s="188" t="s">
        <v>1433</v>
      </c>
      <c r="D267" s="188" t="s">
        <v>742</v>
      </c>
      <c r="E267" s="189">
        <v>0</v>
      </c>
      <c r="F267" s="189">
        <v>0</v>
      </c>
      <c r="G267" s="189">
        <v>1133094.51</v>
      </c>
      <c r="H267" s="189">
        <v>1133094.51</v>
      </c>
      <c r="I267" s="189">
        <v>0</v>
      </c>
      <c r="J267" s="199">
        <v>0</v>
      </c>
    </row>
    <row r="268" spans="1:10" ht="12.75" hidden="1" outlineLevel="1">
      <c r="A268" s="187" t="s">
        <v>1432</v>
      </c>
      <c r="B268" s="187"/>
      <c r="C268" s="188" t="s">
        <v>1431</v>
      </c>
      <c r="D268" s="188" t="s">
        <v>742</v>
      </c>
      <c r="E268" s="189">
        <v>0</v>
      </c>
      <c r="F268" s="189">
        <v>0</v>
      </c>
      <c r="G268" s="189">
        <v>568035.19</v>
      </c>
      <c r="H268" s="189">
        <v>568035.19</v>
      </c>
      <c r="I268" s="189">
        <v>0</v>
      </c>
      <c r="J268" s="199">
        <v>0</v>
      </c>
    </row>
    <row r="269" spans="1:10" ht="12.75" hidden="1" outlineLevel="1">
      <c r="A269" s="187" t="s">
        <v>1430</v>
      </c>
      <c r="B269" s="187"/>
      <c r="C269" s="188" t="s">
        <v>1429</v>
      </c>
      <c r="D269" s="188" t="s">
        <v>742</v>
      </c>
      <c r="E269" s="189">
        <v>0</v>
      </c>
      <c r="F269" s="189">
        <v>0</v>
      </c>
      <c r="G269" s="189">
        <v>625257.24</v>
      </c>
      <c r="H269" s="189">
        <v>625257.24</v>
      </c>
      <c r="I269" s="189">
        <v>0</v>
      </c>
      <c r="J269" s="199">
        <v>0</v>
      </c>
    </row>
    <row r="270" spans="1:10" ht="12.75" hidden="1" outlineLevel="1">
      <c r="A270" s="187" t="s">
        <v>1428</v>
      </c>
      <c r="B270" s="187"/>
      <c r="C270" s="188" t="s">
        <v>1427</v>
      </c>
      <c r="D270" s="188" t="s">
        <v>742</v>
      </c>
      <c r="E270" s="189">
        <v>0</v>
      </c>
      <c r="F270" s="189">
        <v>0</v>
      </c>
      <c r="G270" s="189">
        <v>629315.51</v>
      </c>
      <c r="H270" s="189">
        <v>629315.51</v>
      </c>
      <c r="I270" s="189">
        <v>0</v>
      </c>
      <c r="J270" s="199">
        <v>0</v>
      </c>
    </row>
    <row r="271" spans="1:10" ht="12.75" hidden="1" outlineLevel="1">
      <c r="A271" s="187" t="s">
        <v>1426</v>
      </c>
      <c r="B271" s="187"/>
      <c r="C271" s="188" t="s">
        <v>1425</v>
      </c>
      <c r="D271" s="188" t="s">
        <v>742</v>
      </c>
      <c r="E271" s="189">
        <v>0</v>
      </c>
      <c r="F271" s="189">
        <v>0</v>
      </c>
      <c r="G271" s="189">
        <v>313619.78</v>
      </c>
      <c r="H271" s="189">
        <v>313619.78</v>
      </c>
      <c r="I271" s="189">
        <v>0</v>
      </c>
      <c r="J271" s="199">
        <v>0</v>
      </c>
    </row>
    <row r="272" spans="1:10" ht="12.75" hidden="1" outlineLevel="1">
      <c r="A272" s="187" t="s">
        <v>1424</v>
      </c>
      <c r="B272" s="187"/>
      <c r="C272" s="188" t="s">
        <v>1423</v>
      </c>
      <c r="D272" s="188" t="s">
        <v>742</v>
      </c>
      <c r="E272" s="189">
        <v>0</v>
      </c>
      <c r="F272" s="189">
        <v>0</v>
      </c>
      <c r="G272" s="189">
        <v>4546065.19</v>
      </c>
      <c r="H272" s="189">
        <v>4546065.19</v>
      </c>
      <c r="I272" s="189">
        <v>0</v>
      </c>
      <c r="J272" s="199">
        <v>0</v>
      </c>
    </row>
    <row r="273" spans="1:10" ht="12.75" hidden="1" outlineLevel="1">
      <c r="A273" s="187" t="s">
        <v>1422</v>
      </c>
      <c r="B273" s="187"/>
      <c r="C273" s="188" t="s">
        <v>1421</v>
      </c>
      <c r="D273" s="188" t="s">
        <v>742</v>
      </c>
      <c r="E273" s="189">
        <v>0</v>
      </c>
      <c r="F273" s="189">
        <v>0</v>
      </c>
      <c r="G273" s="189">
        <v>8684113.79</v>
      </c>
      <c r="H273" s="189">
        <v>8684113.79</v>
      </c>
      <c r="I273" s="189">
        <v>0</v>
      </c>
      <c r="J273" s="199">
        <v>0</v>
      </c>
    </row>
    <row r="274" spans="1:10" ht="12.75" hidden="1" outlineLevel="1">
      <c r="A274" s="187" t="s">
        <v>1420</v>
      </c>
      <c r="B274" s="187"/>
      <c r="C274" s="188" t="s">
        <v>1419</v>
      </c>
      <c r="D274" s="188" t="s">
        <v>742</v>
      </c>
      <c r="E274" s="189">
        <v>0</v>
      </c>
      <c r="F274" s="189">
        <v>0</v>
      </c>
      <c r="G274" s="189">
        <v>8429353.75</v>
      </c>
      <c r="H274" s="189">
        <v>8429353.75</v>
      </c>
      <c r="I274" s="189">
        <v>0</v>
      </c>
      <c r="J274" s="199">
        <v>0</v>
      </c>
    </row>
    <row r="275" spans="1:10" ht="12.75" hidden="1" outlineLevel="1">
      <c r="A275" s="187" t="s">
        <v>1418</v>
      </c>
      <c r="B275" s="187"/>
      <c r="C275" s="188" t="s">
        <v>1417</v>
      </c>
      <c r="D275" s="188" t="s">
        <v>742</v>
      </c>
      <c r="E275" s="189">
        <v>0</v>
      </c>
      <c r="F275" s="189">
        <v>0</v>
      </c>
      <c r="G275" s="189">
        <v>2462454.55</v>
      </c>
      <c r="H275" s="189">
        <v>2462454.55</v>
      </c>
      <c r="I275" s="189">
        <v>0</v>
      </c>
      <c r="J275" s="199">
        <v>0</v>
      </c>
    </row>
    <row r="276" spans="1:10" ht="12.75" hidden="1" outlineLevel="1">
      <c r="A276" s="187" t="s">
        <v>1416</v>
      </c>
      <c r="B276" s="187"/>
      <c r="C276" s="188" t="s">
        <v>1415</v>
      </c>
      <c r="D276" s="188" t="s">
        <v>742</v>
      </c>
      <c r="E276" s="189">
        <v>0</v>
      </c>
      <c r="F276" s="189">
        <v>0</v>
      </c>
      <c r="G276" s="189">
        <v>3116339.31</v>
      </c>
      <c r="H276" s="189">
        <v>3116339.31</v>
      </c>
      <c r="I276" s="189">
        <v>0</v>
      </c>
      <c r="J276" s="199">
        <v>0</v>
      </c>
    </row>
    <row r="277" spans="1:10" ht="12.75" hidden="1" outlineLevel="1">
      <c r="A277" s="187" t="s">
        <v>1414</v>
      </c>
      <c r="B277" s="187"/>
      <c r="C277" s="188" t="s">
        <v>1413</v>
      </c>
      <c r="D277" s="188" t="s">
        <v>742</v>
      </c>
      <c r="E277" s="189">
        <v>0</v>
      </c>
      <c r="F277" s="189">
        <v>0</v>
      </c>
      <c r="G277" s="189">
        <v>11786202.64</v>
      </c>
      <c r="H277" s="189">
        <v>11786202.64</v>
      </c>
      <c r="I277" s="189">
        <v>0</v>
      </c>
      <c r="J277" s="199">
        <v>0</v>
      </c>
    </row>
    <row r="278" spans="1:10" ht="12.75" hidden="1" outlineLevel="1">
      <c r="A278" s="187" t="s">
        <v>1412</v>
      </c>
      <c r="B278" s="187"/>
      <c r="C278" s="188" t="s">
        <v>1411</v>
      </c>
      <c r="D278" s="188" t="s">
        <v>742</v>
      </c>
      <c r="E278" s="189">
        <v>0</v>
      </c>
      <c r="F278" s="189">
        <v>0</v>
      </c>
      <c r="G278" s="189">
        <v>9816901.05</v>
      </c>
      <c r="H278" s="189">
        <v>9816901.05</v>
      </c>
      <c r="I278" s="189">
        <v>0</v>
      </c>
      <c r="J278" s="199">
        <v>0</v>
      </c>
    </row>
    <row r="279" spans="1:10" ht="12.75" hidden="1" outlineLevel="1">
      <c r="A279" s="187" t="s">
        <v>1410</v>
      </c>
      <c r="B279" s="187"/>
      <c r="C279" s="188" t="s">
        <v>1409</v>
      </c>
      <c r="D279" s="188" t="s">
        <v>742</v>
      </c>
      <c r="E279" s="189">
        <v>0</v>
      </c>
      <c r="F279" s="189">
        <v>0</v>
      </c>
      <c r="G279" s="189">
        <v>508500</v>
      </c>
      <c r="H279" s="189">
        <v>508500</v>
      </c>
      <c r="I279" s="189">
        <v>0</v>
      </c>
      <c r="J279" s="199">
        <v>0</v>
      </c>
    </row>
    <row r="280" spans="1:10" ht="12.75" hidden="1" outlineLevel="1">
      <c r="A280" s="187" t="s">
        <v>1408</v>
      </c>
      <c r="B280" s="187"/>
      <c r="C280" s="188" t="s">
        <v>1407</v>
      </c>
      <c r="D280" s="188" t="s">
        <v>742</v>
      </c>
      <c r="E280" s="189">
        <v>0</v>
      </c>
      <c r="F280" s="189">
        <v>0</v>
      </c>
      <c r="G280" s="189">
        <v>648500</v>
      </c>
      <c r="H280" s="189">
        <v>648500</v>
      </c>
      <c r="I280" s="189">
        <v>0</v>
      </c>
      <c r="J280" s="199">
        <v>0</v>
      </c>
    </row>
    <row r="281" spans="1:10" ht="12.75" hidden="1" outlineLevel="1">
      <c r="A281" s="187" t="s">
        <v>1406</v>
      </c>
      <c r="B281" s="187"/>
      <c r="C281" s="188" t="s">
        <v>1405</v>
      </c>
      <c r="D281" s="188" t="s">
        <v>742</v>
      </c>
      <c r="E281" s="189">
        <v>0</v>
      </c>
      <c r="F281" s="189">
        <v>0</v>
      </c>
      <c r="G281" s="189">
        <v>6854322.8</v>
      </c>
      <c r="H281" s="189">
        <v>6854322.8</v>
      </c>
      <c r="I281" s="189">
        <v>0</v>
      </c>
      <c r="J281" s="199">
        <v>0</v>
      </c>
    </row>
    <row r="282" spans="1:10" ht="12.75" hidden="1" outlineLevel="1">
      <c r="A282" s="187" t="s">
        <v>1404</v>
      </c>
      <c r="B282" s="187"/>
      <c r="C282" s="188" t="s">
        <v>1403</v>
      </c>
      <c r="D282" s="188" t="s">
        <v>742</v>
      </c>
      <c r="E282" s="189">
        <v>0</v>
      </c>
      <c r="F282" s="189">
        <v>0</v>
      </c>
      <c r="G282" s="189">
        <v>6368724.75</v>
      </c>
      <c r="H282" s="189">
        <v>6368724.75</v>
      </c>
      <c r="I282" s="189">
        <v>0</v>
      </c>
      <c r="J282" s="199">
        <v>0</v>
      </c>
    </row>
    <row r="283" spans="1:10" ht="12.75" hidden="1" outlineLevel="1">
      <c r="A283" s="187" t="s">
        <v>1402</v>
      </c>
      <c r="B283" s="187"/>
      <c r="C283" s="188" t="s">
        <v>1401</v>
      </c>
      <c r="D283" s="188" t="s">
        <v>742</v>
      </c>
      <c r="E283" s="189">
        <v>0</v>
      </c>
      <c r="F283" s="189">
        <v>0</v>
      </c>
      <c r="G283" s="189">
        <v>6258887.53</v>
      </c>
      <c r="H283" s="189">
        <v>6258887.53</v>
      </c>
      <c r="I283" s="189">
        <v>0</v>
      </c>
      <c r="J283" s="199">
        <v>0</v>
      </c>
    </row>
    <row r="284" spans="1:10" ht="12.75" hidden="1" outlineLevel="1">
      <c r="A284" s="187" t="s">
        <v>1400</v>
      </c>
      <c r="B284" s="187"/>
      <c r="C284" s="188" t="s">
        <v>1399</v>
      </c>
      <c r="D284" s="188" t="s">
        <v>742</v>
      </c>
      <c r="E284" s="189">
        <v>0</v>
      </c>
      <c r="F284" s="189">
        <v>0</v>
      </c>
      <c r="G284" s="189">
        <v>5738361.11</v>
      </c>
      <c r="H284" s="189">
        <v>5738361.11</v>
      </c>
      <c r="I284" s="189">
        <v>0</v>
      </c>
      <c r="J284" s="199">
        <v>0</v>
      </c>
    </row>
    <row r="285" spans="1:10" ht="12.75" hidden="1" outlineLevel="1">
      <c r="A285" s="187" t="s">
        <v>1398</v>
      </c>
      <c r="B285" s="187"/>
      <c r="C285" s="188" t="s">
        <v>1397</v>
      </c>
      <c r="D285" s="188" t="s">
        <v>742</v>
      </c>
      <c r="E285" s="189">
        <v>0</v>
      </c>
      <c r="F285" s="189">
        <v>0</v>
      </c>
      <c r="G285" s="189">
        <v>6934026.27</v>
      </c>
      <c r="H285" s="189">
        <v>6934026.27</v>
      </c>
      <c r="I285" s="189">
        <v>0</v>
      </c>
      <c r="J285" s="199">
        <v>0</v>
      </c>
    </row>
    <row r="286" spans="1:10" ht="12.75" hidden="1" outlineLevel="1">
      <c r="A286" s="187" t="s">
        <v>1396</v>
      </c>
      <c r="B286" s="187"/>
      <c r="C286" s="188" t="s">
        <v>1395</v>
      </c>
      <c r="D286" s="188" t="s">
        <v>742</v>
      </c>
      <c r="E286" s="189">
        <v>0</v>
      </c>
      <c r="F286" s="189">
        <v>0</v>
      </c>
      <c r="G286" s="189">
        <v>8762545.69</v>
      </c>
      <c r="H286" s="189">
        <v>8762545.69</v>
      </c>
      <c r="I286" s="189">
        <v>0</v>
      </c>
      <c r="J286" s="199">
        <v>0</v>
      </c>
    </row>
    <row r="287" spans="1:10" ht="12.75" hidden="1" outlineLevel="1">
      <c r="A287" s="187" t="s">
        <v>1394</v>
      </c>
      <c r="B287" s="187"/>
      <c r="C287" s="188" t="s">
        <v>1393</v>
      </c>
      <c r="D287" s="188" t="s">
        <v>742</v>
      </c>
      <c r="E287" s="189">
        <v>0</v>
      </c>
      <c r="F287" s="189">
        <v>0</v>
      </c>
      <c r="G287" s="189">
        <v>20110083.45</v>
      </c>
      <c r="H287" s="189">
        <v>20110083.45</v>
      </c>
      <c r="I287" s="189">
        <v>0</v>
      </c>
      <c r="J287" s="199">
        <v>0</v>
      </c>
    </row>
    <row r="288" spans="1:10" ht="12.75" hidden="1" outlineLevel="1">
      <c r="A288" s="187" t="s">
        <v>1392</v>
      </c>
      <c r="B288" s="187"/>
      <c r="C288" s="188" t="s">
        <v>1391</v>
      </c>
      <c r="D288" s="188" t="s">
        <v>742</v>
      </c>
      <c r="E288" s="189">
        <v>0</v>
      </c>
      <c r="F288" s="189">
        <v>0</v>
      </c>
      <c r="G288" s="189">
        <v>11943507.66</v>
      </c>
      <c r="H288" s="189">
        <v>11943507.66</v>
      </c>
      <c r="I288" s="189">
        <v>0</v>
      </c>
      <c r="J288" s="199">
        <v>0</v>
      </c>
    </row>
    <row r="289" spans="1:10" ht="12.75" hidden="1" outlineLevel="1">
      <c r="A289" s="187" t="s">
        <v>1390</v>
      </c>
      <c r="B289" s="187"/>
      <c r="C289" s="188" t="s">
        <v>1389</v>
      </c>
      <c r="D289" s="188" t="s">
        <v>742</v>
      </c>
      <c r="E289" s="189">
        <v>0</v>
      </c>
      <c r="F289" s="189">
        <v>0</v>
      </c>
      <c r="G289" s="189">
        <v>5870976.24</v>
      </c>
      <c r="H289" s="189">
        <v>5870976.24</v>
      </c>
      <c r="I289" s="189">
        <v>0</v>
      </c>
      <c r="J289" s="199">
        <v>0</v>
      </c>
    </row>
    <row r="290" spans="1:10" ht="12.75" hidden="1" outlineLevel="1">
      <c r="A290" s="187" t="s">
        <v>1388</v>
      </c>
      <c r="B290" s="187"/>
      <c r="C290" s="188" t="s">
        <v>1387</v>
      </c>
      <c r="D290" s="188" t="s">
        <v>742</v>
      </c>
      <c r="E290" s="189">
        <v>0</v>
      </c>
      <c r="F290" s="189">
        <v>0</v>
      </c>
      <c r="G290" s="189">
        <v>14402152.17</v>
      </c>
      <c r="H290" s="189">
        <v>14402152.17</v>
      </c>
      <c r="I290" s="189">
        <v>0</v>
      </c>
      <c r="J290" s="199">
        <v>0</v>
      </c>
    </row>
    <row r="291" spans="1:10" ht="12.75" hidden="1" outlineLevel="1">
      <c r="A291" s="187" t="s">
        <v>1386</v>
      </c>
      <c r="B291" s="187"/>
      <c r="C291" s="188" t="s">
        <v>1385</v>
      </c>
      <c r="D291" s="188" t="s">
        <v>742</v>
      </c>
      <c r="E291" s="189">
        <v>0</v>
      </c>
      <c r="F291" s="189">
        <v>0</v>
      </c>
      <c r="G291" s="189">
        <v>11408155.54</v>
      </c>
      <c r="H291" s="189">
        <v>11408155.54</v>
      </c>
      <c r="I291" s="189">
        <v>0</v>
      </c>
      <c r="J291" s="199">
        <v>0</v>
      </c>
    </row>
    <row r="292" spans="1:10" ht="12.75" hidden="1" outlineLevel="1">
      <c r="A292" s="187" t="s">
        <v>1384</v>
      </c>
      <c r="B292" s="187"/>
      <c r="C292" s="188" t="s">
        <v>1383</v>
      </c>
      <c r="D292" s="188" t="s">
        <v>742</v>
      </c>
      <c r="E292" s="189">
        <v>0</v>
      </c>
      <c r="F292" s="189">
        <v>0</v>
      </c>
      <c r="G292" s="189">
        <v>8105966.84</v>
      </c>
      <c r="H292" s="189">
        <v>8105966.84</v>
      </c>
      <c r="I292" s="189">
        <v>0</v>
      </c>
      <c r="J292" s="199">
        <v>0</v>
      </c>
    </row>
    <row r="293" spans="1:10" ht="12.75" hidden="1" outlineLevel="1">
      <c r="A293" s="187" t="s">
        <v>1382</v>
      </c>
      <c r="B293" s="187"/>
      <c r="C293" s="188" t="s">
        <v>1381</v>
      </c>
      <c r="D293" s="188" t="s">
        <v>742</v>
      </c>
      <c r="E293" s="189">
        <v>0</v>
      </c>
      <c r="F293" s="189">
        <v>0</v>
      </c>
      <c r="G293" s="189">
        <v>2783884.92</v>
      </c>
      <c r="H293" s="189">
        <v>2783884.92</v>
      </c>
      <c r="I293" s="189">
        <v>0</v>
      </c>
      <c r="J293" s="199">
        <v>0</v>
      </c>
    </row>
    <row r="294" spans="1:10" ht="12.75" hidden="1" outlineLevel="1">
      <c r="A294" s="187" t="s">
        <v>1380</v>
      </c>
      <c r="B294" s="187"/>
      <c r="C294" s="188" t="s">
        <v>1379</v>
      </c>
      <c r="D294" s="188" t="s">
        <v>742</v>
      </c>
      <c r="E294" s="189">
        <v>0</v>
      </c>
      <c r="F294" s="189">
        <v>0</v>
      </c>
      <c r="G294" s="189">
        <v>753072.42</v>
      </c>
      <c r="H294" s="189">
        <v>753072.42</v>
      </c>
      <c r="I294" s="189">
        <v>0</v>
      </c>
      <c r="J294" s="199">
        <v>0</v>
      </c>
    </row>
    <row r="295" spans="1:10" ht="12.75" hidden="1" outlineLevel="1">
      <c r="A295" s="187" t="s">
        <v>1378</v>
      </c>
      <c r="B295" s="187"/>
      <c r="C295" s="188" t="s">
        <v>1377</v>
      </c>
      <c r="D295" s="188" t="s">
        <v>742</v>
      </c>
      <c r="E295" s="189">
        <v>0</v>
      </c>
      <c r="F295" s="189">
        <v>0</v>
      </c>
      <c r="G295" s="189">
        <v>3708623.87</v>
      </c>
      <c r="H295" s="189">
        <v>3708623.87</v>
      </c>
      <c r="I295" s="189">
        <v>0</v>
      </c>
      <c r="J295" s="199">
        <v>0</v>
      </c>
    </row>
    <row r="296" spans="1:10" ht="12.75" hidden="1" outlineLevel="1">
      <c r="A296" s="187" t="s">
        <v>1376</v>
      </c>
      <c r="B296" s="187"/>
      <c r="C296" s="188" t="s">
        <v>1375</v>
      </c>
      <c r="D296" s="188" t="s">
        <v>742</v>
      </c>
      <c r="E296" s="189">
        <v>0</v>
      </c>
      <c r="F296" s="189">
        <v>0</v>
      </c>
      <c r="G296" s="189">
        <v>1439870.29</v>
      </c>
      <c r="H296" s="189">
        <v>1439870.29</v>
      </c>
      <c r="I296" s="189">
        <v>0</v>
      </c>
      <c r="J296" s="199">
        <v>0</v>
      </c>
    </row>
    <row r="297" spans="1:10" ht="12.75" hidden="1" outlineLevel="1">
      <c r="A297" s="187" t="s">
        <v>1374</v>
      </c>
      <c r="B297" s="187"/>
      <c r="C297" s="188" t="s">
        <v>1373</v>
      </c>
      <c r="D297" s="188" t="s">
        <v>742</v>
      </c>
      <c r="E297" s="189">
        <v>0</v>
      </c>
      <c r="F297" s="189">
        <v>0</v>
      </c>
      <c r="G297" s="189">
        <v>8070724.4</v>
      </c>
      <c r="H297" s="189">
        <v>8070724.4</v>
      </c>
      <c r="I297" s="189">
        <v>0</v>
      </c>
      <c r="J297" s="199">
        <v>0</v>
      </c>
    </row>
    <row r="298" spans="1:10" ht="12.75" hidden="1" outlineLevel="1">
      <c r="A298" s="187" t="s">
        <v>1372</v>
      </c>
      <c r="B298" s="187"/>
      <c r="C298" s="188" t="s">
        <v>1371</v>
      </c>
      <c r="D298" s="188" t="s">
        <v>742</v>
      </c>
      <c r="E298" s="189">
        <v>0</v>
      </c>
      <c r="F298" s="189">
        <v>0</v>
      </c>
      <c r="G298" s="189">
        <v>7111286.94</v>
      </c>
      <c r="H298" s="189">
        <v>7111286.94</v>
      </c>
      <c r="I298" s="189">
        <v>0</v>
      </c>
      <c r="J298" s="199">
        <v>0</v>
      </c>
    </row>
    <row r="299" spans="1:10" ht="12.75" hidden="1" outlineLevel="1">
      <c r="A299" s="187" t="s">
        <v>1370</v>
      </c>
      <c r="B299" s="187"/>
      <c r="C299" s="188" t="s">
        <v>1369</v>
      </c>
      <c r="D299" s="188" t="s">
        <v>742</v>
      </c>
      <c r="E299" s="189">
        <v>0</v>
      </c>
      <c r="F299" s="189">
        <v>0</v>
      </c>
      <c r="G299" s="189">
        <v>8441718.86</v>
      </c>
      <c r="H299" s="189">
        <v>8441718.86</v>
      </c>
      <c r="I299" s="189">
        <v>0</v>
      </c>
      <c r="J299" s="199">
        <v>0</v>
      </c>
    </row>
    <row r="300" spans="1:10" ht="12.75" hidden="1" outlineLevel="1">
      <c r="A300" s="187" t="s">
        <v>1368</v>
      </c>
      <c r="B300" s="187"/>
      <c r="C300" s="188" t="s">
        <v>1367</v>
      </c>
      <c r="D300" s="188" t="s">
        <v>742</v>
      </c>
      <c r="E300" s="189">
        <v>0</v>
      </c>
      <c r="F300" s="189">
        <v>0</v>
      </c>
      <c r="G300" s="189">
        <v>5533335.25</v>
      </c>
      <c r="H300" s="189">
        <v>5533335.25</v>
      </c>
      <c r="I300" s="189">
        <v>0</v>
      </c>
      <c r="J300" s="199">
        <v>0</v>
      </c>
    </row>
    <row r="301" spans="1:10" ht="12.75" hidden="1" outlineLevel="1">
      <c r="A301" s="187" t="s">
        <v>1366</v>
      </c>
      <c r="B301" s="187"/>
      <c r="C301" s="188" t="s">
        <v>1365</v>
      </c>
      <c r="D301" s="188" t="s">
        <v>742</v>
      </c>
      <c r="E301" s="189">
        <v>0</v>
      </c>
      <c r="F301" s="189">
        <v>0</v>
      </c>
      <c r="G301" s="189">
        <v>7756725.17</v>
      </c>
      <c r="H301" s="189">
        <v>7756725.17</v>
      </c>
      <c r="I301" s="189">
        <v>0</v>
      </c>
      <c r="J301" s="199">
        <v>0</v>
      </c>
    </row>
    <row r="302" spans="1:10" ht="12.75" hidden="1" outlineLevel="1">
      <c r="A302" s="187" t="s">
        <v>1364</v>
      </c>
      <c r="B302" s="187"/>
      <c r="C302" s="188" t="s">
        <v>1363</v>
      </c>
      <c r="D302" s="188" t="s">
        <v>742</v>
      </c>
      <c r="E302" s="189">
        <v>0</v>
      </c>
      <c r="F302" s="189">
        <v>0</v>
      </c>
      <c r="G302" s="189">
        <v>4938390.34</v>
      </c>
      <c r="H302" s="189">
        <v>4938390.34</v>
      </c>
      <c r="I302" s="189">
        <v>0</v>
      </c>
      <c r="J302" s="199">
        <v>0</v>
      </c>
    </row>
    <row r="303" spans="1:10" ht="12.75" hidden="1" outlineLevel="1">
      <c r="A303" s="187" t="s">
        <v>1362</v>
      </c>
      <c r="B303" s="187"/>
      <c r="C303" s="188" t="s">
        <v>1361</v>
      </c>
      <c r="D303" s="188" t="s">
        <v>742</v>
      </c>
      <c r="E303" s="189">
        <v>0</v>
      </c>
      <c r="F303" s="189">
        <v>0</v>
      </c>
      <c r="G303" s="189">
        <v>3357032.31</v>
      </c>
      <c r="H303" s="189">
        <v>3357032.31</v>
      </c>
      <c r="I303" s="189">
        <v>0</v>
      </c>
      <c r="J303" s="199">
        <v>0</v>
      </c>
    </row>
    <row r="304" spans="1:10" ht="12.75" hidden="1" outlineLevel="1">
      <c r="A304" s="187" t="s">
        <v>1360</v>
      </c>
      <c r="B304" s="187"/>
      <c r="C304" s="188" t="s">
        <v>1359</v>
      </c>
      <c r="D304" s="188" t="s">
        <v>742</v>
      </c>
      <c r="E304" s="189">
        <v>0</v>
      </c>
      <c r="F304" s="189">
        <v>0</v>
      </c>
      <c r="G304" s="189">
        <v>7688847.42</v>
      </c>
      <c r="H304" s="189">
        <v>7688847.42</v>
      </c>
      <c r="I304" s="189">
        <v>0</v>
      </c>
      <c r="J304" s="199">
        <v>0</v>
      </c>
    </row>
    <row r="305" spans="1:10" ht="12.75" hidden="1" outlineLevel="1">
      <c r="A305" s="187" t="s">
        <v>1358</v>
      </c>
      <c r="B305" s="187"/>
      <c r="C305" s="188" t="s">
        <v>1357</v>
      </c>
      <c r="D305" s="188" t="s">
        <v>742</v>
      </c>
      <c r="E305" s="189">
        <v>0</v>
      </c>
      <c r="F305" s="189">
        <v>0</v>
      </c>
      <c r="G305" s="189">
        <v>10328519.43</v>
      </c>
      <c r="H305" s="189">
        <v>10328519.43</v>
      </c>
      <c r="I305" s="189">
        <v>0</v>
      </c>
      <c r="J305" s="199">
        <v>0</v>
      </c>
    </row>
    <row r="306" spans="1:10" ht="12.75" hidden="1" outlineLevel="1">
      <c r="A306" s="187" t="s">
        <v>1356</v>
      </c>
      <c r="B306" s="187"/>
      <c r="C306" s="188" t="s">
        <v>1355</v>
      </c>
      <c r="D306" s="188" t="s">
        <v>742</v>
      </c>
      <c r="E306" s="189">
        <v>0</v>
      </c>
      <c r="F306" s="189">
        <v>0</v>
      </c>
      <c r="G306" s="189">
        <v>11413772.59</v>
      </c>
      <c r="H306" s="189">
        <v>11413772.59</v>
      </c>
      <c r="I306" s="189">
        <v>0</v>
      </c>
      <c r="J306" s="199">
        <v>0</v>
      </c>
    </row>
    <row r="307" spans="1:10" ht="12.75" hidden="1" outlineLevel="1">
      <c r="A307" s="187" t="s">
        <v>1354</v>
      </c>
      <c r="B307" s="187"/>
      <c r="C307" s="188" t="s">
        <v>1353</v>
      </c>
      <c r="D307" s="188" t="s">
        <v>742</v>
      </c>
      <c r="E307" s="189">
        <v>0</v>
      </c>
      <c r="F307" s="189">
        <v>0</v>
      </c>
      <c r="G307" s="189">
        <v>11730447.41</v>
      </c>
      <c r="H307" s="189">
        <v>11730447.41</v>
      </c>
      <c r="I307" s="189">
        <v>0</v>
      </c>
      <c r="J307" s="199">
        <v>0</v>
      </c>
    </row>
    <row r="308" spans="1:10" ht="12.75" hidden="1" outlineLevel="1">
      <c r="A308" s="187" t="s">
        <v>1352</v>
      </c>
      <c r="B308" s="187"/>
      <c r="C308" s="188" t="s">
        <v>1351</v>
      </c>
      <c r="D308" s="188" t="s">
        <v>742</v>
      </c>
      <c r="E308" s="189">
        <v>0</v>
      </c>
      <c r="F308" s="189">
        <v>0</v>
      </c>
      <c r="G308" s="189">
        <v>8183500.26</v>
      </c>
      <c r="H308" s="189">
        <v>8183500.26</v>
      </c>
      <c r="I308" s="189">
        <v>0</v>
      </c>
      <c r="J308" s="199">
        <v>0</v>
      </c>
    </row>
    <row r="309" spans="1:10" ht="12.75" hidden="1" outlineLevel="1">
      <c r="A309" s="187" t="s">
        <v>1350</v>
      </c>
      <c r="B309" s="187"/>
      <c r="C309" s="188" t="s">
        <v>1349</v>
      </c>
      <c r="D309" s="188" t="s">
        <v>742</v>
      </c>
      <c r="E309" s="189">
        <v>0</v>
      </c>
      <c r="F309" s="189">
        <v>0</v>
      </c>
      <c r="G309" s="189">
        <v>14611887.65</v>
      </c>
      <c r="H309" s="189">
        <v>14611887.65</v>
      </c>
      <c r="I309" s="189">
        <v>0</v>
      </c>
      <c r="J309" s="199">
        <v>0</v>
      </c>
    </row>
    <row r="310" spans="1:10" ht="12.75" hidden="1" outlineLevel="1">
      <c r="A310" s="187" t="s">
        <v>1348</v>
      </c>
      <c r="B310" s="187"/>
      <c r="C310" s="188" t="s">
        <v>1347</v>
      </c>
      <c r="D310" s="188" t="s">
        <v>742</v>
      </c>
      <c r="E310" s="189">
        <v>0</v>
      </c>
      <c r="F310" s="189">
        <v>0</v>
      </c>
      <c r="G310" s="189">
        <v>13453670.14</v>
      </c>
      <c r="H310" s="189">
        <v>13453670.14</v>
      </c>
      <c r="I310" s="189">
        <v>0</v>
      </c>
      <c r="J310" s="199">
        <v>0</v>
      </c>
    </row>
    <row r="311" spans="1:10" ht="12.75" hidden="1" outlineLevel="1">
      <c r="A311" s="187" t="s">
        <v>1346</v>
      </c>
      <c r="B311" s="187"/>
      <c r="C311" s="188" t="s">
        <v>1345</v>
      </c>
      <c r="D311" s="188" t="s">
        <v>742</v>
      </c>
      <c r="E311" s="189">
        <v>0</v>
      </c>
      <c r="F311" s="189">
        <v>0</v>
      </c>
      <c r="G311" s="189">
        <v>15212813.15</v>
      </c>
      <c r="H311" s="189">
        <v>15212813.15</v>
      </c>
      <c r="I311" s="189">
        <v>0</v>
      </c>
      <c r="J311" s="199">
        <v>0</v>
      </c>
    </row>
    <row r="312" spans="1:10" ht="12.75" hidden="1" outlineLevel="1">
      <c r="A312" s="187" t="s">
        <v>1344</v>
      </c>
      <c r="B312" s="187"/>
      <c r="C312" s="188" t="s">
        <v>1343</v>
      </c>
      <c r="D312" s="188" t="s">
        <v>742</v>
      </c>
      <c r="E312" s="189">
        <v>0</v>
      </c>
      <c r="F312" s="189">
        <v>0</v>
      </c>
      <c r="G312" s="189">
        <v>6855811.17</v>
      </c>
      <c r="H312" s="189">
        <v>6855811.17</v>
      </c>
      <c r="I312" s="189">
        <v>0</v>
      </c>
      <c r="J312" s="199">
        <v>0</v>
      </c>
    </row>
    <row r="313" spans="1:10" ht="12.75" hidden="1" outlineLevel="1">
      <c r="A313" s="187" t="s">
        <v>1342</v>
      </c>
      <c r="B313" s="187"/>
      <c r="C313" s="188" t="s">
        <v>1341</v>
      </c>
      <c r="D313" s="188" t="s">
        <v>742</v>
      </c>
      <c r="E313" s="189">
        <v>0</v>
      </c>
      <c r="F313" s="189">
        <v>0</v>
      </c>
      <c r="G313" s="189">
        <v>18750640.03</v>
      </c>
      <c r="H313" s="189">
        <v>18750640.03</v>
      </c>
      <c r="I313" s="189">
        <v>0</v>
      </c>
      <c r="J313" s="199">
        <v>0</v>
      </c>
    </row>
    <row r="314" spans="1:10" ht="12.75" hidden="1" outlineLevel="1">
      <c r="A314" s="187" t="s">
        <v>1340</v>
      </c>
      <c r="B314" s="187"/>
      <c r="C314" s="188" t="s">
        <v>1339</v>
      </c>
      <c r="D314" s="188" t="s">
        <v>742</v>
      </c>
      <c r="E314" s="189">
        <v>0</v>
      </c>
      <c r="F314" s="189">
        <v>0</v>
      </c>
      <c r="G314" s="189">
        <v>1497515.84</v>
      </c>
      <c r="H314" s="189">
        <v>1497515.84</v>
      </c>
      <c r="I314" s="189">
        <v>0</v>
      </c>
      <c r="J314" s="199">
        <v>0</v>
      </c>
    </row>
    <row r="315" spans="1:10" ht="12.75" hidden="1" outlineLevel="1">
      <c r="A315" s="187" t="s">
        <v>1338</v>
      </c>
      <c r="B315" s="187"/>
      <c r="C315" s="188" t="s">
        <v>1337</v>
      </c>
      <c r="D315" s="188" t="s">
        <v>742</v>
      </c>
      <c r="E315" s="189">
        <v>0</v>
      </c>
      <c r="F315" s="189">
        <v>0</v>
      </c>
      <c r="G315" s="189">
        <v>12941413.47</v>
      </c>
      <c r="H315" s="189">
        <v>12941413.47</v>
      </c>
      <c r="I315" s="189">
        <v>0</v>
      </c>
      <c r="J315" s="199">
        <v>0</v>
      </c>
    </row>
    <row r="316" spans="1:10" ht="12.75" hidden="1" outlineLevel="1">
      <c r="A316" s="187" t="s">
        <v>1336</v>
      </c>
      <c r="B316" s="187"/>
      <c r="C316" s="188" t="s">
        <v>1335</v>
      </c>
      <c r="D316" s="188" t="s">
        <v>742</v>
      </c>
      <c r="E316" s="189">
        <v>0</v>
      </c>
      <c r="F316" s="189">
        <v>0</v>
      </c>
      <c r="G316" s="189">
        <v>15539617.54</v>
      </c>
      <c r="H316" s="189">
        <v>15539617.54</v>
      </c>
      <c r="I316" s="189">
        <v>0</v>
      </c>
      <c r="J316" s="199">
        <v>0</v>
      </c>
    </row>
    <row r="317" spans="1:10" ht="12.75" hidden="1" outlineLevel="1">
      <c r="A317" s="187" t="s">
        <v>1334</v>
      </c>
      <c r="B317" s="187"/>
      <c r="C317" s="188" t="s">
        <v>1333</v>
      </c>
      <c r="D317" s="188" t="s">
        <v>742</v>
      </c>
      <c r="E317" s="189">
        <v>0</v>
      </c>
      <c r="F317" s="189">
        <v>0</v>
      </c>
      <c r="G317" s="189">
        <v>2159202.71</v>
      </c>
      <c r="H317" s="189">
        <v>2159202.71</v>
      </c>
      <c r="I317" s="189">
        <v>0</v>
      </c>
      <c r="J317" s="199">
        <v>0</v>
      </c>
    </row>
    <row r="318" spans="1:10" ht="12.75" hidden="1" outlineLevel="1">
      <c r="A318" s="187" t="s">
        <v>1332</v>
      </c>
      <c r="B318" s="187"/>
      <c r="C318" s="188" t="s">
        <v>1331</v>
      </c>
      <c r="D318" s="188" t="s">
        <v>742</v>
      </c>
      <c r="E318" s="189">
        <v>0</v>
      </c>
      <c r="F318" s="189">
        <v>0</v>
      </c>
      <c r="G318" s="189">
        <v>2694912.35</v>
      </c>
      <c r="H318" s="189">
        <v>2694912.35</v>
      </c>
      <c r="I318" s="189">
        <v>0</v>
      </c>
      <c r="J318" s="199">
        <v>0</v>
      </c>
    </row>
    <row r="319" spans="1:10" ht="12.75" hidden="1" outlineLevel="1">
      <c r="A319" s="187" t="s">
        <v>1330</v>
      </c>
      <c r="B319" s="187"/>
      <c r="C319" s="188" t="s">
        <v>1329</v>
      </c>
      <c r="D319" s="188" t="s">
        <v>742</v>
      </c>
      <c r="E319" s="189">
        <v>0</v>
      </c>
      <c r="F319" s="189">
        <v>0</v>
      </c>
      <c r="G319" s="189">
        <v>2895507.43</v>
      </c>
      <c r="H319" s="189">
        <v>2895507.43</v>
      </c>
      <c r="I319" s="189">
        <v>0</v>
      </c>
      <c r="J319" s="199">
        <v>0</v>
      </c>
    </row>
    <row r="320" spans="1:10" ht="12.75" hidden="1" outlineLevel="1">
      <c r="A320" s="187" t="s">
        <v>1328</v>
      </c>
      <c r="B320" s="187"/>
      <c r="C320" s="188" t="s">
        <v>1327</v>
      </c>
      <c r="D320" s="188" t="s">
        <v>742</v>
      </c>
      <c r="E320" s="189">
        <v>0</v>
      </c>
      <c r="F320" s="189">
        <v>0</v>
      </c>
      <c r="G320" s="189">
        <v>3245052.86</v>
      </c>
      <c r="H320" s="189">
        <v>3245052.86</v>
      </c>
      <c r="I320" s="189">
        <v>0</v>
      </c>
      <c r="J320" s="199">
        <v>0</v>
      </c>
    </row>
    <row r="321" spans="1:10" ht="12.75" hidden="1" outlineLevel="1">
      <c r="A321" s="187" t="s">
        <v>1326</v>
      </c>
      <c r="B321" s="187"/>
      <c r="C321" s="188" t="s">
        <v>1325</v>
      </c>
      <c r="D321" s="188" t="s">
        <v>742</v>
      </c>
      <c r="E321" s="189">
        <v>0</v>
      </c>
      <c r="F321" s="189">
        <v>0</v>
      </c>
      <c r="G321" s="189">
        <v>3598556.94</v>
      </c>
      <c r="H321" s="189">
        <v>3598556.94</v>
      </c>
      <c r="I321" s="189">
        <v>0</v>
      </c>
      <c r="J321" s="199">
        <v>0</v>
      </c>
    </row>
    <row r="322" spans="1:10" ht="12.75" hidden="1" outlineLevel="1">
      <c r="A322" s="187" t="s">
        <v>1324</v>
      </c>
      <c r="B322" s="187"/>
      <c r="C322" s="188" t="s">
        <v>1323</v>
      </c>
      <c r="D322" s="188" t="s">
        <v>742</v>
      </c>
      <c r="E322" s="189">
        <v>0</v>
      </c>
      <c r="F322" s="189">
        <v>0</v>
      </c>
      <c r="G322" s="189">
        <v>3724281.46</v>
      </c>
      <c r="H322" s="189">
        <v>3724281.46</v>
      </c>
      <c r="I322" s="189">
        <v>0</v>
      </c>
      <c r="J322" s="199">
        <v>0</v>
      </c>
    </row>
    <row r="323" spans="1:10" ht="12.75" hidden="1" outlineLevel="1">
      <c r="A323" s="187" t="s">
        <v>1322</v>
      </c>
      <c r="B323" s="187"/>
      <c r="C323" s="188" t="s">
        <v>1321</v>
      </c>
      <c r="D323" s="188" t="s">
        <v>742</v>
      </c>
      <c r="E323" s="189">
        <v>0</v>
      </c>
      <c r="F323" s="189">
        <v>0</v>
      </c>
      <c r="G323" s="189">
        <v>3364960.7</v>
      </c>
      <c r="H323" s="189">
        <v>3364960.7</v>
      </c>
      <c r="I323" s="189">
        <v>0</v>
      </c>
      <c r="J323" s="199">
        <v>0</v>
      </c>
    </row>
    <row r="324" spans="1:10" ht="12.75" hidden="1" outlineLevel="1">
      <c r="A324" s="187" t="s">
        <v>1320</v>
      </c>
      <c r="B324" s="187"/>
      <c r="C324" s="188" t="s">
        <v>1319</v>
      </c>
      <c r="D324" s="188" t="s">
        <v>742</v>
      </c>
      <c r="E324" s="189">
        <v>0</v>
      </c>
      <c r="F324" s="189">
        <v>0</v>
      </c>
      <c r="G324" s="189">
        <v>3267054.07</v>
      </c>
      <c r="H324" s="189">
        <v>3267054.07</v>
      </c>
      <c r="I324" s="189">
        <v>0</v>
      </c>
      <c r="J324" s="199">
        <v>0</v>
      </c>
    </row>
    <row r="325" spans="1:10" ht="12.75" hidden="1" outlineLevel="1">
      <c r="A325" s="187" t="s">
        <v>1318</v>
      </c>
      <c r="B325" s="187"/>
      <c r="C325" s="188" t="s">
        <v>1317</v>
      </c>
      <c r="D325" s="188" t="s">
        <v>742</v>
      </c>
      <c r="E325" s="189">
        <v>0</v>
      </c>
      <c r="F325" s="189">
        <v>0</v>
      </c>
      <c r="G325" s="189">
        <v>1206291.87</v>
      </c>
      <c r="H325" s="189">
        <v>1206291.87</v>
      </c>
      <c r="I325" s="189">
        <v>0</v>
      </c>
      <c r="J325" s="199">
        <v>0</v>
      </c>
    </row>
    <row r="326" spans="1:10" ht="12.75" hidden="1" outlineLevel="1">
      <c r="A326" s="187" t="s">
        <v>1316</v>
      </c>
      <c r="B326" s="187"/>
      <c r="C326" s="188" t="s">
        <v>1315</v>
      </c>
      <c r="D326" s="188" t="s">
        <v>742</v>
      </c>
      <c r="E326" s="189">
        <v>0</v>
      </c>
      <c r="F326" s="189">
        <v>0</v>
      </c>
      <c r="G326" s="189">
        <v>1764121.64</v>
      </c>
      <c r="H326" s="189">
        <v>1764121.64</v>
      </c>
      <c r="I326" s="189">
        <v>0</v>
      </c>
      <c r="J326" s="199">
        <v>0</v>
      </c>
    </row>
    <row r="327" spans="1:10" ht="12.75" hidden="1" outlineLevel="1">
      <c r="A327" s="187" t="s">
        <v>1314</v>
      </c>
      <c r="B327" s="187"/>
      <c r="C327" s="188" t="s">
        <v>1313</v>
      </c>
      <c r="D327" s="188" t="s">
        <v>742</v>
      </c>
      <c r="E327" s="189">
        <v>0</v>
      </c>
      <c r="F327" s="189">
        <v>0</v>
      </c>
      <c r="G327" s="189">
        <v>1905658.77</v>
      </c>
      <c r="H327" s="189">
        <v>1905658.77</v>
      </c>
      <c r="I327" s="189">
        <v>0</v>
      </c>
      <c r="J327" s="199">
        <v>0</v>
      </c>
    </row>
    <row r="328" spans="1:10" ht="12.75" hidden="1" outlineLevel="1">
      <c r="A328" s="187" t="s">
        <v>1312</v>
      </c>
      <c r="B328" s="187"/>
      <c r="C328" s="188" t="s">
        <v>1311</v>
      </c>
      <c r="D328" s="188" t="s">
        <v>742</v>
      </c>
      <c r="E328" s="189">
        <v>0</v>
      </c>
      <c r="F328" s="189">
        <v>0</v>
      </c>
      <c r="G328" s="189">
        <v>2089861.62</v>
      </c>
      <c r="H328" s="189">
        <v>2089861.62</v>
      </c>
      <c r="I328" s="189">
        <v>0</v>
      </c>
      <c r="J328" s="199">
        <v>0</v>
      </c>
    </row>
    <row r="329" spans="1:10" ht="12.75" hidden="1" outlineLevel="1">
      <c r="A329" s="187" t="s">
        <v>1310</v>
      </c>
      <c r="B329" s="187"/>
      <c r="C329" s="188" t="s">
        <v>1309</v>
      </c>
      <c r="D329" s="188" t="s">
        <v>742</v>
      </c>
      <c r="E329" s="189">
        <v>0</v>
      </c>
      <c r="F329" s="189">
        <v>0</v>
      </c>
      <c r="G329" s="189">
        <v>605371.49</v>
      </c>
      <c r="H329" s="189">
        <v>605371.49</v>
      </c>
      <c r="I329" s="189">
        <v>0</v>
      </c>
      <c r="J329" s="199">
        <v>0</v>
      </c>
    </row>
    <row r="330" spans="1:10" ht="12.75" hidden="1" outlineLevel="1">
      <c r="A330" s="187" t="s">
        <v>1308</v>
      </c>
      <c r="B330" s="187"/>
      <c r="C330" s="188" t="s">
        <v>1307</v>
      </c>
      <c r="D330" s="188" t="s">
        <v>742</v>
      </c>
      <c r="E330" s="189">
        <v>0</v>
      </c>
      <c r="F330" s="189">
        <v>0</v>
      </c>
      <c r="G330" s="189">
        <v>93673099.78</v>
      </c>
      <c r="H330" s="189">
        <v>93673099.78</v>
      </c>
      <c r="I330" s="189">
        <v>0</v>
      </c>
      <c r="J330" s="199">
        <v>0</v>
      </c>
    </row>
    <row r="331" spans="1:10" ht="12.75" hidden="1" outlineLevel="1">
      <c r="A331" s="187" t="s">
        <v>1306</v>
      </c>
      <c r="B331" s="187"/>
      <c r="C331" s="188" t="s">
        <v>1305</v>
      </c>
      <c r="D331" s="188" t="s">
        <v>742</v>
      </c>
      <c r="E331" s="189">
        <v>0</v>
      </c>
      <c r="F331" s="189">
        <v>0</v>
      </c>
      <c r="G331" s="189">
        <v>78357085.38</v>
      </c>
      <c r="H331" s="189">
        <v>78357085.38</v>
      </c>
      <c r="I331" s="189">
        <v>0</v>
      </c>
      <c r="J331" s="199">
        <v>0</v>
      </c>
    </row>
    <row r="332" spans="1:10" ht="12.75" hidden="1" outlineLevel="1">
      <c r="A332" s="187" t="s">
        <v>1304</v>
      </c>
      <c r="B332" s="187"/>
      <c r="C332" s="188" t="s">
        <v>1303</v>
      </c>
      <c r="D332" s="188" t="s">
        <v>742</v>
      </c>
      <c r="E332" s="189">
        <v>0</v>
      </c>
      <c r="F332" s="189">
        <v>0</v>
      </c>
      <c r="G332" s="189">
        <v>83505050.66</v>
      </c>
      <c r="H332" s="189">
        <v>83505050.66</v>
      </c>
      <c r="I332" s="189">
        <v>0</v>
      </c>
      <c r="J332" s="199">
        <v>0</v>
      </c>
    </row>
    <row r="333" spans="1:10" ht="12.75" hidden="1" outlineLevel="1">
      <c r="A333" s="187" t="s">
        <v>1302</v>
      </c>
      <c r="B333" s="187"/>
      <c r="C333" s="188" t="s">
        <v>1301</v>
      </c>
      <c r="D333" s="188" t="s">
        <v>742</v>
      </c>
      <c r="E333" s="189">
        <v>0</v>
      </c>
      <c r="F333" s="189">
        <v>0</v>
      </c>
      <c r="G333" s="189">
        <v>89727221.32</v>
      </c>
      <c r="H333" s="189">
        <v>89727221.32</v>
      </c>
      <c r="I333" s="189">
        <v>0</v>
      </c>
      <c r="J333" s="199">
        <v>0</v>
      </c>
    </row>
    <row r="334" spans="1:10" ht="12.75" hidden="1" outlineLevel="1">
      <c r="A334" s="187" t="s">
        <v>1300</v>
      </c>
      <c r="B334" s="187"/>
      <c r="C334" s="188" t="s">
        <v>1299</v>
      </c>
      <c r="D334" s="188" t="s">
        <v>742</v>
      </c>
      <c r="E334" s="189">
        <v>0</v>
      </c>
      <c r="F334" s="189">
        <v>0</v>
      </c>
      <c r="G334" s="189">
        <v>72621310.54</v>
      </c>
      <c r="H334" s="189">
        <v>72621310.54</v>
      </c>
      <c r="I334" s="189">
        <v>0</v>
      </c>
      <c r="J334" s="199">
        <v>0</v>
      </c>
    </row>
    <row r="335" spans="1:10" ht="12.75" hidden="1" outlineLevel="1">
      <c r="A335" s="187" t="s">
        <v>1298</v>
      </c>
      <c r="B335" s="187"/>
      <c r="C335" s="188" t="s">
        <v>1297</v>
      </c>
      <c r="D335" s="188" t="s">
        <v>742</v>
      </c>
      <c r="E335" s="189">
        <v>0</v>
      </c>
      <c r="F335" s="189">
        <v>0</v>
      </c>
      <c r="G335" s="189">
        <v>72811358.9</v>
      </c>
      <c r="H335" s="189">
        <v>72811358.9</v>
      </c>
      <c r="I335" s="189">
        <v>0</v>
      </c>
      <c r="J335" s="199">
        <v>0</v>
      </c>
    </row>
    <row r="336" spans="1:10" ht="12.75" hidden="1" outlineLevel="1">
      <c r="A336" s="187" t="s">
        <v>1296</v>
      </c>
      <c r="B336" s="187"/>
      <c r="C336" s="188" t="s">
        <v>1295</v>
      </c>
      <c r="D336" s="188" t="s">
        <v>742</v>
      </c>
      <c r="E336" s="189">
        <v>0</v>
      </c>
      <c r="F336" s="189">
        <v>0</v>
      </c>
      <c r="G336" s="189">
        <v>119314845.53</v>
      </c>
      <c r="H336" s="189">
        <v>119314845.53</v>
      </c>
      <c r="I336" s="189">
        <v>0</v>
      </c>
      <c r="J336" s="199">
        <v>0</v>
      </c>
    </row>
    <row r="337" spans="1:10" ht="12.75" hidden="1" outlineLevel="1">
      <c r="A337" s="187" t="s">
        <v>1294</v>
      </c>
      <c r="B337" s="187"/>
      <c r="C337" s="188" t="s">
        <v>1293</v>
      </c>
      <c r="D337" s="188" t="s">
        <v>742</v>
      </c>
      <c r="E337" s="189">
        <v>0</v>
      </c>
      <c r="F337" s="189">
        <v>0</v>
      </c>
      <c r="G337" s="189">
        <v>89052880.21</v>
      </c>
      <c r="H337" s="189">
        <v>89052880.21</v>
      </c>
      <c r="I337" s="189">
        <v>0</v>
      </c>
      <c r="J337" s="199">
        <v>0</v>
      </c>
    </row>
    <row r="338" spans="1:10" ht="12.75" hidden="1" outlineLevel="1">
      <c r="A338" s="187" t="s">
        <v>1292</v>
      </c>
      <c r="B338" s="187"/>
      <c r="C338" s="188" t="s">
        <v>1291</v>
      </c>
      <c r="D338" s="188" t="s">
        <v>742</v>
      </c>
      <c r="E338" s="189">
        <v>0</v>
      </c>
      <c r="F338" s="189">
        <v>0</v>
      </c>
      <c r="G338" s="189">
        <v>91635858.08</v>
      </c>
      <c r="H338" s="189">
        <v>91635858.08</v>
      </c>
      <c r="I338" s="189">
        <v>0</v>
      </c>
      <c r="J338" s="199">
        <v>0</v>
      </c>
    </row>
    <row r="339" spans="1:10" ht="12.75" hidden="1" outlineLevel="1">
      <c r="A339" s="187" t="s">
        <v>1290</v>
      </c>
      <c r="B339" s="187"/>
      <c r="C339" s="188" t="s">
        <v>1289</v>
      </c>
      <c r="D339" s="188" t="s">
        <v>742</v>
      </c>
      <c r="E339" s="189">
        <v>0</v>
      </c>
      <c r="F339" s="189">
        <v>0</v>
      </c>
      <c r="G339" s="189">
        <v>80009628.62</v>
      </c>
      <c r="H339" s="189">
        <v>80009628.62</v>
      </c>
      <c r="I339" s="189">
        <v>0</v>
      </c>
      <c r="J339" s="199">
        <v>0</v>
      </c>
    </row>
    <row r="340" spans="1:10" ht="12.75" hidden="1" outlineLevel="1">
      <c r="A340" s="187" t="s">
        <v>1288</v>
      </c>
      <c r="B340" s="187"/>
      <c r="C340" s="188" t="s">
        <v>1287</v>
      </c>
      <c r="D340" s="188" t="s">
        <v>742</v>
      </c>
      <c r="E340" s="189">
        <v>0</v>
      </c>
      <c r="F340" s="189">
        <v>0</v>
      </c>
      <c r="G340" s="189">
        <v>110682964.28</v>
      </c>
      <c r="H340" s="189">
        <v>110682964.28</v>
      </c>
      <c r="I340" s="189">
        <v>0</v>
      </c>
      <c r="J340" s="199">
        <v>0</v>
      </c>
    </row>
    <row r="341" spans="1:10" ht="12.75" hidden="1" outlineLevel="1">
      <c r="A341" s="187" t="s">
        <v>1286</v>
      </c>
      <c r="B341" s="187"/>
      <c r="C341" s="188" t="s">
        <v>1285</v>
      </c>
      <c r="D341" s="188" t="s">
        <v>742</v>
      </c>
      <c r="E341" s="189">
        <v>0</v>
      </c>
      <c r="F341" s="189">
        <v>0</v>
      </c>
      <c r="G341" s="189">
        <v>88488743.28</v>
      </c>
      <c r="H341" s="189">
        <v>88488743.28</v>
      </c>
      <c r="I341" s="189">
        <v>0</v>
      </c>
      <c r="J341" s="199">
        <v>0</v>
      </c>
    </row>
    <row r="342" spans="1:10" ht="12.75" hidden="1" outlineLevel="1">
      <c r="A342" s="187" t="s">
        <v>1284</v>
      </c>
      <c r="B342" s="187"/>
      <c r="C342" s="188" t="s">
        <v>1283</v>
      </c>
      <c r="D342" s="188" t="s">
        <v>742</v>
      </c>
      <c r="E342" s="189">
        <v>0</v>
      </c>
      <c r="F342" s="189">
        <v>0</v>
      </c>
      <c r="G342" s="189">
        <v>6369922.2</v>
      </c>
      <c r="H342" s="189">
        <v>6369922.2</v>
      </c>
      <c r="I342" s="189">
        <v>0</v>
      </c>
      <c r="J342" s="199">
        <v>0</v>
      </c>
    </row>
    <row r="343" spans="1:10" ht="12.75" hidden="1" outlineLevel="1">
      <c r="A343" s="187" t="s">
        <v>1282</v>
      </c>
      <c r="B343" s="187"/>
      <c r="C343" s="188" t="s">
        <v>1281</v>
      </c>
      <c r="D343" s="188" t="s">
        <v>742</v>
      </c>
      <c r="E343" s="189">
        <v>0</v>
      </c>
      <c r="F343" s="189">
        <v>0</v>
      </c>
      <c r="G343" s="189">
        <v>5476432.59</v>
      </c>
      <c r="H343" s="189">
        <v>5476432.59</v>
      </c>
      <c r="I343" s="189">
        <v>0</v>
      </c>
      <c r="J343" s="199">
        <v>0</v>
      </c>
    </row>
    <row r="344" spans="1:10" ht="12.75" hidden="1" outlineLevel="1">
      <c r="A344" s="187" t="s">
        <v>1280</v>
      </c>
      <c r="B344" s="187"/>
      <c r="C344" s="188" t="s">
        <v>1279</v>
      </c>
      <c r="D344" s="188" t="s">
        <v>742</v>
      </c>
      <c r="E344" s="189">
        <v>0</v>
      </c>
      <c r="F344" s="189">
        <v>0</v>
      </c>
      <c r="G344" s="189">
        <v>42606113.14</v>
      </c>
      <c r="H344" s="189">
        <v>42606113.14</v>
      </c>
      <c r="I344" s="189">
        <v>0</v>
      </c>
      <c r="J344" s="199">
        <v>0</v>
      </c>
    </row>
    <row r="345" spans="1:10" ht="12.75" hidden="1" outlineLevel="1">
      <c r="A345" s="187" t="s">
        <v>1278</v>
      </c>
      <c r="B345" s="187"/>
      <c r="C345" s="188" t="s">
        <v>1277</v>
      </c>
      <c r="D345" s="188" t="s">
        <v>742</v>
      </c>
      <c r="E345" s="189">
        <v>0</v>
      </c>
      <c r="F345" s="189">
        <v>0</v>
      </c>
      <c r="G345" s="189">
        <v>4525190.85</v>
      </c>
      <c r="H345" s="189">
        <v>4525190.85</v>
      </c>
      <c r="I345" s="189">
        <v>0</v>
      </c>
      <c r="J345" s="199">
        <v>0</v>
      </c>
    </row>
    <row r="346" spans="1:10" ht="12.75" hidden="1" outlineLevel="1">
      <c r="A346" s="187" t="s">
        <v>1276</v>
      </c>
      <c r="B346" s="187"/>
      <c r="C346" s="188" t="s">
        <v>1275</v>
      </c>
      <c r="D346" s="188" t="s">
        <v>742</v>
      </c>
      <c r="E346" s="189">
        <v>0</v>
      </c>
      <c r="F346" s="189">
        <v>0</v>
      </c>
      <c r="G346" s="189">
        <v>89181064.34</v>
      </c>
      <c r="H346" s="189">
        <v>89181064.34</v>
      </c>
      <c r="I346" s="189">
        <v>0</v>
      </c>
      <c r="J346" s="199">
        <v>0</v>
      </c>
    </row>
    <row r="347" spans="1:10" ht="12.75" hidden="1" outlineLevel="1">
      <c r="A347" s="187" t="s">
        <v>1274</v>
      </c>
      <c r="B347" s="187"/>
      <c r="C347" s="188" t="s">
        <v>1273</v>
      </c>
      <c r="D347" s="188" t="s">
        <v>742</v>
      </c>
      <c r="E347" s="189">
        <v>0</v>
      </c>
      <c r="F347" s="189">
        <v>0</v>
      </c>
      <c r="G347" s="189">
        <v>88202522.96</v>
      </c>
      <c r="H347" s="189">
        <v>88202522.96</v>
      </c>
      <c r="I347" s="189">
        <v>0</v>
      </c>
      <c r="J347" s="199">
        <v>0</v>
      </c>
    </row>
    <row r="348" spans="1:10" ht="12.75" hidden="1" outlineLevel="1">
      <c r="A348" s="187" t="s">
        <v>1272</v>
      </c>
      <c r="B348" s="187"/>
      <c r="C348" s="188" t="s">
        <v>1271</v>
      </c>
      <c r="D348" s="188" t="s">
        <v>742</v>
      </c>
      <c r="E348" s="189">
        <v>0</v>
      </c>
      <c r="F348" s="189">
        <v>0</v>
      </c>
      <c r="G348" s="189">
        <v>83691343.88</v>
      </c>
      <c r="H348" s="189">
        <v>83691343.88</v>
      </c>
      <c r="I348" s="189">
        <v>0</v>
      </c>
      <c r="J348" s="199">
        <v>0</v>
      </c>
    </row>
    <row r="349" spans="1:10" ht="12.75" hidden="1" outlineLevel="1">
      <c r="A349" s="187" t="s">
        <v>1270</v>
      </c>
      <c r="B349" s="187"/>
      <c r="C349" s="188" t="s">
        <v>1269</v>
      </c>
      <c r="D349" s="188" t="s">
        <v>742</v>
      </c>
      <c r="E349" s="189">
        <v>0</v>
      </c>
      <c r="F349" s="189">
        <v>0</v>
      </c>
      <c r="G349" s="189">
        <v>64073555.97</v>
      </c>
      <c r="H349" s="189">
        <v>64073555.97</v>
      </c>
      <c r="I349" s="189">
        <v>0</v>
      </c>
      <c r="J349" s="199">
        <v>0</v>
      </c>
    </row>
    <row r="350" spans="1:10" ht="12.75" hidden="1" outlineLevel="1">
      <c r="A350" s="187" t="s">
        <v>1268</v>
      </c>
      <c r="B350" s="187"/>
      <c r="C350" s="188" t="s">
        <v>1267</v>
      </c>
      <c r="D350" s="188" t="s">
        <v>742</v>
      </c>
      <c r="E350" s="189">
        <v>0</v>
      </c>
      <c r="F350" s="189">
        <v>0</v>
      </c>
      <c r="G350" s="189">
        <v>83402250.69</v>
      </c>
      <c r="H350" s="189">
        <v>83402250.69</v>
      </c>
      <c r="I350" s="189">
        <v>0</v>
      </c>
      <c r="J350" s="199">
        <v>0</v>
      </c>
    </row>
    <row r="351" spans="1:10" ht="12.75" hidden="1" outlineLevel="1">
      <c r="A351" s="187" t="s">
        <v>1266</v>
      </c>
      <c r="B351" s="187"/>
      <c r="C351" s="188" t="s">
        <v>1265</v>
      </c>
      <c r="D351" s="188" t="s">
        <v>742</v>
      </c>
      <c r="E351" s="189">
        <v>0</v>
      </c>
      <c r="F351" s="189">
        <v>0</v>
      </c>
      <c r="G351" s="189">
        <v>83457378.86</v>
      </c>
      <c r="H351" s="189">
        <v>83457378.86</v>
      </c>
      <c r="I351" s="189">
        <v>0</v>
      </c>
      <c r="J351" s="199">
        <v>0</v>
      </c>
    </row>
    <row r="352" spans="1:10" ht="12.75" hidden="1" outlineLevel="1">
      <c r="A352" s="187" t="s">
        <v>1264</v>
      </c>
      <c r="B352" s="187"/>
      <c r="C352" s="188" t="s">
        <v>1263</v>
      </c>
      <c r="D352" s="188" t="s">
        <v>742</v>
      </c>
      <c r="E352" s="189">
        <v>0</v>
      </c>
      <c r="F352" s="189">
        <v>0</v>
      </c>
      <c r="G352" s="189">
        <v>2259013.11</v>
      </c>
      <c r="H352" s="189">
        <v>2259013.11</v>
      </c>
      <c r="I352" s="189">
        <v>0</v>
      </c>
      <c r="J352" s="199">
        <v>0</v>
      </c>
    </row>
    <row r="353" spans="1:10" ht="12.75" hidden="1" outlineLevel="1">
      <c r="A353" s="187" t="s">
        <v>1262</v>
      </c>
      <c r="B353" s="187"/>
      <c r="C353" s="188" t="s">
        <v>1261</v>
      </c>
      <c r="D353" s="188" t="s">
        <v>742</v>
      </c>
      <c r="E353" s="189">
        <v>0</v>
      </c>
      <c r="F353" s="189">
        <v>0</v>
      </c>
      <c r="G353" s="189">
        <v>26765857.7</v>
      </c>
      <c r="H353" s="189">
        <v>26765857.7</v>
      </c>
      <c r="I353" s="189">
        <v>0</v>
      </c>
      <c r="J353" s="199">
        <v>0</v>
      </c>
    </row>
    <row r="354" spans="1:10" ht="12.75" hidden="1" outlineLevel="1">
      <c r="A354" s="187" t="s">
        <v>1260</v>
      </c>
      <c r="B354" s="187"/>
      <c r="C354" s="188" t="s">
        <v>1259</v>
      </c>
      <c r="D354" s="188" t="s">
        <v>742</v>
      </c>
      <c r="E354" s="189">
        <v>0</v>
      </c>
      <c r="F354" s="189">
        <v>0</v>
      </c>
      <c r="G354" s="189">
        <v>92797638.32</v>
      </c>
      <c r="H354" s="189">
        <v>92797638.32</v>
      </c>
      <c r="I354" s="189">
        <v>0</v>
      </c>
      <c r="J354" s="199">
        <v>0</v>
      </c>
    </row>
    <row r="355" spans="1:10" ht="12.75" hidden="1" outlineLevel="1">
      <c r="A355" s="187" t="s">
        <v>1258</v>
      </c>
      <c r="B355" s="187"/>
      <c r="C355" s="188" t="s">
        <v>1257</v>
      </c>
      <c r="D355" s="188" t="s">
        <v>742</v>
      </c>
      <c r="E355" s="189">
        <v>0</v>
      </c>
      <c r="F355" s="189">
        <v>0</v>
      </c>
      <c r="G355" s="189">
        <v>78496961.61</v>
      </c>
      <c r="H355" s="189">
        <v>78496961.61</v>
      </c>
      <c r="I355" s="189">
        <v>0</v>
      </c>
      <c r="J355" s="199">
        <v>0</v>
      </c>
    </row>
    <row r="356" spans="1:10" ht="12.75" hidden="1" outlineLevel="1">
      <c r="A356" s="187" t="s">
        <v>1256</v>
      </c>
      <c r="B356" s="187"/>
      <c r="C356" s="188" t="s">
        <v>1255</v>
      </c>
      <c r="D356" s="188" t="s">
        <v>742</v>
      </c>
      <c r="E356" s="189">
        <v>0</v>
      </c>
      <c r="F356" s="189">
        <v>0</v>
      </c>
      <c r="G356" s="189">
        <v>101829461.25</v>
      </c>
      <c r="H356" s="189">
        <v>101829461.25</v>
      </c>
      <c r="I356" s="189">
        <v>0</v>
      </c>
      <c r="J356" s="199">
        <v>0</v>
      </c>
    </row>
    <row r="357" spans="1:10" ht="12.75" hidden="1" outlineLevel="1">
      <c r="A357" s="187" t="s">
        <v>1254</v>
      </c>
      <c r="B357" s="187"/>
      <c r="C357" s="188" t="s">
        <v>1253</v>
      </c>
      <c r="D357" s="188" t="s">
        <v>742</v>
      </c>
      <c r="E357" s="189">
        <v>0</v>
      </c>
      <c r="F357" s="189">
        <v>0</v>
      </c>
      <c r="G357" s="189">
        <v>78755649.02</v>
      </c>
      <c r="H357" s="189">
        <v>78755649.02</v>
      </c>
      <c r="I357" s="189">
        <v>0</v>
      </c>
      <c r="J357" s="199">
        <v>0</v>
      </c>
    </row>
    <row r="358" spans="1:10" ht="12.75" hidden="1" outlineLevel="1">
      <c r="A358" s="187" t="s">
        <v>1252</v>
      </c>
      <c r="B358" s="187"/>
      <c r="C358" s="188" t="s">
        <v>1251</v>
      </c>
      <c r="D358" s="188" t="s">
        <v>742</v>
      </c>
      <c r="E358" s="189">
        <v>0</v>
      </c>
      <c r="F358" s="189">
        <v>0</v>
      </c>
      <c r="G358" s="189">
        <v>86250308.01</v>
      </c>
      <c r="H358" s="189">
        <v>86250308.01</v>
      </c>
      <c r="I358" s="189">
        <v>0</v>
      </c>
      <c r="J358" s="199">
        <v>0</v>
      </c>
    </row>
    <row r="359" spans="1:10" ht="12.75" hidden="1" outlineLevel="1">
      <c r="A359" s="187" t="s">
        <v>1250</v>
      </c>
      <c r="B359" s="187"/>
      <c r="C359" s="188" t="s">
        <v>1249</v>
      </c>
      <c r="D359" s="188" t="s">
        <v>742</v>
      </c>
      <c r="E359" s="189">
        <v>0</v>
      </c>
      <c r="F359" s="189">
        <v>0</v>
      </c>
      <c r="G359" s="189">
        <v>79352959.17</v>
      </c>
      <c r="H359" s="189">
        <v>79352959.17</v>
      </c>
      <c r="I359" s="189">
        <v>0</v>
      </c>
      <c r="J359" s="199">
        <v>0</v>
      </c>
    </row>
    <row r="360" spans="1:10" ht="12.75" hidden="1" outlineLevel="1">
      <c r="A360" s="187" t="s">
        <v>1248</v>
      </c>
      <c r="B360" s="187"/>
      <c r="C360" s="188" t="s">
        <v>1247</v>
      </c>
      <c r="D360" s="188" t="s">
        <v>742</v>
      </c>
      <c r="E360" s="189">
        <v>0</v>
      </c>
      <c r="F360" s="189">
        <v>0</v>
      </c>
      <c r="G360" s="189">
        <v>75871058.03</v>
      </c>
      <c r="H360" s="189">
        <v>75871058.03</v>
      </c>
      <c r="I360" s="189">
        <v>0</v>
      </c>
      <c r="J360" s="199">
        <v>0</v>
      </c>
    </row>
    <row r="361" spans="1:10" ht="12.75" hidden="1" outlineLevel="1">
      <c r="A361" s="187" t="s">
        <v>1246</v>
      </c>
      <c r="B361" s="187"/>
      <c r="C361" s="188" t="s">
        <v>1245</v>
      </c>
      <c r="D361" s="188" t="s">
        <v>742</v>
      </c>
      <c r="E361" s="189">
        <v>0</v>
      </c>
      <c r="F361" s="189">
        <v>0</v>
      </c>
      <c r="G361" s="189">
        <v>46976734.01</v>
      </c>
      <c r="H361" s="189">
        <v>46976734.01</v>
      </c>
      <c r="I361" s="189">
        <v>0</v>
      </c>
      <c r="J361" s="199">
        <v>0</v>
      </c>
    </row>
    <row r="362" spans="1:10" ht="12.75" hidden="1" outlineLevel="1">
      <c r="A362" s="187" t="s">
        <v>1244</v>
      </c>
      <c r="B362" s="187"/>
      <c r="C362" s="188" t="s">
        <v>1243</v>
      </c>
      <c r="D362" s="188" t="s">
        <v>742</v>
      </c>
      <c r="E362" s="189">
        <v>0</v>
      </c>
      <c r="F362" s="189">
        <v>0</v>
      </c>
      <c r="G362" s="189">
        <v>25233049.15</v>
      </c>
      <c r="H362" s="189">
        <v>25233049.15</v>
      </c>
      <c r="I362" s="189">
        <v>0</v>
      </c>
      <c r="J362" s="199">
        <v>0</v>
      </c>
    </row>
    <row r="363" spans="1:10" ht="12.75" hidden="1" outlineLevel="1">
      <c r="A363" s="187" t="s">
        <v>1242</v>
      </c>
      <c r="B363" s="187"/>
      <c r="C363" s="188" t="s">
        <v>1241</v>
      </c>
      <c r="D363" s="188" t="s">
        <v>742</v>
      </c>
      <c r="E363" s="189">
        <v>0</v>
      </c>
      <c r="F363" s="189">
        <v>0</v>
      </c>
      <c r="G363" s="189">
        <v>92799388.01</v>
      </c>
      <c r="H363" s="189">
        <v>92799388.01</v>
      </c>
      <c r="I363" s="189">
        <v>0</v>
      </c>
      <c r="J363" s="199">
        <v>0</v>
      </c>
    </row>
    <row r="364" spans="1:10" ht="12.75" hidden="1" outlineLevel="1">
      <c r="A364" s="187" t="s">
        <v>1240</v>
      </c>
      <c r="B364" s="187"/>
      <c r="C364" s="188" t="s">
        <v>1239</v>
      </c>
      <c r="D364" s="188" t="s">
        <v>742</v>
      </c>
      <c r="E364" s="189">
        <v>0</v>
      </c>
      <c r="F364" s="189">
        <v>0</v>
      </c>
      <c r="G364" s="189">
        <v>37882886.91</v>
      </c>
      <c r="H364" s="189">
        <v>37882886.91</v>
      </c>
      <c r="I364" s="189">
        <v>0</v>
      </c>
      <c r="J364" s="199">
        <v>0</v>
      </c>
    </row>
    <row r="365" spans="1:10" ht="12.75" hidden="1" outlineLevel="1">
      <c r="A365" s="187" t="s">
        <v>1238</v>
      </c>
      <c r="B365" s="187"/>
      <c r="C365" s="188" t="s">
        <v>1237</v>
      </c>
      <c r="D365" s="188" t="s">
        <v>742</v>
      </c>
      <c r="E365" s="189">
        <v>0</v>
      </c>
      <c r="F365" s="189">
        <v>0</v>
      </c>
      <c r="G365" s="189">
        <v>72838890.17</v>
      </c>
      <c r="H365" s="189">
        <v>72838890.17</v>
      </c>
      <c r="I365" s="189">
        <v>0</v>
      </c>
      <c r="J365" s="199">
        <v>0</v>
      </c>
    </row>
    <row r="366" spans="1:10" ht="12.75" hidden="1" outlineLevel="1">
      <c r="A366" s="187" t="s">
        <v>1236</v>
      </c>
      <c r="B366" s="187"/>
      <c r="C366" s="188" t="s">
        <v>1235</v>
      </c>
      <c r="D366" s="188" t="s">
        <v>742</v>
      </c>
      <c r="E366" s="189">
        <v>0</v>
      </c>
      <c r="F366" s="189">
        <v>0</v>
      </c>
      <c r="G366" s="189">
        <v>92811505.75</v>
      </c>
      <c r="H366" s="189">
        <v>92811505.75</v>
      </c>
      <c r="I366" s="189">
        <v>0</v>
      </c>
      <c r="J366" s="199">
        <v>0</v>
      </c>
    </row>
    <row r="367" spans="1:10" ht="12.75" hidden="1" outlineLevel="1">
      <c r="A367" s="187" t="s">
        <v>1234</v>
      </c>
      <c r="B367" s="187"/>
      <c r="C367" s="188" t="s">
        <v>1233</v>
      </c>
      <c r="D367" s="188" t="s">
        <v>742</v>
      </c>
      <c r="E367" s="189">
        <v>0</v>
      </c>
      <c r="F367" s="189">
        <v>0</v>
      </c>
      <c r="G367" s="189">
        <v>14644875.76</v>
      </c>
      <c r="H367" s="189">
        <v>14644875.76</v>
      </c>
      <c r="I367" s="189">
        <v>0</v>
      </c>
      <c r="J367" s="199">
        <v>0</v>
      </c>
    </row>
    <row r="368" spans="1:10" ht="12.75" hidden="1" outlineLevel="1">
      <c r="A368" s="187" t="s">
        <v>1232</v>
      </c>
      <c r="B368" s="187"/>
      <c r="C368" s="188" t="s">
        <v>1231</v>
      </c>
      <c r="D368" s="188" t="s">
        <v>742</v>
      </c>
      <c r="E368" s="189">
        <v>0</v>
      </c>
      <c r="F368" s="189">
        <v>0</v>
      </c>
      <c r="G368" s="189">
        <v>33877739.51</v>
      </c>
      <c r="H368" s="189">
        <v>33877739.51</v>
      </c>
      <c r="I368" s="189">
        <v>0</v>
      </c>
      <c r="J368" s="199">
        <v>0</v>
      </c>
    </row>
    <row r="369" spans="1:10" ht="12.75" hidden="1" outlineLevel="1">
      <c r="A369" s="187" t="s">
        <v>1230</v>
      </c>
      <c r="B369" s="187"/>
      <c r="C369" s="188" t="s">
        <v>1229</v>
      </c>
      <c r="D369" s="188" t="s">
        <v>742</v>
      </c>
      <c r="E369" s="189">
        <v>0</v>
      </c>
      <c r="F369" s="189">
        <v>0</v>
      </c>
      <c r="G369" s="189">
        <v>14665820.72</v>
      </c>
      <c r="H369" s="189">
        <v>14665820.72</v>
      </c>
      <c r="I369" s="189">
        <v>0</v>
      </c>
      <c r="J369" s="199">
        <v>0</v>
      </c>
    </row>
    <row r="370" spans="1:10" ht="12.75" hidden="1" outlineLevel="1">
      <c r="A370" s="187" t="s">
        <v>1228</v>
      </c>
      <c r="B370" s="187"/>
      <c r="C370" s="188" t="s">
        <v>1227</v>
      </c>
      <c r="D370" s="188" t="s">
        <v>742</v>
      </c>
      <c r="E370" s="189">
        <v>0</v>
      </c>
      <c r="F370" s="189">
        <v>0</v>
      </c>
      <c r="G370" s="189">
        <v>35263456.6</v>
      </c>
      <c r="H370" s="189">
        <v>35263456.6</v>
      </c>
      <c r="I370" s="189">
        <v>0</v>
      </c>
      <c r="J370" s="199">
        <v>0</v>
      </c>
    </row>
    <row r="371" spans="1:10" ht="12.75" hidden="1" outlineLevel="1">
      <c r="A371" s="187" t="s">
        <v>1226</v>
      </c>
      <c r="B371" s="187"/>
      <c r="C371" s="188" t="s">
        <v>1225</v>
      </c>
      <c r="D371" s="188" t="s">
        <v>742</v>
      </c>
      <c r="E371" s="189">
        <v>0</v>
      </c>
      <c r="F371" s="189">
        <v>0</v>
      </c>
      <c r="G371" s="189">
        <v>25526015.21</v>
      </c>
      <c r="H371" s="189">
        <v>25526015.21</v>
      </c>
      <c r="I371" s="189">
        <v>0</v>
      </c>
      <c r="J371" s="199">
        <v>0</v>
      </c>
    </row>
    <row r="372" spans="1:10" ht="12.75" hidden="1" outlineLevel="1">
      <c r="A372" s="187" t="s">
        <v>1224</v>
      </c>
      <c r="B372" s="187"/>
      <c r="C372" s="188" t="s">
        <v>1223</v>
      </c>
      <c r="D372" s="188" t="s">
        <v>742</v>
      </c>
      <c r="E372" s="189">
        <v>0</v>
      </c>
      <c r="F372" s="189">
        <v>0</v>
      </c>
      <c r="G372" s="189">
        <v>32050435.12</v>
      </c>
      <c r="H372" s="189">
        <v>32050435.12</v>
      </c>
      <c r="I372" s="189">
        <v>0</v>
      </c>
      <c r="J372" s="199">
        <v>0</v>
      </c>
    </row>
    <row r="373" spans="1:10" ht="12.75" hidden="1" outlineLevel="1">
      <c r="A373" s="187" t="s">
        <v>1222</v>
      </c>
      <c r="B373" s="187"/>
      <c r="C373" s="188" t="s">
        <v>1221</v>
      </c>
      <c r="D373" s="188" t="s">
        <v>742</v>
      </c>
      <c r="E373" s="189">
        <v>0</v>
      </c>
      <c r="F373" s="189">
        <v>0</v>
      </c>
      <c r="G373" s="189">
        <v>32296164.22</v>
      </c>
      <c r="H373" s="189">
        <v>32296164.22</v>
      </c>
      <c r="I373" s="189">
        <v>0</v>
      </c>
      <c r="J373" s="199">
        <v>0</v>
      </c>
    </row>
    <row r="374" spans="1:10" ht="12.75" hidden="1" outlineLevel="1">
      <c r="A374" s="187" t="s">
        <v>1220</v>
      </c>
      <c r="B374" s="187"/>
      <c r="C374" s="188" t="s">
        <v>1219</v>
      </c>
      <c r="D374" s="188" t="s">
        <v>742</v>
      </c>
      <c r="E374" s="189">
        <v>0</v>
      </c>
      <c r="F374" s="189">
        <v>0</v>
      </c>
      <c r="G374" s="189">
        <v>18040870.77</v>
      </c>
      <c r="H374" s="189">
        <v>18040870.77</v>
      </c>
      <c r="I374" s="189">
        <v>0</v>
      </c>
      <c r="J374" s="199">
        <v>0</v>
      </c>
    </row>
    <row r="375" spans="1:10" ht="12.75" hidden="1" outlineLevel="1">
      <c r="A375" s="187" t="s">
        <v>1218</v>
      </c>
      <c r="B375" s="187"/>
      <c r="C375" s="188" t="s">
        <v>1217</v>
      </c>
      <c r="D375" s="188" t="s">
        <v>742</v>
      </c>
      <c r="E375" s="189">
        <v>0</v>
      </c>
      <c r="F375" s="189">
        <v>0</v>
      </c>
      <c r="G375" s="189">
        <v>9674436.15</v>
      </c>
      <c r="H375" s="189">
        <v>9674436.15</v>
      </c>
      <c r="I375" s="189">
        <v>0</v>
      </c>
      <c r="J375" s="199">
        <v>0</v>
      </c>
    </row>
    <row r="376" spans="1:10" ht="12.75" hidden="1" outlineLevel="1">
      <c r="A376" s="187" t="s">
        <v>1216</v>
      </c>
      <c r="B376" s="187"/>
      <c r="C376" s="188" t="s">
        <v>1215</v>
      </c>
      <c r="D376" s="188" t="s">
        <v>742</v>
      </c>
      <c r="E376" s="189">
        <v>0</v>
      </c>
      <c r="F376" s="189">
        <v>0</v>
      </c>
      <c r="G376" s="189">
        <v>7598081.56</v>
      </c>
      <c r="H376" s="189">
        <v>7598081.56</v>
      </c>
      <c r="I376" s="189">
        <v>0</v>
      </c>
      <c r="J376" s="199">
        <v>0</v>
      </c>
    </row>
    <row r="377" spans="1:10" ht="12.75" hidden="1" outlineLevel="1">
      <c r="A377" s="187" t="s">
        <v>1214</v>
      </c>
      <c r="B377" s="187"/>
      <c r="C377" s="188" t="s">
        <v>1213</v>
      </c>
      <c r="D377" s="188" t="s">
        <v>742</v>
      </c>
      <c r="E377" s="189">
        <v>0</v>
      </c>
      <c r="F377" s="189">
        <v>0</v>
      </c>
      <c r="G377" s="189">
        <v>11718800.28</v>
      </c>
      <c r="H377" s="189">
        <v>11718800.28</v>
      </c>
      <c r="I377" s="189">
        <v>0</v>
      </c>
      <c r="J377" s="199">
        <v>0</v>
      </c>
    </row>
    <row r="378" spans="1:10" ht="12.75" hidden="1" outlineLevel="1">
      <c r="A378" s="187" t="s">
        <v>1212</v>
      </c>
      <c r="B378" s="187"/>
      <c r="C378" s="188" t="s">
        <v>1211</v>
      </c>
      <c r="D378" s="188" t="s">
        <v>742</v>
      </c>
      <c r="E378" s="189">
        <v>0</v>
      </c>
      <c r="F378" s="189">
        <v>0</v>
      </c>
      <c r="G378" s="189">
        <v>8112287.72</v>
      </c>
      <c r="H378" s="189">
        <v>8112287.72</v>
      </c>
      <c r="I378" s="189">
        <v>0</v>
      </c>
      <c r="J378" s="199">
        <v>0</v>
      </c>
    </row>
    <row r="379" spans="1:10" ht="12.75" hidden="1" outlineLevel="1">
      <c r="A379" s="187" t="s">
        <v>1210</v>
      </c>
      <c r="B379" s="187"/>
      <c r="C379" s="188" t="s">
        <v>1209</v>
      </c>
      <c r="D379" s="188" t="s">
        <v>742</v>
      </c>
      <c r="E379" s="189">
        <v>0</v>
      </c>
      <c r="F379" s="189">
        <v>0</v>
      </c>
      <c r="G379" s="189">
        <v>1407090.62</v>
      </c>
      <c r="H379" s="189">
        <v>1407090.62</v>
      </c>
      <c r="I379" s="189">
        <v>0</v>
      </c>
      <c r="J379" s="199">
        <v>0</v>
      </c>
    </row>
    <row r="380" spans="1:10" ht="12.75" hidden="1" outlineLevel="1">
      <c r="A380" s="190" t="s">
        <v>741</v>
      </c>
      <c r="B380" s="190"/>
      <c r="C380" s="190"/>
      <c r="D380" s="190"/>
      <c r="E380" s="191">
        <v>0</v>
      </c>
      <c r="F380" s="191">
        <v>0</v>
      </c>
      <c r="G380" s="191">
        <v>6301447358.07</v>
      </c>
      <c r="H380" s="191">
        <v>6283198038.28</v>
      </c>
      <c r="I380" s="191">
        <v>18249319.79</v>
      </c>
      <c r="J380" s="192">
        <v>0</v>
      </c>
    </row>
    <row r="381" spans="1:10" ht="12.75" hidden="1" outlineLevel="1">
      <c r="A381" s="190"/>
      <c r="B381" s="190"/>
      <c r="C381" s="190"/>
      <c r="D381" s="190"/>
      <c r="E381" s="191"/>
      <c r="F381" s="191"/>
      <c r="G381" s="191"/>
      <c r="H381" s="191"/>
      <c r="I381" s="191"/>
      <c r="J381" s="193"/>
    </row>
    <row r="382" spans="1:10" ht="12.75" hidden="1" outlineLevel="1">
      <c r="A382" s="186" t="s">
        <v>1208</v>
      </c>
      <c r="B382" s="186"/>
      <c r="C382" s="186"/>
      <c r="D382" s="186"/>
      <c r="E382" s="186"/>
      <c r="F382" s="186"/>
      <c r="G382" s="186"/>
      <c r="H382" s="186"/>
      <c r="I382" s="186"/>
      <c r="J382" s="186"/>
    </row>
    <row r="383" spans="1:10" ht="12.75" hidden="1" outlineLevel="1">
      <c r="A383" s="187" t="s">
        <v>1207</v>
      </c>
      <c r="B383" s="187"/>
      <c r="C383" s="188" t="s">
        <v>1206</v>
      </c>
      <c r="D383" s="188" t="s">
        <v>742</v>
      </c>
      <c r="E383" s="189">
        <v>0</v>
      </c>
      <c r="F383" s="189">
        <v>0</v>
      </c>
      <c r="G383" s="189">
        <v>339712</v>
      </c>
      <c r="H383" s="189">
        <v>339712</v>
      </c>
      <c r="I383" s="189">
        <v>0</v>
      </c>
      <c r="J383" s="199">
        <v>0</v>
      </c>
    </row>
    <row r="384" spans="1:10" ht="12.75" hidden="1" outlineLevel="1">
      <c r="A384" s="187" t="s">
        <v>1205</v>
      </c>
      <c r="B384" s="187"/>
      <c r="C384" s="188" t="s">
        <v>1204</v>
      </c>
      <c r="D384" s="188" t="s">
        <v>742</v>
      </c>
      <c r="E384" s="189">
        <v>0</v>
      </c>
      <c r="F384" s="189">
        <v>0</v>
      </c>
      <c r="G384" s="189">
        <v>10216217</v>
      </c>
      <c r="H384" s="189">
        <v>10216217</v>
      </c>
      <c r="I384" s="189">
        <v>0</v>
      </c>
      <c r="J384" s="199">
        <v>0</v>
      </c>
    </row>
    <row r="385" spans="1:10" ht="12.75" hidden="1" outlineLevel="1">
      <c r="A385" s="187" t="s">
        <v>1203</v>
      </c>
      <c r="B385" s="187"/>
      <c r="C385" s="188" t="s">
        <v>1202</v>
      </c>
      <c r="D385" s="188" t="s">
        <v>742</v>
      </c>
      <c r="E385" s="189">
        <v>0</v>
      </c>
      <c r="F385" s="189">
        <v>0</v>
      </c>
      <c r="G385" s="189">
        <v>6324742</v>
      </c>
      <c r="H385" s="189">
        <v>6324742</v>
      </c>
      <c r="I385" s="189">
        <v>0</v>
      </c>
      <c r="J385" s="199">
        <v>0</v>
      </c>
    </row>
    <row r="386" spans="1:10" ht="12.75" hidden="1" outlineLevel="1">
      <c r="A386" s="187" t="s">
        <v>1201</v>
      </c>
      <c r="B386" s="187"/>
      <c r="C386" s="188" t="s">
        <v>1200</v>
      </c>
      <c r="D386" s="188" t="s">
        <v>742</v>
      </c>
      <c r="E386" s="189">
        <v>0</v>
      </c>
      <c r="F386" s="189">
        <v>0</v>
      </c>
      <c r="G386" s="189">
        <v>1503443.9</v>
      </c>
      <c r="H386" s="189">
        <v>1503443.9</v>
      </c>
      <c r="I386" s="189">
        <v>0</v>
      </c>
      <c r="J386" s="199">
        <v>0</v>
      </c>
    </row>
    <row r="387" spans="1:10" ht="12.75" hidden="1" outlineLevel="1">
      <c r="A387" s="187" t="s">
        <v>1199</v>
      </c>
      <c r="B387" s="187"/>
      <c r="C387" s="188" t="s">
        <v>1198</v>
      </c>
      <c r="D387" s="188" t="s">
        <v>742</v>
      </c>
      <c r="E387" s="189">
        <v>0</v>
      </c>
      <c r="F387" s="189">
        <v>0</v>
      </c>
      <c r="G387" s="189">
        <v>36672534.24</v>
      </c>
      <c r="H387" s="189">
        <v>36672534.24</v>
      </c>
      <c r="I387" s="189">
        <v>0</v>
      </c>
      <c r="J387" s="199">
        <v>0</v>
      </c>
    </row>
    <row r="388" spans="1:10" ht="12.75" hidden="1" outlineLevel="1">
      <c r="A388" s="187" t="s">
        <v>1197</v>
      </c>
      <c r="B388" s="187"/>
      <c r="C388" s="188" t="s">
        <v>1196</v>
      </c>
      <c r="D388" s="188" t="s">
        <v>742</v>
      </c>
      <c r="E388" s="189">
        <v>0</v>
      </c>
      <c r="F388" s="189">
        <v>0</v>
      </c>
      <c r="G388" s="189">
        <v>54290376.1</v>
      </c>
      <c r="H388" s="189">
        <v>54290376.1</v>
      </c>
      <c r="I388" s="189">
        <v>0</v>
      </c>
      <c r="J388" s="199">
        <v>0</v>
      </c>
    </row>
    <row r="389" spans="1:10" ht="12.75" hidden="1" outlineLevel="1">
      <c r="A389" s="190" t="s">
        <v>741</v>
      </c>
      <c r="B389" s="190"/>
      <c r="C389" s="190"/>
      <c r="D389" s="190"/>
      <c r="E389" s="191">
        <v>0</v>
      </c>
      <c r="F389" s="191">
        <v>0</v>
      </c>
      <c r="G389" s="191">
        <v>109347025.24</v>
      </c>
      <c r="H389" s="191">
        <v>109347025.24</v>
      </c>
      <c r="I389" s="191">
        <v>0</v>
      </c>
      <c r="J389" s="192">
        <v>0</v>
      </c>
    </row>
    <row r="390" spans="1:10" ht="12.75" hidden="1" outlineLevel="1">
      <c r="A390" s="190"/>
      <c r="B390" s="190"/>
      <c r="C390" s="190"/>
      <c r="D390" s="190"/>
      <c r="E390" s="191"/>
      <c r="F390" s="191"/>
      <c r="G390" s="191"/>
      <c r="H390" s="191"/>
      <c r="I390" s="191"/>
      <c r="J390" s="193"/>
    </row>
    <row r="391" spans="1:10" ht="12.75" hidden="1" outlineLevel="1">
      <c r="A391" s="186" t="s">
        <v>1195</v>
      </c>
      <c r="B391" s="186"/>
      <c r="C391" s="186"/>
      <c r="D391" s="186"/>
      <c r="E391" s="186"/>
      <c r="F391" s="186"/>
      <c r="G391" s="186"/>
      <c r="H391" s="186"/>
      <c r="I391" s="186"/>
      <c r="J391" s="186"/>
    </row>
    <row r="392" spans="1:10" ht="12.75" hidden="1" outlineLevel="1">
      <c r="A392" s="187" t="s">
        <v>1194</v>
      </c>
      <c r="B392" s="187"/>
      <c r="C392" s="188" t="s">
        <v>1193</v>
      </c>
      <c r="D392" s="188" t="s">
        <v>742</v>
      </c>
      <c r="E392" s="189">
        <v>0</v>
      </c>
      <c r="F392" s="189">
        <v>0</v>
      </c>
      <c r="G392" s="189">
        <v>11772436907.75</v>
      </c>
      <c r="H392" s="189">
        <v>11771569086.37</v>
      </c>
      <c r="I392" s="189">
        <v>867821.38</v>
      </c>
      <c r="J392" s="199">
        <v>0</v>
      </c>
    </row>
    <row r="393" spans="1:10" ht="12.75" hidden="1" outlineLevel="1">
      <c r="A393" s="187" t="s">
        <v>1192</v>
      </c>
      <c r="B393" s="187"/>
      <c r="C393" s="188" t="s">
        <v>1191</v>
      </c>
      <c r="D393" s="188" t="s">
        <v>742</v>
      </c>
      <c r="E393" s="189">
        <v>0</v>
      </c>
      <c r="F393" s="189">
        <v>0</v>
      </c>
      <c r="G393" s="189">
        <v>712912661.22</v>
      </c>
      <c r="H393" s="189">
        <v>712912661.22</v>
      </c>
      <c r="I393" s="189">
        <v>0</v>
      </c>
      <c r="J393" s="199">
        <v>0</v>
      </c>
    </row>
    <row r="394" spans="1:10" ht="12.75" hidden="1" outlineLevel="1">
      <c r="A394" s="187" t="s">
        <v>1190</v>
      </c>
      <c r="B394" s="187"/>
      <c r="C394" s="188" t="s">
        <v>1189</v>
      </c>
      <c r="D394" s="188" t="s">
        <v>742</v>
      </c>
      <c r="E394" s="189">
        <v>0</v>
      </c>
      <c r="F394" s="189">
        <v>0</v>
      </c>
      <c r="G394" s="189">
        <v>1445340857.43</v>
      </c>
      <c r="H394" s="189">
        <v>1444831767.21</v>
      </c>
      <c r="I394" s="189">
        <v>509090.22</v>
      </c>
      <c r="J394" s="199">
        <v>0</v>
      </c>
    </row>
    <row r="395" spans="1:10" ht="12.75" hidden="1" outlineLevel="1">
      <c r="A395" s="187" t="s">
        <v>1188</v>
      </c>
      <c r="B395" s="187"/>
      <c r="C395" s="188" t="s">
        <v>1187</v>
      </c>
      <c r="D395" s="188" t="s">
        <v>742</v>
      </c>
      <c r="E395" s="189">
        <v>0</v>
      </c>
      <c r="F395" s="189">
        <v>0</v>
      </c>
      <c r="G395" s="189">
        <v>435162128.04</v>
      </c>
      <c r="H395" s="189">
        <v>435162128.04</v>
      </c>
      <c r="I395" s="189">
        <v>0</v>
      </c>
      <c r="J395" s="199">
        <v>0</v>
      </c>
    </row>
    <row r="396" spans="1:10" ht="12.75" hidden="1" outlineLevel="1">
      <c r="A396" s="187" t="s">
        <v>1186</v>
      </c>
      <c r="B396" s="187"/>
      <c r="C396" s="188" t="s">
        <v>1185</v>
      </c>
      <c r="D396" s="188" t="s">
        <v>742</v>
      </c>
      <c r="E396" s="189">
        <v>0</v>
      </c>
      <c r="F396" s="189">
        <v>0</v>
      </c>
      <c r="G396" s="189">
        <v>4000000</v>
      </c>
      <c r="H396" s="189">
        <v>4000000</v>
      </c>
      <c r="I396" s="189">
        <v>0</v>
      </c>
      <c r="J396" s="199">
        <v>0</v>
      </c>
    </row>
    <row r="397" spans="1:10" ht="12.75" hidden="1" outlineLevel="1">
      <c r="A397" s="187" t="s">
        <v>1184</v>
      </c>
      <c r="B397" s="187"/>
      <c r="C397" s="188" t="s">
        <v>1183</v>
      </c>
      <c r="D397" s="188" t="s">
        <v>742</v>
      </c>
      <c r="E397" s="189">
        <v>0</v>
      </c>
      <c r="F397" s="189">
        <v>0</v>
      </c>
      <c r="G397" s="189">
        <v>3507689932.6</v>
      </c>
      <c r="H397" s="189">
        <v>3501089932.6</v>
      </c>
      <c r="I397" s="189">
        <v>6600000</v>
      </c>
      <c r="J397" s="199">
        <v>0</v>
      </c>
    </row>
    <row r="398" spans="1:10" ht="12.75" hidden="1" outlineLevel="1">
      <c r="A398" s="190" t="s">
        <v>741</v>
      </c>
      <c r="B398" s="190"/>
      <c r="C398" s="190"/>
      <c r="D398" s="190"/>
      <c r="E398" s="191">
        <v>0</v>
      </c>
      <c r="F398" s="191">
        <v>0</v>
      </c>
      <c r="G398" s="191">
        <v>17877542487.04</v>
      </c>
      <c r="H398" s="191">
        <v>17869565575.44</v>
      </c>
      <c r="I398" s="191">
        <v>7976911.6</v>
      </c>
      <c r="J398" s="192">
        <v>0</v>
      </c>
    </row>
    <row r="399" spans="1:10" ht="12.75" hidden="1" outlineLevel="1">
      <c r="A399" s="190"/>
      <c r="B399" s="190"/>
      <c r="C399" s="190"/>
      <c r="D399" s="190"/>
      <c r="E399" s="191"/>
      <c r="F399" s="191"/>
      <c r="G399" s="191"/>
      <c r="H399" s="191"/>
      <c r="I399" s="191"/>
      <c r="J399" s="193"/>
    </row>
    <row r="400" spans="1:10" ht="12.75" hidden="1" outlineLevel="1">
      <c r="A400" s="186" t="s">
        <v>1182</v>
      </c>
      <c r="B400" s="186"/>
      <c r="C400" s="186"/>
      <c r="D400" s="186"/>
      <c r="E400" s="186"/>
      <c r="F400" s="186"/>
      <c r="G400" s="186"/>
      <c r="H400" s="186"/>
      <c r="I400" s="186"/>
      <c r="J400" s="186"/>
    </row>
    <row r="401" spans="1:10" ht="12.75" hidden="1" outlineLevel="1">
      <c r="A401" s="187" t="s">
        <v>1181</v>
      </c>
      <c r="B401" s="187"/>
      <c r="C401" s="188" t="s">
        <v>1180</v>
      </c>
      <c r="D401" s="188" t="s">
        <v>742</v>
      </c>
      <c r="E401" s="189">
        <v>0</v>
      </c>
      <c r="F401" s="189">
        <v>0</v>
      </c>
      <c r="G401" s="189">
        <v>1185863050</v>
      </c>
      <c r="H401" s="189">
        <v>1185863050</v>
      </c>
      <c r="I401" s="189">
        <v>0</v>
      </c>
      <c r="J401" s="199">
        <v>0</v>
      </c>
    </row>
    <row r="402" spans="1:10" ht="12.75" hidden="1" outlineLevel="1">
      <c r="A402" s="187" t="s">
        <v>1179</v>
      </c>
      <c r="B402" s="187"/>
      <c r="C402" s="188" t="s">
        <v>1178</v>
      </c>
      <c r="D402" s="188" t="s">
        <v>742</v>
      </c>
      <c r="E402" s="189">
        <v>0</v>
      </c>
      <c r="F402" s="189">
        <v>0</v>
      </c>
      <c r="G402" s="189">
        <v>158196715</v>
      </c>
      <c r="H402" s="189">
        <v>158196715</v>
      </c>
      <c r="I402" s="189">
        <v>0</v>
      </c>
      <c r="J402" s="199">
        <v>0</v>
      </c>
    </row>
    <row r="403" spans="1:10" ht="12.75" hidden="1" outlineLevel="1">
      <c r="A403" s="187" t="s">
        <v>1177</v>
      </c>
      <c r="B403" s="187"/>
      <c r="C403" s="188" t="s">
        <v>1176</v>
      </c>
      <c r="D403" s="188" t="s">
        <v>742</v>
      </c>
      <c r="E403" s="189">
        <v>0</v>
      </c>
      <c r="F403" s="189">
        <v>0</v>
      </c>
      <c r="G403" s="189">
        <v>793314074</v>
      </c>
      <c r="H403" s="189">
        <v>793314074</v>
      </c>
      <c r="I403" s="189">
        <v>0</v>
      </c>
      <c r="J403" s="199">
        <v>0</v>
      </c>
    </row>
    <row r="404" spans="1:10" ht="12.75" hidden="1" outlineLevel="1">
      <c r="A404" s="187" t="s">
        <v>1175</v>
      </c>
      <c r="B404" s="187"/>
      <c r="C404" s="188" t="s">
        <v>1174</v>
      </c>
      <c r="D404" s="188" t="s">
        <v>742</v>
      </c>
      <c r="E404" s="189">
        <v>0</v>
      </c>
      <c r="F404" s="189">
        <v>0</v>
      </c>
      <c r="G404" s="189">
        <v>672108866</v>
      </c>
      <c r="H404" s="189">
        <v>672108866</v>
      </c>
      <c r="I404" s="189">
        <v>0</v>
      </c>
      <c r="J404" s="199">
        <v>0</v>
      </c>
    </row>
    <row r="405" spans="1:10" ht="12.75" hidden="1" outlineLevel="1">
      <c r="A405" s="187" t="s">
        <v>1173</v>
      </c>
      <c r="B405" s="187"/>
      <c r="C405" s="188" t="s">
        <v>1172</v>
      </c>
      <c r="D405" s="188" t="s">
        <v>742</v>
      </c>
      <c r="E405" s="189">
        <v>0</v>
      </c>
      <c r="F405" s="189">
        <v>0</v>
      </c>
      <c r="G405" s="189">
        <v>3097971</v>
      </c>
      <c r="H405" s="189">
        <v>3097971</v>
      </c>
      <c r="I405" s="189">
        <v>0</v>
      </c>
      <c r="J405" s="199">
        <v>0</v>
      </c>
    </row>
    <row r="406" spans="1:10" ht="12.75" hidden="1" outlineLevel="1">
      <c r="A406" s="187" t="s">
        <v>865</v>
      </c>
      <c r="B406" s="187"/>
      <c r="C406" s="188" t="s">
        <v>1171</v>
      </c>
      <c r="D406" s="188" t="s">
        <v>742</v>
      </c>
      <c r="E406" s="189">
        <v>0</v>
      </c>
      <c r="F406" s="189">
        <v>0</v>
      </c>
      <c r="G406" s="189">
        <v>849576400.26</v>
      </c>
      <c r="H406" s="189">
        <v>849576400.26</v>
      </c>
      <c r="I406" s="189">
        <v>0</v>
      </c>
      <c r="J406" s="199">
        <v>0</v>
      </c>
    </row>
    <row r="407" spans="1:10" ht="12.75" hidden="1" outlineLevel="1">
      <c r="A407" s="187" t="s">
        <v>1170</v>
      </c>
      <c r="B407" s="187"/>
      <c r="C407" s="188" t="s">
        <v>1169</v>
      </c>
      <c r="D407" s="188" t="s">
        <v>742</v>
      </c>
      <c r="E407" s="189">
        <v>0</v>
      </c>
      <c r="F407" s="189">
        <v>0</v>
      </c>
      <c r="G407" s="189">
        <v>55574273.15</v>
      </c>
      <c r="H407" s="189">
        <v>55574273.15</v>
      </c>
      <c r="I407" s="189">
        <v>0</v>
      </c>
      <c r="J407" s="199">
        <v>0</v>
      </c>
    </row>
    <row r="408" spans="1:10" ht="12.75" hidden="1" outlineLevel="1">
      <c r="A408" s="187" t="s">
        <v>856</v>
      </c>
      <c r="B408" s="187"/>
      <c r="C408" s="188" t="s">
        <v>1168</v>
      </c>
      <c r="D408" s="188" t="s">
        <v>742</v>
      </c>
      <c r="E408" s="189">
        <v>0</v>
      </c>
      <c r="F408" s="189">
        <v>0</v>
      </c>
      <c r="G408" s="189">
        <v>348755020.93</v>
      </c>
      <c r="H408" s="189">
        <v>348755020.93</v>
      </c>
      <c r="I408" s="189">
        <v>0</v>
      </c>
      <c r="J408" s="199">
        <v>0</v>
      </c>
    </row>
    <row r="409" spans="1:10" ht="12.75" hidden="1" outlineLevel="1">
      <c r="A409" s="187" t="s">
        <v>1167</v>
      </c>
      <c r="B409" s="187"/>
      <c r="C409" s="188" t="s">
        <v>1166</v>
      </c>
      <c r="D409" s="188" t="s">
        <v>742</v>
      </c>
      <c r="E409" s="189">
        <v>0</v>
      </c>
      <c r="F409" s="189">
        <v>0</v>
      </c>
      <c r="G409" s="189">
        <v>3867712029.92</v>
      </c>
      <c r="H409" s="189">
        <v>3867712029.92</v>
      </c>
      <c r="I409" s="189">
        <v>0</v>
      </c>
      <c r="J409" s="199">
        <v>0</v>
      </c>
    </row>
    <row r="410" spans="1:10" ht="12.75" hidden="1" outlineLevel="1">
      <c r="A410" s="187" t="s">
        <v>1165</v>
      </c>
      <c r="B410" s="187"/>
      <c r="C410" s="188" t="s">
        <v>1164</v>
      </c>
      <c r="D410" s="188" t="s">
        <v>742</v>
      </c>
      <c r="E410" s="189">
        <v>0</v>
      </c>
      <c r="F410" s="189">
        <v>0</v>
      </c>
      <c r="G410" s="189">
        <v>15116808.21</v>
      </c>
      <c r="H410" s="189">
        <v>15116808.21</v>
      </c>
      <c r="I410" s="189">
        <v>0</v>
      </c>
      <c r="J410" s="199">
        <v>0</v>
      </c>
    </row>
    <row r="411" spans="1:10" ht="12.75" hidden="1" outlineLevel="1">
      <c r="A411" s="187" t="s">
        <v>849</v>
      </c>
      <c r="B411" s="187"/>
      <c r="C411" s="188" t="s">
        <v>1163</v>
      </c>
      <c r="D411" s="188" t="s">
        <v>742</v>
      </c>
      <c r="E411" s="189">
        <v>0</v>
      </c>
      <c r="F411" s="189">
        <v>0</v>
      </c>
      <c r="G411" s="189">
        <v>2375549.72</v>
      </c>
      <c r="H411" s="189">
        <v>2375549.72</v>
      </c>
      <c r="I411" s="189">
        <v>0</v>
      </c>
      <c r="J411" s="199">
        <v>0</v>
      </c>
    </row>
    <row r="412" spans="1:10" ht="12.75" hidden="1" outlineLevel="1">
      <c r="A412" s="187" t="s">
        <v>1162</v>
      </c>
      <c r="B412" s="187"/>
      <c r="C412" s="188" t="s">
        <v>1161</v>
      </c>
      <c r="D412" s="188" t="s">
        <v>742</v>
      </c>
      <c r="E412" s="189">
        <v>0</v>
      </c>
      <c r="F412" s="189">
        <v>0</v>
      </c>
      <c r="G412" s="189">
        <v>419267954.74</v>
      </c>
      <c r="H412" s="189">
        <v>419267954.74</v>
      </c>
      <c r="I412" s="189">
        <v>0</v>
      </c>
      <c r="J412" s="199">
        <v>0</v>
      </c>
    </row>
    <row r="413" spans="1:10" ht="12.75" hidden="1" outlineLevel="1">
      <c r="A413" s="187" t="s">
        <v>1160</v>
      </c>
      <c r="B413" s="187"/>
      <c r="C413" s="188" t="s">
        <v>1159</v>
      </c>
      <c r="D413" s="188" t="s">
        <v>742</v>
      </c>
      <c r="E413" s="189">
        <v>0</v>
      </c>
      <c r="F413" s="189">
        <v>0</v>
      </c>
      <c r="G413" s="189">
        <v>31782896.22</v>
      </c>
      <c r="H413" s="189">
        <v>31782896.22</v>
      </c>
      <c r="I413" s="189">
        <v>0</v>
      </c>
      <c r="J413" s="199">
        <v>0</v>
      </c>
    </row>
    <row r="414" spans="1:10" ht="12.75" hidden="1" outlineLevel="1">
      <c r="A414" s="187" t="s">
        <v>1158</v>
      </c>
      <c r="B414" s="187"/>
      <c r="C414" s="188" t="s">
        <v>1157</v>
      </c>
      <c r="D414" s="188" t="s">
        <v>742</v>
      </c>
      <c r="E414" s="189">
        <v>0</v>
      </c>
      <c r="F414" s="189">
        <v>0</v>
      </c>
      <c r="G414" s="189">
        <v>606717835.51</v>
      </c>
      <c r="H414" s="189">
        <v>605777300.51</v>
      </c>
      <c r="I414" s="189">
        <v>940535</v>
      </c>
      <c r="J414" s="199">
        <v>0</v>
      </c>
    </row>
    <row r="415" spans="1:10" ht="12.75" hidden="1" outlineLevel="1">
      <c r="A415" s="187" t="s">
        <v>1156</v>
      </c>
      <c r="B415" s="187"/>
      <c r="C415" s="188" t="s">
        <v>1155</v>
      </c>
      <c r="D415" s="188" t="s">
        <v>742</v>
      </c>
      <c r="E415" s="189">
        <v>0</v>
      </c>
      <c r="F415" s="189">
        <v>0</v>
      </c>
      <c r="G415" s="189">
        <v>17652692.45</v>
      </c>
      <c r="H415" s="189">
        <v>17652692.45</v>
      </c>
      <c r="I415" s="189">
        <v>0</v>
      </c>
      <c r="J415" s="199">
        <v>0</v>
      </c>
    </row>
    <row r="416" spans="1:10" ht="12.75" hidden="1" outlineLevel="1">
      <c r="A416" s="187" t="s">
        <v>1154</v>
      </c>
      <c r="B416" s="187"/>
      <c r="C416" s="188" t="s">
        <v>1153</v>
      </c>
      <c r="D416" s="188" t="s">
        <v>742</v>
      </c>
      <c r="E416" s="189">
        <v>0</v>
      </c>
      <c r="F416" s="189">
        <v>0</v>
      </c>
      <c r="G416" s="189">
        <v>1590567499.91</v>
      </c>
      <c r="H416" s="189">
        <v>1590567499.91</v>
      </c>
      <c r="I416" s="189">
        <v>0</v>
      </c>
      <c r="J416" s="199">
        <v>0</v>
      </c>
    </row>
    <row r="417" spans="1:10" ht="12.75" hidden="1" outlineLevel="1">
      <c r="A417" s="187" t="s">
        <v>1152</v>
      </c>
      <c r="B417" s="187"/>
      <c r="C417" s="188" t="s">
        <v>1151</v>
      </c>
      <c r="D417" s="188" t="s">
        <v>742</v>
      </c>
      <c r="E417" s="189">
        <v>0</v>
      </c>
      <c r="F417" s="189">
        <v>0</v>
      </c>
      <c r="G417" s="189">
        <v>82399408.19</v>
      </c>
      <c r="H417" s="189">
        <v>82399408.19</v>
      </c>
      <c r="I417" s="189">
        <v>0</v>
      </c>
      <c r="J417" s="199">
        <v>0</v>
      </c>
    </row>
    <row r="418" spans="1:10" ht="12.75" hidden="1" outlineLevel="1">
      <c r="A418" s="187" t="s">
        <v>1150</v>
      </c>
      <c r="B418" s="187"/>
      <c r="C418" s="188" t="s">
        <v>1149</v>
      </c>
      <c r="D418" s="188" t="s">
        <v>742</v>
      </c>
      <c r="E418" s="189">
        <v>0</v>
      </c>
      <c r="F418" s="189">
        <v>0</v>
      </c>
      <c r="G418" s="189">
        <v>1330000</v>
      </c>
      <c r="H418" s="189">
        <v>1330000</v>
      </c>
      <c r="I418" s="189">
        <v>0</v>
      </c>
      <c r="J418" s="199">
        <v>0</v>
      </c>
    </row>
    <row r="419" spans="1:10" ht="12.75" hidden="1" outlineLevel="1">
      <c r="A419" s="187" t="s">
        <v>785</v>
      </c>
      <c r="B419" s="187"/>
      <c r="C419" s="188" t="s">
        <v>1148</v>
      </c>
      <c r="D419" s="188" t="s">
        <v>742</v>
      </c>
      <c r="E419" s="189">
        <v>0</v>
      </c>
      <c r="F419" s="189">
        <v>0</v>
      </c>
      <c r="G419" s="189">
        <v>19994960.2</v>
      </c>
      <c r="H419" s="189">
        <v>19994960.2</v>
      </c>
      <c r="I419" s="189">
        <v>0</v>
      </c>
      <c r="J419" s="199">
        <v>0</v>
      </c>
    </row>
    <row r="420" spans="1:10" ht="12.75" hidden="1" outlineLevel="1">
      <c r="A420" s="187" t="s">
        <v>1147</v>
      </c>
      <c r="B420" s="187"/>
      <c r="C420" s="188" t="s">
        <v>1146</v>
      </c>
      <c r="D420" s="188" t="s">
        <v>742</v>
      </c>
      <c r="E420" s="189">
        <v>0</v>
      </c>
      <c r="F420" s="189">
        <v>0</v>
      </c>
      <c r="G420" s="189">
        <v>61449693.4</v>
      </c>
      <c r="H420" s="189">
        <v>61449693.4</v>
      </c>
      <c r="I420" s="189">
        <v>0</v>
      </c>
      <c r="J420" s="199">
        <v>0</v>
      </c>
    </row>
    <row r="421" spans="1:10" ht="12.75" hidden="1" outlineLevel="1">
      <c r="A421" s="187" t="s">
        <v>1145</v>
      </c>
      <c r="B421" s="187"/>
      <c r="C421" s="188" t="s">
        <v>1144</v>
      </c>
      <c r="D421" s="188" t="s">
        <v>742</v>
      </c>
      <c r="E421" s="189">
        <v>0</v>
      </c>
      <c r="F421" s="189">
        <v>0</v>
      </c>
      <c r="G421" s="189">
        <v>96338709.1</v>
      </c>
      <c r="H421" s="189">
        <v>96338709.1</v>
      </c>
      <c r="I421" s="189">
        <v>0</v>
      </c>
      <c r="J421" s="199">
        <v>0</v>
      </c>
    </row>
    <row r="422" spans="1:10" ht="12.75" hidden="1" outlineLevel="1">
      <c r="A422" s="187" t="s">
        <v>397</v>
      </c>
      <c r="B422" s="187"/>
      <c r="C422" s="188" t="s">
        <v>1143</v>
      </c>
      <c r="D422" s="188" t="s">
        <v>742</v>
      </c>
      <c r="E422" s="189">
        <v>0</v>
      </c>
      <c r="F422" s="189">
        <v>0</v>
      </c>
      <c r="G422" s="189">
        <v>2330500</v>
      </c>
      <c r="H422" s="189">
        <v>2330500</v>
      </c>
      <c r="I422" s="189">
        <v>0</v>
      </c>
      <c r="J422" s="199">
        <v>0</v>
      </c>
    </row>
    <row r="423" spans="1:10" ht="12.75" hidden="1" outlineLevel="1">
      <c r="A423" s="187" t="s">
        <v>1142</v>
      </c>
      <c r="B423" s="187"/>
      <c r="C423" s="188" t="s">
        <v>1141</v>
      </c>
      <c r="D423" s="188" t="s">
        <v>742</v>
      </c>
      <c r="E423" s="189">
        <v>0</v>
      </c>
      <c r="F423" s="189">
        <v>0</v>
      </c>
      <c r="G423" s="189">
        <v>333835950.25</v>
      </c>
      <c r="H423" s="189">
        <v>333835950.25</v>
      </c>
      <c r="I423" s="189">
        <v>0</v>
      </c>
      <c r="J423" s="199">
        <v>0</v>
      </c>
    </row>
    <row r="424" spans="1:10" ht="12.75" hidden="1" outlineLevel="1">
      <c r="A424" s="187" t="s">
        <v>1140</v>
      </c>
      <c r="B424" s="187"/>
      <c r="C424" s="188" t="s">
        <v>1139</v>
      </c>
      <c r="D424" s="188" t="s">
        <v>742</v>
      </c>
      <c r="E424" s="189">
        <v>0</v>
      </c>
      <c r="F424" s="189">
        <v>0</v>
      </c>
      <c r="G424" s="189">
        <v>512996803.18</v>
      </c>
      <c r="H424" s="189">
        <v>512996803.18</v>
      </c>
      <c r="I424" s="189">
        <v>0</v>
      </c>
      <c r="J424" s="199">
        <v>0</v>
      </c>
    </row>
    <row r="425" spans="1:10" ht="12.75" hidden="1" outlineLevel="1">
      <c r="A425" s="187" t="s">
        <v>1138</v>
      </c>
      <c r="B425" s="187"/>
      <c r="C425" s="188" t="s">
        <v>1137</v>
      </c>
      <c r="D425" s="188" t="s">
        <v>742</v>
      </c>
      <c r="E425" s="189">
        <v>0</v>
      </c>
      <c r="F425" s="189">
        <v>0</v>
      </c>
      <c r="G425" s="189">
        <v>17395274.4</v>
      </c>
      <c r="H425" s="189">
        <v>17395274.4</v>
      </c>
      <c r="I425" s="189">
        <v>0</v>
      </c>
      <c r="J425" s="199">
        <v>0</v>
      </c>
    </row>
    <row r="426" spans="1:10" ht="12.75" hidden="1" outlineLevel="1">
      <c r="A426" s="187" t="s">
        <v>854</v>
      </c>
      <c r="B426" s="187"/>
      <c r="C426" s="188" t="s">
        <v>1136</v>
      </c>
      <c r="D426" s="188" t="s">
        <v>742</v>
      </c>
      <c r="E426" s="189">
        <v>0</v>
      </c>
      <c r="F426" s="189">
        <v>0</v>
      </c>
      <c r="G426" s="189">
        <v>154517137.26</v>
      </c>
      <c r="H426" s="189">
        <v>154517137.26</v>
      </c>
      <c r="I426" s="189">
        <v>0</v>
      </c>
      <c r="J426" s="199">
        <v>0</v>
      </c>
    </row>
    <row r="427" spans="1:10" ht="12.75" hidden="1" outlineLevel="1">
      <c r="A427" s="187" t="s">
        <v>1135</v>
      </c>
      <c r="B427" s="187"/>
      <c r="C427" s="188" t="s">
        <v>1134</v>
      </c>
      <c r="D427" s="188" t="s">
        <v>742</v>
      </c>
      <c r="E427" s="189">
        <v>0</v>
      </c>
      <c r="F427" s="189">
        <v>0</v>
      </c>
      <c r="G427" s="189">
        <v>15446369.09</v>
      </c>
      <c r="H427" s="189">
        <v>15446369.09</v>
      </c>
      <c r="I427" s="189">
        <v>0</v>
      </c>
      <c r="J427" s="199">
        <v>0</v>
      </c>
    </row>
    <row r="428" spans="1:10" ht="12.75" hidden="1" outlineLevel="1">
      <c r="A428" s="187" t="s">
        <v>1133</v>
      </c>
      <c r="B428" s="187"/>
      <c r="C428" s="188" t="s">
        <v>1132</v>
      </c>
      <c r="D428" s="188" t="s">
        <v>742</v>
      </c>
      <c r="E428" s="189">
        <v>0</v>
      </c>
      <c r="F428" s="189">
        <v>0</v>
      </c>
      <c r="G428" s="189">
        <v>62191679.41</v>
      </c>
      <c r="H428" s="189">
        <v>62191679.41</v>
      </c>
      <c r="I428" s="189">
        <v>0</v>
      </c>
      <c r="J428" s="199">
        <v>0</v>
      </c>
    </row>
    <row r="429" spans="1:10" ht="12.75" hidden="1" outlineLevel="1">
      <c r="A429" s="190" t="s">
        <v>741</v>
      </c>
      <c r="B429" s="190"/>
      <c r="C429" s="190"/>
      <c r="D429" s="190"/>
      <c r="E429" s="191">
        <v>0</v>
      </c>
      <c r="F429" s="191">
        <v>0</v>
      </c>
      <c r="G429" s="191">
        <v>11977906121.5</v>
      </c>
      <c r="H429" s="191">
        <v>11976965586.5</v>
      </c>
      <c r="I429" s="191">
        <v>940535</v>
      </c>
      <c r="J429" s="192">
        <v>0</v>
      </c>
    </row>
    <row r="430" spans="1:10" ht="12.75" hidden="1" outlineLevel="1">
      <c r="A430" s="190"/>
      <c r="B430" s="190"/>
      <c r="C430" s="190"/>
      <c r="D430" s="190"/>
      <c r="E430" s="191"/>
      <c r="F430" s="191"/>
      <c r="G430" s="191"/>
      <c r="H430" s="191"/>
      <c r="I430" s="191"/>
      <c r="J430" s="193"/>
    </row>
    <row r="431" spans="1:10" ht="12.75" hidden="1" outlineLevel="1">
      <c r="A431" s="186" t="s">
        <v>1131</v>
      </c>
      <c r="B431" s="186"/>
      <c r="C431" s="186"/>
      <c r="D431" s="186"/>
      <c r="E431" s="186"/>
      <c r="F431" s="186"/>
      <c r="G431" s="186"/>
      <c r="H431" s="186"/>
      <c r="I431" s="186"/>
      <c r="J431" s="186"/>
    </row>
    <row r="432" spans="1:10" ht="12.75" hidden="1" outlineLevel="1">
      <c r="A432" s="187" t="s">
        <v>1130</v>
      </c>
      <c r="B432" s="187"/>
      <c r="C432" s="188" t="s">
        <v>1129</v>
      </c>
      <c r="D432" s="188" t="s">
        <v>742</v>
      </c>
      <c r="E432" s="189">
        <v>0</v>
      </c>
      <c r="F432" s="189">
        <v>0</v>
      </c>
      <c r="G432" s="189">
        <v>47753942537.85</v>
      </c>
      <c r="H432" s="189">
        <v>47373605439.35</v>
      </c>
      <c r="I432" s="189">
        <v>380337098.5</v>
      </c>
      <c r="J432" s="199">
        <v>0</v>
      </c>
    </row>
    <row r="433" spans="1:10" ht="12.75" hidden="1" outlineLevel="1">
      <c r="A433" s="187" t="s">
        <v>1128</v>
      </c>
      <c r="B433" s="187"/>
      <c r="C433" s="188" t="s">
        <v>1127</v>
      </c>
      <c r="D433" s="188" t="s">
        <v>742</v>
      </c>
      <c r="E433" s="189">
        <v>0</v>
      </c>
      <c r="F433" s="189">
        <v>0</v>
      </c>
      <c r="G433" s="189">
        <v>5774289333.46</v>
      </c>
      <c r="H433" s="189">
        <v>5774289333.46</v>
      </c>
      <c r="I433" s="189">
        <v>0</v>
      </c>
      <c r="J433" s="199">
        <v>0</v>
      </c>
    </row>
    <row r="434" spans="1:10" ht="12.75" hidden="1" outlineLevel="1">
      <c r="A434" s="187" t="s">
        <v>1126</v>
      </c>
      <c r="B434" s="187"/>
      <c r="C434" s="188" t="s">
        <v>1125</v>
      </c>
      <c r="D434" s="188" t="s">
        <v>742</v>
      </c>
      <c r="E434" s="189">
        <v>0</v>
      </c>
      <c r="F434" s="189">
        <v>0</v>
      </c>
      <c r="G434" s="189">
        <v>489809015</v>
      </c>
      <c r="H434" s="189">
        <v>489809015</v>
      </c>
      <c r="I434" s="189">
        <v>0</v>
      </c>
      <c r="J434" s="199">
        <v>0</v>
      </c>
    </row>
    <row r="435" spans="1:10" ht="12.75" hidden="1" outlineLevel="1">
      <c r="A435" s="187" t="s">
        <v>1124</v>
      </c>
      <c r="B435" s="187"/>
      <c r="C435" s="188" t="s">
        <v>1123</v>
      </c>
      <c r="D435" s="188" t="s">
        <v>742</v>
      </c>
      <c r="E435" s="189">
        <v>0</v>
      </c>
      <c r="F435" s="189">
        <v>0</v>
      </c>
      <c r="G435" s="189">
        <v>651636</v>
      </c>
      <c r="H435" s="189">
        <v>651636</v>
      </c>
      <c r="I435" s="189">
        <v>0</v>
      </c>
      <c r="J435" s="199">
        <v>0</v>
      </c>
    </row>
    <row r="436" spans="1:10" ht="12.75" hidden="1" outlineLevel="1">
      <c r="A436" s="187" t="s">
        <v>1122</v>
      </c>
      <c r="B436" s="187"/>
      <c r="C436" s="188" t="s">
        <v>1121</v>
      </c>
      <c r="D436" s="188" t="s">
        <v>742</v>
      </c>
      <c r="E436" s="189">
        <v>0</v>
      </c>
      <c r="F436" s="189">
        <v>0</v>
      </c>
      <c r="G436" s="189">
        <v>1236726</v>
      </c>
      <c r="H436" s="189">
        <v>1236726</v>
      </c>
      <c r="I436" s="189">
        <v>0</v>
      </c>
      <c r="J436" s="199">
        <v>0</v>
      </c>
    </row>
    <row r="437" spans="1:10" ht="12.75" hidden="1" outlineLevel="1">
      <c r="A437" s="187" t="s">
        <v>1120</v>
      </c>
      <c r="B437" s="187"/>
      <c r="C437" s="188" t="s">
        <v>1119</v>
      </c>
      <c r="D437" s="188" t="s">
        <v>742</v>
      </c>
      <c r="E437" s="189">
        <v>0</v>
      </c>
      <c r="F437" s="189">
        <v>0</v>
      </c>
      <c r="G437" s="189">
        <v>1938215</v>
      </c>
      <c r="H437" s="189">
        <v>1938215</v>
      </c>
      <c r="I437" s="189">
        <v>0</v>
      </c>
      <c r="J437" s="199">
        <v>0</v>
      </c>
    </row>
    <row r="438" spans="1:10" ht="12.75" hidden="1" outlineLevel="1">
      <c r="A438" s="187" t="s">
        <v>1118</v>
      </c>
      <c r="B438" s="187"/>
      <c r="C438" s="188" t="s">
        <v>1117</v>
      </c>
      <c r="D438" s="188" t="s">
        <v>742</v>
      </c>
      <c r="E438" s="189">
        <v>0</v>
      </c>
      <c r="F438" s="189">
        <v>0</v>
      </c>
      <c r="G438" s="189">
        <v>2142452</v>
      </c>
      <c r="H438" s="189">
        <v>2142452</v>
      </c>
      <c r="I438" s="189">
        <v>0</v>
      </c>
      <c r="J438" s="199">
        <v>0</v>
      </c>
    </row>
    <row r="439" spans="1:10" ht="12.75" hidden="1" outlineLevel="1">
      <c r="A439" s="187" t="s">
        <v>1116</v>
      </c>
      <c r="B439" s="187"/>
      <c r="C439" s="188" t="s">
        <v>1115</v>
      </c>
      <c r="D439" s="188" t="s">
        <v>742</v>
      </c>
      <c r="E439" s="189">
        <v>0</v>
      </c>
      <c r="F439" s="189">
        <v>0</v>
      </c>
      <c r="G439" s="189">
        <v>1645543543</v>
      </c>
      <c r="H439" s="189">
        <v>1645543543</v>
      </c>
      <c r="I439" s="189">
        <v>0</v>
      </c>
      <c r="J439" s="199">
        <v>0</v>
      </c>
    </row>
    <row r="440" spans="1:10" ht="12.75" hidden="1" outlineLevel="1">
      <c r="A440" s="187" t="s">
        <v>1114</v>
      </c>
      <c r="B440" s="187"/>
      <c r="C440" s="188" t="s">
        <v>1113</v>
      </c>
      <c r="D440" s="188" t="s">
        <v>742</v>
      </c>
      <c r="E440" s="189">
        <v>0</v>
      </c>
      <c r="F440" s="189">
        <v>0</v>
      </c>
      <c r="G440" s="189">
        <v>5173443</v>
      </c>
      <c r="H440" s="189">
        <v>5173443</v>
      </c>
      <c r="I440" s="189">
        <v>0</v>
      </c>
      <c r="J440" s="199">
        <v>0</v>
      </c>
    </row>
    <row r="441" spans="1:10" ht="12.75" hidden="1" outlineLevel="1">
      <c r="A441" s="187" t="s">
        <v>1112</v>
      </c>
      <c r="B441" s="187"/>
      <c r="C441" s="188" t="s">
        <v>1111</v>
      </c>
      <c r="D441" s="188" t="s">
        <v>742</v>
      </c>
      <c r="E441" s="189">
        <v>0</v>
      </c>
      <c r="F441" s="189">
        <v>0</v>
      </c>
      <c r="G441" s="189">
        <v>451628</v>
      </c>
      <c r="H441" s="189">
        <v>451628</v>
      </c>
      <c r="I441" s="189">
        <v>0</v>
      </c>
      <c r="J441" s="199">
        <v>0</v>
      </c>
    </row>
    <row r="442" spans="1:10" ht="12.75" hidden="1" outlineLevel="1">
      <c r="A442" s="187" t="s">
        <v>1110</v>
      </c>
      <c r="B442" s="187"/>
      <c r="C442" s="188" t="s">
        <v>1109</v>
      </c>
      <c r="D442" s="188" t="s">
        <v>742</v>
      </c>
      <c r="E442" s="189">
        <v>0</v>
      </c>
      <c r="F442" s="189">
        <v>0</v>
      </c>
      <c r="G442" s="189">
        <v>181973008</v>
      </c>
      <c r="H442" s="189">
        <v>181973008</v>
      </c>
      <c r="I442" s="189">
        <v>0</v>
      </c>
      <c r="J442" s="199">
        <v>0</v>
      </c>
    </row>
    <row r="443" spans="1:10" ht="12.75" hidden="1" outlineLevel="1">
      <c r="A443" s="187" t="s">
        <v>1108</v>
      </c>
      <c r="B443" s="187"/>
      <c r="C443" s="188" t="s">
        <v>1107</v>
      </c>
      <c r="D443" s="188" t="s">
        <v>742</v>
      </c>
      <c r="E443" s="189">
        <v>0</v>
      </c>
      <c r="F443" s="189">
        <v>0</v>
      </c>
      <c r="G443" s="189">
        <v>84003199</v>
      </c>
      <c r="H443" s="189">
        <v>84003199</v>
      </c>
      <c r="I443" s="189">
        <v>0</v>
      </c>
      <c r="J443" s="199">
        <v>0</v>
      </c>
    </row>
    <row r="444" spans="1:10" ht="12.75" hidden="1" outlineLevel="1">
      <c r="A444" s="187" t="s">
        <v>1106</v>
      </c>
      <c r="B444" s="187"/>
      <c r="C444" s="188" t="s">
        <v>1105</v>
      </c>
      <c r="D444" s="188" t="s">
        <v>742</v>
      </c>
      <c r="E444" s="189">
        <v>0</v>
      </c>
      <c r="F444" s="189">
        <v>0</v>
      </c>
      <c r="G444" s="189">
        <v>7882161357.18</v>
      </c>
      <c r="H444" s="189">
        <v>7882161357.18</v>
      </c>
      <c r="I444" s="189">
        <v>0</v>
      </c>
      <c r="J444" s="199">
        <v>0</v>
      </c>
    </row>
    <row r="445" spans="1:10" ht="12.75" hidden="1" outlineLevel="1">
      <c r="A445" s="187" t="s">
        <v>1104</v>
      </c>
      <c r="B445" s="187"/>
      <c r="C445" s="188" t="s">
        <v>1103</v>
      </c>
      <c r="D445" s="188" t="s">
        <v>742</v>
      </c>
      <c r="E445" s="189">
        <v>0</v>
      </c>
      <c r="F445" s="189">
        <v>0</v>
      </c>
      <c r="G445" s="189">
        <v>2599854.23</v>
      </c>
      <c r="H445" s="189">
        <v>2599854.23</v>
      </c>
      <c r="I445" s="189">
        <v>0</v>
      </c>
      <c r="J445" s="199">
        <v>0</v>
      </c>
    </row>
    <row r="446" spans="1:10" ht="12.75" hidden="1" outlineLevel="1">
      <c r="A446" s="187" t="s">
        <v>1102</v>
      </c>
      <c r="B446" s="187"/>
      <c r="C446" s="188" t="s">
        <v>1101</v>
      </c>
      <c r="D446" s="188" t="s">
        <v>742</v>
      </c>
      <c r="E446" s="189">
        <v>0</v>
      </c>
      <c r="F446" s="189">
        <v>0</v>
      </c>
      <c r="G446" s="189">
        <v>16308553.83</v>
      </c>
      <c r="H446" s="189">
        <v>16308553.83</v>
      </c>
      <c r="I446" s="189">
        <v>0</v>
      </c>
      <c r="J446" s="199">
        <v>0</v>
      </c>
    </row>
    <row r="447" spans="1:10" ht="12.75" hidden="1" outlineLevel="1">
      <c r="A447" s="187" t="s">
        <v>1100</v>
      </c>
      <c r="B447" s="187"/>
      <c r="C447" s="188" t="s">
        <v>1099</v>
      </c>
      <c r="D447" s="188" t="s">
        <v>742</v>
      </c>
      <c r="E447" s="189">
        <v>0</v>
      </c>
      <c r="F447" s="189">
        <v>0</v>
      </c>
      <c r="G447" s="189">
        <v>21563289.7</v>
      </c>
      <c r="H447" s="189">
        <v>21563289.7</v>
      </c>
      <c r="I447" s="189">
        <v>0</v>
      </c>
      <c r="J447" s="199">
        <v>0</v>
      </c>
    </row>
    <row r="448" spans="1:10" ht="12.75" hidden="1" outlineLevel="1">
      <c r="A448" s="187" t="s">
        <v>1098</v>
      </c>
      <c r="B448" s="187"/>
      <c r="C448" s="188" t="s">
        <v>1097</v>
      </c>
      <c r="D448" s="188" t="s">
        <v>742</v>
      </c>
      <c r="E448" s="189">
        <v>0</v>
      </c>
      <c r="F448" s="189">
        <v>0</v>
      </c>
      <c r="G448" s="189">
        <v>7251497.88</v>
      </c>
      <c r="H448" s="189">
        <v>7251497.88</v>
      </c>
      <c r="I448" s="189">
        <v>0</v>
      </c>
      <c r="J448" s="199">
        <v>0</v>
      </c>
    </row>
    <row r="449" spans="1:10" ht="12.75" hidden="1" outlineLevel="1">
      <c r="A449" s="187" t="s">
        <v>1096</v>
      </c>
      <c r="B449" s="187"/>
      <c r="C449" s="188" t="s">
        <v>1095</v>
      </c>
      <c r="D449" s="188" t="s">
        <v>742</v>
      </c>
      <c r="E449" s="189">
        <v>0</v>
      </c>
      <c r="F449" s="189">
        <v>0</v>
      </c>
      <c r="G449" s="189">
        <v>14403752817.62</v>
      </c>
      <c r="H449" s="189">
        <v>14403752817.62</v>
      </c>
      <c r="I449" s="189">
        <v>0</v>
      </c>
      <c r="J449" s="199">
        <v>0</v>
      </c>
    </row>
    <row r="450" spans="1:10" ht="12.75" hidden="1" outlineLevel="1">
      <c r="A450" s="187" t="s">
        <v>1094</v>
      </c>
      <c r="B450" s="187"/>
      <c r="C450" s="188" t="s">
        <v>1093</v>
      </c>
      <c r="D450" s="188" t="s">
        <v>742</v>
      </c>
      <c r="E450" s="189">
        <v>0</v>
      </c>
      <c r="F450" s="189">
        <v>0</v>
      </c>
      <c r="G450" s="189">
        <v>21333864.02</v>
      </c>
      <c r="H450" s="189">
        <v>21333864.02</v>
      </c>
      <c r="I450" s="189">
        <v>0</v>
      </c>
      <c r="J450" s="199">
        <v>0</v>
      </c>
    </row>
    <row r="451" spans="1:10" ht="12.75" hidden="1" outlineLevel="1">
      <c r="A451" s="187" t="s">
        <v>1092</v>
      </c>
      <c r="B451" s="187"/>
      <c r="C451" s="188" t="s">
        <v>1091</v>
      </c>
      <c r="D451" s="188" t="s">
        <v>742</v>
      </c>
      <c r="E451" s="189">
        <v>0</v>
      </c>
      <c r="F451" s="189">
        <v>0</v>
      </c>
      <c r="G451" s="189">
        <v>3337433.01</v>
      </c>
      <c r="H451" s="189">
        <v>3337433.01</v>
      </c>
      <c r="I451" s="189">
        <v>0</v>
      </c>
      <c r="J451" s="199">
        <v>0</v>
      </c>
    </row>
    <row r="452" spans="1:10" ht="12.75" hidden="1" outlineLevel="1">
      <c r="A452" s="187" t="s">
        <v>1090</v>
      </c>
      <c r="B452" s="187"/>
      <c r="C452" s="188" t="s">
        <v>1089</v>
      </c>
      <c r="D452" s="188" t="s">
        <v>742</v>
      </c>
      <c r="E452" s="189">
        <v>0</v>
      </c>
      <c r="F452" s="189">
        <v>0</v>
      </c>
      <c r="G452" s="189">
        <v>1181950436.71</v>
      </c>
      <c r="H452" s="189">
        <v>1181950436.71</v>
      </c>
      <c r="I452" s="189">
        <v>0</v>
      </c>
      <c r="J452" s="199">
        <v>0</v>
      </c>
    </row>
    <row r="453" spans="1:10" ht="12.75" hidden="1" outlineLevel="1">
      <c r="A453" s="187" t="s">
        <v>1088</v>
      </c>
      <c r="B453" s="187"/>
      <c r="C453" s="188" t="s">
        <v>1087</v>
      </c>
      <c r="D453" s="188" t="s">
        <v>742</v>
      </c>
      <c r="E453" s="189">
        <v>0</v>
      </c>
      <c r="F453" s="189">
        <v>0</v>
      </c>
      <c r="G453" s="189">
        <v>329496177.41</v>
      </c>
      <c r="H453" s="189">
        <v>329496177.41</v>
      </c>
      <c r="I453" s="189">
        <v>0</v>
      </c>
      <c r="J453" s="199">
        <v>0</v>
      </c>
    </row>
    <row r="454" spans="1:10" ht="12.75" hidden="1" outlineLevel="1">
      <c r="A454" s="187" t="s">
        <v>1086</v>
      </c>
      <c r="B454" s="187"/>
      <c r="C454" s="188" t="s">
        <v>1085</v>
      </c>
      <c r="D454" s="188" t="s">
        <v>742</v>
      </c>
      <c r="E454" s="189">
        <v>0</v>
      </c>
      <c r="F454" s="189">
        <v>0</v>
      </c>
      <c r="G454" s="189">
        <v>1506402.53</v>
      </c>
      <c r="H454" s="189">
        <v>1506402.53</v>
      </c>
      <c r="I454" s="189">
        <v>0</v>
      </c>
      <c r="J454" s="199">
        <v>0</v>
      </c>
    </row>
    <row r="455" spans="1:10" ht="12.75" hidden="1" outlineLevel="1">
      <c r="A455" s="187" t="s">
        <v>1084</v>
      </c>
      <c r="B455" s="187"/>
      <c r="C455" s="188" t="s">
        <v>1083</v>
      </c>
      <c r="D455" s="188" t="s">
        <v>742</v>
      </c>
      <c r="E455" s="189">
        <v>0</v>
      </c>
      <c r="F455" s="189">
        <v>0</v>
      </c>
      <c r="G455" s="189">
        <v>3445299.66</v>
      </c>
      <c r="H455" s="189">
        <v>3445299.66</v>
      </c>
      <c r="I455" s="189">
        <v>0</v>
      </c>
      <c r="J455" s="199">
        <v>0</v>
      </c>
    </row>
    <row r="456" spans="1:10" ht="12.75" hidden="1" outlineLevel="1">
      <c r="A456" s="187" t="s">
        <v>1082</v>
      </c>
      <c r="B456" s="187"/>
      <c r="C456" s="188" t="s">
        <v>1081</v>
      </c>
      <c r="D456" s="188" t="s">
        <v>742</v>
      </c>
      <c r="E456" s="189">
        <v>0</v>
      </c>
      <c r="F456" s="189">
        <v>0</v>
      </c>
      <c r="G456" s="189">
        <v>218490.62</v>
      </c>
      <c r="H456" s="189">
        <v>218490.62</v>
      </c>
      <c r="I456" s="189">
        <v>0</v>
      </c>
      <c r="J456" s="199">
        <v>0</v>
      </c>
    </row>
    <row r="457" spans="1:10" ht="12.75" hidden="1" outlineLevel="1">
      <c r="A457" s="190" t="s">
        <v>741</v>
      </c>
      <c r="B457" s="190"/>
      <c r="C457" s="190"/>
      <c r="D457" s="190"/>
      <c r="E457" s="191">
        <v>0</v>
      </c>
      <c r="F457" s="191">
        <v>0</v>
      </c>
      <c r="G457" s="191">
        <v>79816080210.71</v>
      </c>
      <c r="H457" s="191">
        <v>79435743112.21</v>
      </c>
      <c r="I457" s="191">
        <v>380337098.5</v>
      </c>
      <c r="J457" s="192">
        <v>0</v>
      </c>
    </row>
    <row r="458" spans="1:10" ht="12.75" collapsed="1">
      <c r="A458" s="208" t="s">
        <v>218</v>
      </c>
      <c r="B458" s="208"/>
      <c r="C458" s="208"/>
      <c r="D458" s="208"/>
      <c r="E458" s="209">
        <f>SUMIF(A95:A457,A457,E95:E457)</f>
        <v>0</v>
      </c>
      <c r="F458" s="209">
        <f>SUMIF(A95:A457,A457,F95:F457)</f>
        <v>0</v>
      </c>
      <c r="G458" s="209">
        <f>SUMIF(A95:A457,A457,G95:G457)</f>
        <v>124409086892.21</v>
      </c>
      <c r="H458" s="209">
        <f>SUMIF(A95:A457,A457,H95:H457)</f>
        <v>124001583027.32</v>
      </c>
      <c r="I458" s="209">
        <f>SUMIF(A95:A457,A457,I95:I457)</f>
        <v>407503864.89</v>
      </c>
      <c r="J458" s="210"/>
    </row>
    <row r="459" spans="1:10" ht="12.75">
      <c r="A459" s="186" t="s">
        <v>1080</v>
      </c>
      <c r="B459" s="186"/>
      <c r="C459" s="186"/>
      <c r="D459" s="186"/>
      <c r="E459" s="186"/>
      <c r="F459" s="186"/>
      <c r="G459" s="186"/>
      <c r="H459" s="186"/>
      <c r="I459" s="186"/>
      <c r="J459" s="186"/>
    </row>
    <row r="460" spans="1:10" ht="12.75">
      <c r="A460" s="187" t="s">
        <v>1079</v>
      </c>
      <c r="B460" s="187"/>
      <c r="C460" s="188" t="s">
        <v>1078</v>
      </c>
      <c r="D460" s="188" t="s">
        <v>742</v>
      </c>
      <c r="E460" s="189">
        <v>0</v>
      </c>
      <c r="F460" s="189">
        <v>0</v>
      </c>
      <c r="G460" s="189">
        <v>3323029</v>
      </c>
      <c r="H460" s="189">
        <v>3323029</v>
      </c>
      <c r="I460" s="189">
        <v>0</v>
      </c>
      <c r="J460" s="199">
        <v>0</v>
      </c>
    </row>
    <row r="461" spans="1:10" ht="12.75">
      <c r="A461" s="190" t="s">
        <v>741</v>
      </c>
      <c r="B461" s="190"/>
      <c r="C461" s="190"/>
      <c r="D461" s="190"/>
      <c r="E461" s="191">
        <v>0</v>
      </c>
      <c r="F461" s="191">
        <v>0</v>
      </c>
      <c r="G461" s="191">
        <v>3323029</v>
      </c>
      <c r="H461" s="191">
        <v>3323029</v>
      </c>
      <c r="I461" s="191">
        <v>0</v>
      </c>
      <c r="J461" s="192">
        <v>0</v>
      </c>
    </row>
    <row r="462" spans="1:10" s="216" customFormat="1" ht="12.75">
      <c r="A462" s="213"/>
      <c r="B462" s="213"/>
      <c r="C462" s="213"/>
      <c r="D462" s="213"/>
      <c r="E462" s="214"/>
      <c r="F462" s="214"/>
      <c r="G462" s="214"/>
      <c r="H462" s="214"/>
      <c r="I462" s="214"/>
      <c r="J462" s="215"/>
    </row>
    <row r="463" spans="1:10" ht="12.75">
      <c r="A463" s="186" t="s">
        <v>1077</v>
      </c>
      <c r="B463" s="186"/>
      <c r="C463" s="186"/>
      <c r="D463" s="186"/>
      <c r="E463" s="186"/>
      <c r="F463" s="186"/>
      <c r="G463" s="186"/>
      <c r="H463" s="186"/>
      <c r="I463" s="186"/>
      <c r="J463" s="186"/>
    </row>
    <row r="464" spans="1:10" ht="12.75">
      <c r="A464" s="187" t="s">
        <v>1076</v>
      </c>
      <c r="B464" s="187"/>
      <c r="C464" s="188" t="s">
        <v>1075</v>
      </c>
      <c r="D464" s="188" t="s">
        <v>742</v>
      </c>
      <c r="E464" s="189">
        <v>0</v>
      </c>
      <c r="F464" s="189">
        <v>0</v>
      </c>
      <c r="G464" s="189">
        <v>2039213318.11</v>
      </c>
      <c r="H464" s="189">
        <v>2039213318.11</v>
      </c>
      <c r="I464" s="189">
        <v>0</v>
      </c>
      <c r="J464" s="199">
        <v>0</v>
      </c>
    </row>
    <row r="465" spans="1:10" ht="12.75">
      <c r="A465" s="187" t="s">
        <v>1074</v>
      </c>
      <c r="B465" s="187"/>
      <c r="C465" s="188" t="s">
        <v>1073</v>
      </c>
      <c r="D465" s="188" t="s">
        <v>742</v>
      </c>
      <c r="E465" s="189">
        <v>2023266.81</v>
      </c>
      <c r="F465" s="189">
        <v>0</v>
      </c>
      <c r="G465" s="189">
        <v>0</v>
      </c>
      <c r="H465" s="189">
        <v>0</v>
      </c>
      <c r="I465" s="189">
        <v>2023266.81</v>
      </c>
      <c r="J465" s="199">
        <v>0</v>
      </c>
    </row>
    <row r="466" spans="1:10" ht="12.75">
      <c r="A466" s="187" t="s">
        <v>1072</v>
      </c>
      <c r="B466" s="187"/>
      <c r="C466" s="188" t="s">
        <v>1071</v>
      </c>
      <c r="D466" s="188" t="s">
        <v>742</v>
      </c>
      <c r="E466" s="189">
        <v>6579293.05</v>
      </c>
      <c r="F466" s="189">
        <v>0</v>
      </c>
      <c r="G466" s="189">
        <v>0</v>
      </c>
      <c r="H466" s="189">
        <v>6569843.05</v>
      </c>
      <c r="I466" s="189">
        <v>9450</v>
      </c>
      <c r="J466" s="199">
        <v>0</v>
      </c>
    </row>
    <row r="467" spans="1:10" ht="12.75">
      <c r="A467" s="187" t="s">
        <v>1070</v>
      </c>
      <c r="B467" s="187"/>
      <c r="C467" s="188" t="s">
        <v>1069</v>
      </c>
      <c r="D467" s="188" t="s">
        <v>742</v>
      </c>
      <c r="E467" s="189">
        <v>505326689.86</v>
      </c>
      <c r="F467" s="189">
        <v>0</v>
      </c>
      <c r="G467" s="189">
        <v>37277443108.07</v>
      </c>
      <c r="H467" s="189">
        <v>37079734059.64</v>
      </c>
      <c r="I467" s="189">
        <v>703035738.29</v>
      </c>
      <c r="J467" s="199">
        <v>0</v>
      </c>
    </row>
    <row r="468" spans="1:10" ht="12.75">
      <c r="A468" s="190" t="s">
        <v>741</v>
      </c>
      <c r="B468" s="190"/>
      <c r="C468" s="190"/>
      <c r="D468" s="190"/>
      <c r="E468" s="191">
        <v>513929249.72</v>
      </c>
      <c r="F468" s="191">
        <v>0</v>
      </c>
      <c r="G468" s="191">
        <v>39316656426.18</v>
      </c>
      <c r="H468" s="191">
        <v>39125517220.8</v>
      </c>
      <c r="I468" s="191">
        <v>705068455.1</v>
      </c>
      <c r="J468" s="192">
        <v>0</v>
      </c>
    </row>
    <row r="469" spans="1:10" ht="12.75">
      <c r="A469" s="190"/>
      <c r="B469" s="190"/>
      <c r="C469" s="190"/>
      <c r="D469" s="190"/>
      <c r="E469" s="191"/>
      <c r="F469" s="191"/>
      <c r="G469" s="191"/>
      <c r="H469" s="191"/>
      <c r="I469" s="191"/>
      <c r="J469" s="193"/>
    </row>
    <row r="470" spans="1:10" ht="12.75">
      <c r="A470" s="186" t="s">
        <v>1068</v>
      </c>
      <c r="B470" s="186"/>
      <c r="C470" s="186"/>
      <c r="D470" s="186"/>
      <c r="E470" s="186"/>
      <c r="F470" s="186"/>
      <c r="G470" s="186"/>
      <c r="H470" s="186"/>
      <c r="I470" s="186"/>
      <c r="J470" s="186"/>
    </row>
    <row r="471" spans="1:10" ht="12.75">
      <c r="A471" s="187" t="s">
        <v>1067</v>
      </c>
      <c r="B471" s="187"/>
      <c r="C471" s="188" t="s">
        <v>1066</v>
      </c>
      <c r="D471" s="188" t="s">
        <v>742</v>
      </c>
      <c r="E471" s="189">
        <v>60924046.75</v>
      </c>
      <c r="F471" s="189">
        <v>0</v>
      </c>
      <c r="G471" s="189">
        <v>4093863.64</v>
      </c>
      <c r="H471" s="189">
        <v>4093863.64</v>
      </c>
      <c r="I471" s="189">
        <v>60924046.75</v>
      </c>
      <c r="J471" s="199">
        <v>0</v>
      </c>
    </row>
    <row r="472" spans="1:10" ht="12.75">
      <c r="A472" s="187" t="s">
        <v>1065</v>
      </c>
      <c r="B472" s="187"/>
      <c r="C472" s="188" t="s">
        <v>1064</v>
      </c>
      <c r="D472" s="188" t="s">
        <v>742</v>
      </c>
      <c r="E472" s="189">
        <v>20552500.11</v>
      </c>
      <c r="F472" s="189">
        <v>0</v>
      </c>
      <c r="G472" s="189">
        <v>0</v>
      </c>
      <c r="H472" s="189">
        <v>0</v>
      </c>
      <c r="I472" s="189">
        <v>20552500.11</v>
      </c>
      <c r="J472" s="199">
        <v>0</v>
      </c>
    </row>
    <row r="473" spans="1:10" ht="12.75">
      <c r="A473" s="187" t="s">
        <v>1063</v>
      </c>
      <c r="B473" s="187"/>
      <c r="C473" s="188" t="s">
        <v>1062</v>
      </c>
      <c r="D473" s="188" t="s">
        <v>742</v>
      </c>
      <c r="E473" s="189">
        <v>210161729.83</v>
      </c>
      <c r="F473" s="189">
        <v>0</v>
      </c>
      <c r="G473" s="189">
        <v>0</v>
      </c>
      <c r="H473" s="189">
        <v>2296975.2</v>
      </c>
      <c r="I473" s="189">
        <v>207864754.63</v>
      </c>
      <c r="J473" s="199">
        <v>0</v>
      </c>
    </row>
    <row r="474" spans="1:10" ht="12.75">
      <c r="A474" s="187" t="s">
        <v>1061</v>
      </c>
      <c r="B474" s="187"/>
      <c r="C474" s="188" t="s">
        <v>1060</v>
      </c>
      <c r="D474" s="188" t="s">
        <v>742</v>
      </c>
      <c r="E474" s="189">
        <v>2196769203.24</v>
      </c>
      <c r="F474" s="189">
        <v>0</v>
      </c>
      <c r="G474" s="189">
        <v>7647127820.87</v>
      </c>
      <c r="H474" s="189">
        <v>7138474004.5</v>
      </c>
      <c r="I474" s="189">
        <v>2705423019.61</v>
      </c>
      <c r="J474" s="199">
        <v>0</v>
      </c>
    </row>
    <row r="475" spans="1:10" ht="12.75">
      <c r="A475" s="190" t="s">
        <v>741</v>
      </c>
      <c r="B475" s="190"/>
      <c r="C475" s="190"/>
      <c r="D475" s="190"/>
      <c r="E475" s="191">
        <v>2488407479.93</v>
      </c>
      <c r="F475" s="191">
        <v>0</v>
      </c>
      <c r="G475" s="191">
        <v>7651221684.51</v>
      </c>
      <c r="H475" s="191">
        <v>7144864843.34</v>
      </c>
      <c r="I475" s="191">
        <v>2994764321.1</v>
      </c>
      <c r="J475" s="192">
        <v>0</v>
      </c>
    </row>
    <row r="476" spans="1:10" ht="12.75">
      <c r="A476" s="190"/>
      <c r="B476" s="190"/>
      <c r="C476" s="190"/>
      <c r="D476" s="190"/>
      <c r="E476" s="191"/>
      <c r="F476" s="191"/>
      <c r="G476" s="191"/>
      <c r="H476" s="191"/>
      <c r="I476" s="191"/>
      <c r="J476" s="193"/>
    </row>
    <row r="477" spans="1:10" ht="12.75">
      <c r="A477" s="186" t="s">
        <v>1059</v>
      </c>
      <c r="B477" s="186"/>
      <c r="C477" s="186"/>
      <c r="D477" s="186"/>
      <c r="E477" s="186"/>
      <c r="F477" s="186"/>
      <c r="G477" s="186"/>
      <c r="H477" s="186"/>
      <c r="I477" s="186"/>
      <c r="J477" s="186"/>
    </row>
    <row r="478" spans="1:10" ht="12.75">
      <c r="A478" s="187" t="s">
        <v>1058</v>
      </c>
      <c r="B478" s="187"/>
      <c r="C478" s="188" t="s">
        <v>1057</v>
      </c>
      <c r="D478" s="188" t="s">
        <v>742</v>
      </c>
      <c r="E478" s="189">
        <v>513472215.21</v>
      </c>
      <c r="F478" s="189">
        <v>0</v>
      </c>
      <c r="G478" s="189">
        <v>15150000</v>
      </c>
      <c r="H478" s="189">
        <v>476957434.95</v>
      </c>
      <c r="I478" s="189">
        <v>51664780.26</v>
      </c>
      <c r="J478" s="199">
        <v>0</v>
      </c>
    </row>
    <row r="479" spans="1:10" ht="12.75">
      <c r="A479" s="190" t="s">
        <v>741</v>
      </c>
      <c r="B479" s="190"/>
      <c r="C479" s="190"/>
      <c r="D479" s="190"/>
      <c r="E479" s="191">
        <v>513472215.21</v>
      </c>
      <c r="F479" s="191">
        <v>0</v>
      </c>
      <c r="G479" s="191">
        <v>15150000</v>
      </c>
      <c r="H479" s="191">
        <v>476957434.95</v>
      </c>
      <c r="I479" s="191">
        <v>51664780.26</v>
      </c>
      <c r="J479" s="192">
        <v>0</v>
      </c>
    </row>
    <row r="480" spans="1:10" ht="12.75">
      <c r="A480" s="190"/>
      <c r="B480" s="190"/>
      <c r="C480" s="190"/>
      <c r="D480" s="190"/>
      <c r="E480" s="191"/>
      <c r="F480" s="191"/>
      <c r="G480" s="191"/>
      <c r="H480" s="191"/>
      <c r="I480" s="191"/>
      <c r="J480" s="193"/>
    </row>
    <row r="481" spans="1:10" ht="12.75">
      <c r="A481" s="186" t="s">
        <v>1048</v>
      </c>
      <c r="B481" s="186"/>
      <c r="C481" s="186"/>
      <c r="D481" s="186"/>
      <c r="E481" s="186"/>
      <c r="F481" s="186"/>
      <c r="G481" s="186"/>
      <c r="H481" s="186"/>
      <c r="I481" s="186"/>
      <c r="J481" s="186"/>
    </row>
    <row r="482" spans="1:10" ht="12.75">
      <c r="A482" s="187" t="s">
        <v>1056</v>
      </c>
      <c r="B482" s="187"/>
      <c r="C482" s="188" t="s">
        <v>1055</v>
      </c>
      <c r="D482" s="188" t="s">
        <v>742</v>
      </c>
      <c r="E482" s="189">
        <v>5770796.29</v>
      </c>
      <c r="F482" s="189">
        <v>0</v>
      </c>
      <c r="G482" s="189">
        <v>4906363.64</v>
      </c>
      <c r="H482" s="189">
        <v>6641016.83</v>
      </c>
      <c r="I482" s="189">
        <v>4036143.1</v>
      </c>
      <c r="J482" s="199">
        <v>0</v>
      </c>
    </row>
    <row r="483" spans="1:10" ht="12.75">
      <c r="A483" s="187" t="s">
        <v>1054</v>
      </c>
      <c r="B483" s="187"/>
      <c r="C483" s="188" t="s">
        <v>1053</v>
      </c>
      <c r="D483" s="188" t="s">
        <v>742</v>
      </c>
      <c r="E483" s="189">
        <v>1097000.02</v>
      </c>
      <c r="F483" s="189">
        <v>0</v>
      </c>
      <c r="G483" s="189">
        <v>0</v>
      </c>
      <c r="H483" s="189">
        <v>0</v>
      </c>
      <c r="I483" s="189">
        <v>1097000.02</v>
      </c>
      <c r="J483" s="199">
        <v>0</v>
      </c>
    </row>
    <row r="484" spans="1:10" ht="12.75">
      <c r="A484" s="187" t="s">
        <v>1052</v>
      </c>
      <c r="B484" s="187"/>
      <c r="C484" s="188" t="s">
        <v>1051</v>
      </c>
      <c r="D484" s="188" t="s">
        <v>742</v>
      </c>
      <c r="E484" s="189">
        <v>341954259.47</v>
      </c>
      <c r="F484" s="189">
        <v>0</v>
      </c>
      <c r="G484" s="189">
        <v>642624593.99</v>
      </c>
      <c r="H484" s="189">
        <v>442941701.59</v>
      </c>
      <c r="I484" s="189">
        <v>541637151.87</v>
      </c>
      <c r="J484" s="199">
        <v>0</v>
      </c>
    </row>
    <row r="485" spans="1:10" ht="12.75">
      <c r="A485" s="190" t="s">
        <v>741</v>
      </c>
      <c r="B485" s="190"/>
      <c r="C485" s="190"/>
      <c r="D485" s="190"/>
      <c r="E485" s="191">
        <v>348822055.78</v>
      </c>
      <c r="F485" s="191">
        <v>0</v>
      </c>
      <c r="G485" s="191">
        <v>647530957.63</v>
      </c>
      <c r="H485" s="191">
        <v>449582718.42</v>
      </c>
      <c r="I485" s="191">
        <v>546770294.99</v>
      </c>
      <c r="J485" s="192">
        <v>0</v>
      </c>
    </row>
    <row r="486" spans="1:10" ht="12.75">
      <c r="A486" s="190"/>
      <c r="B486" s="190"/>
      <c r="C486" s="190"/>
      <c r="D486" s="190"/>
      <c r="E486" s="191"/>
      <c r="F486" s="191"/>
      <c r="G486" s="191"/>
      <c r="H486" s="191"/>
      <c r="I486" s="191"/>
      <c r="J486" s="193"/>
    </row>
    <row r="487" spans="1:10" ht="12.75">
      <c r="A487" s="186" t="s">
        <v>1041</v>
      </c>
      <c r="B487" s="186"/>
      <c r="C487" s="186"/>
      <c r="D487" s="186"/>
      <c r="E487" s="186"/>
      <c r="F487" s="186"/>
      <c r="G487" s="186"/>
      <c r="H487" s="186"/>
      <c r="I487" s="186"/>
      <c r="J487" s="186"/>
    </row>
    <row r="488" spans="1:10" ht="12.75">
      <c r="A488" s="187" t="s">
        <v>1050</v>
      </c>
      <c r="B488" s="187"/>
      <c r="C488" s="188" t="s">
        <v>1049</v>
      </c>
      <c r="D488" s="188" t="s">
        <v>742</v>
      </c>
      <c r="E488" s="189">
        <v>0</v>
      </c>
      <c r="F488" s="189">
        <v>0</v>
      </c>
      <c r="G488" s="189">
        <v>4127473.34</v>
      </c>
      <c r="H488" s="189">
        <v>1237907.21</v>
      </c>
      <c r="I488" s="189">
        <v>2889566.13</v>
      </c>
      <c r="J488" s="199">
        <v>0</v>
      </c>
    </row>
    <row r="489" spans="1:10" ht="12.75">
      <c r="A489" s="190" t="s">
        <v>741</v>
      </c>
      <c r="B489" s="190"/>
      <c r="C489" s="190"/>
      <c r="D489" s="190"/>
      <c r="E489" s="191">
        <v>0</v>
      </c>
      <c r="F489" s="191">
        <v>0</v>
      </c>
      <c r="G489" s="191">
        <v>4127473.34</v>
      </c>
      <c r="H489" s="191">
        <v>1237907.21</v>
      </c>
      <c r="I489" s="191">
        <v>2889566.13</v>
      </c>
      <c r="J489" s="192">
        <v>0</v>
      </c>
    </row>
    <row r="490" spans="1:10" ht="12.75">
      <c r="A490" s="190"/>
      <c r="B490" s="190"/>
      <c r="C490" s="190"/>
      <c r="D490" s="190"/>
      <c r="E490" s="191"/>
      <c r="F490" s="191"/>
      <c r="G490" s="191"/>
      <c r="H490" s="191"/>
      <c r="I490" s="191"/>
      <c r="J490" s="193"/>
    </row>
    <row r="491" spans="1:10" ht="12.75">
      <c r="A491" s="186" t="s">
        <v>1048</v>
      </c>
      <c r="B491" s="186"/>
      <c r="C491" s="186"/>
      <c r="D491" s="186"/>
      <c r="E491" s="186"/>
      <c r="F491" s="186"/>
      <c r="G491" s="186"/>
      <c r="H491" s="186"/>
      <c r="I491" s="186"/>
      <c r="J491" s="186"/>
    </row>
    <row r="492" spans="1:10" ht="12.75">
      <c r="A492" s="187" t="s">
        <v>1047</v>
      </c>
      <c r="B492" s="187"/>
      <c r="C492" s="188" t="s">
        <v>1046</v>
      </c>
      <c r="D492" s="188" t="s">
        <v>742</v>
      </c>
      <c r="E492" s="189">
        <v>11140462.92</v>
      </c>
      <c r="F492" s="189">
        <v>0</v>
      </c>
      <c r="G492" s="189">
        <v>26398909.09</v>
      </c>
      <c r="H492" s="189">
        <v>11761380</v>
      </c>
      <c r="I492" s="189">
        <v>25777992.01</v>
      </c>
      <c r="J492" s="199">
        <v>0</v>
      </c>
    </row>
    <row r="493" spans="1:10" ht="12.75">
      <c r="A493" s="187" t="s">
        <v>1045</v>
      </c>
      <c r="B493" s="187"/>
      <c r="C493" s="188" t="s">
        <v>1044</v>
      </c>
      <c r="D493" s="188" t="s">
        <v>742</v>
      </c>
      <c r="E493" s="189">
        <v>16523200.7</v>
      </c>
      <c r="F493" s="189">
        <v>0</v>
      </c>
      <c r="G493" s="189">
        <v>0</v>
      </c>
      <c r="H493" s="189">
        <v>0</v>
      </c>
      <c r="I493" s="189">
        <v>16523200.7</v>
      </c>
      <c r="J493" s="199">
        <v>0</v>
      </c>
    </row>
    <row r="494" spans="1:10" ht="12.75">
      <c r="A494" s="187" t="s">
        <v>1043</v>
      </c>
      <c r="B494" s="187"/>
      <c r="C494" s="188" t="s">
        <v>1042</v>
      </c>
      <c r="D494" s="188" t="s">
        <v>742</v>
      </c>
      <c r="E494" s="189">
        <v>299580253.58</v>
      </c>
      <c r="F494" s="189">
        <v>0</v>
      </c>
      <c r="G494" s="189">
        <v>328630932.08</v>
      </c>
      <c r="H494" s="189">
        <v>233593219.1</v>
      </c>
      <c r="I494" s="189">
        <v>394617966.56</v>
      </c>
      <c r="J494" s="199">
        <v>0</v>
      </c>
    </row>
    <row r="495" spans="1:10" ht="12.75">
      <c r="A495" s="190" t="s">
        <v>741</v>
      </c>
      <c r="B495" s="190"/>
      <c r="C495" s="190"/>
      <c r="D495" s="190"/>
      <c r="E495" s="191">
        <v>327243917.2</v>
      </c>
      <c r="F495" s="191">
        <v>0</v>
      </c>
      <c r="G495" s="191">
        <v>355029841.17</v>
      </c>
      <c r="H495" s="191">
        <v>245354599.1</v>
      </c>
      <c r="I495" s="191">
        <v>436919159.27</v>
      </c>
      <c r="J495" s="192">
        <v>0</v>
      </c>
    </row>
    <row r="496" spans="1:10" ht="12.75">
      <c r="A496" s="190"/>
      <c r="B496" s="190"/>
      <c r="C496" s="190"/>
      <c r="D496" s="190"/>
      <c r="E496" s="191"/>
      <c r="F496" s="191"/>
      <c r="G496" s="191"/>
      <c r="H496" s="191"/>
      <c r="I496" s="191"/>
      <c r="J496" s="193"/>
    </row>
    <row r="497" spans="1:10" ht="12.75">
      <c r="A497" s="186" t="s">
        <v>1041</v>
      </c>
      <c r="B497" s="186"/>
      <c r="C497" s="186"/>
      <c r="D497" s="186"/>
      <c r="E497" s="186"/>
      <c r="F497" s="186"/>
      <c r="G497" s="186"/>
      <c r="H497" s="186"/>
      <c r="I497" s="186"/>
      <c r="J497" s="186"/>
    </row>
    <row r="498" spans="1:10" ht="12.75">
      <c r="A498" s="187" t="s">
        <v>1040</v>
      </c>
      <c r="B498" s="187"/>
      <c r="C498" s="188" t="s">
        <v>1039</v>
      </c>
      <c r="D498" s="188" t="s">
        <v>742</v>
      </c>
      <c r="E498" s="189">
        <v>1841671.25</v>
      </c>
      <c r="F498" s="189">
        <v>0</v>
      </c>
      <c r="G498" s="189">
        <v>0</v>
      </c>
      <c r="H498" s="189">
        <v>1613654.78</v>
      </c>
      <c r="I498" s="189">
        <v>228016.47</v>
      </c>
      <c r="J498" s="199">
        <v>0</v>
      </c>
    </row>
    <row r="499" spans="1:10" ht="12.75">
      <c r="A499" s="187" t="s">
        <v>1038</v>
      </c>
      <c r="B499" s="187"/>
      <c r="C499" s="188" t="s">
        <v>1037</v>
      </c>
      <c r="D499" s="188" t="s">
        <v>742</v>
      </c>
      <c r="E499" s="189">
        <v>5446.38</v>
      </c>
      <c r="F499" s="189">
        <v>0</v>
      </c>
      <c r="G499" s="189">
        <v>0</v>
      </c>
      <c r="H499" s="189">
        <v>0</v>
      </c>
      <c r="I499" s="189">
        <v>5446.38</v>
      </c>
      <c r="J499" s="199">
        <v>0</v>
      </c>
    </row>
    <row r="500" spans="1:10" ht="12.75">
      <c r="A500" s="187" t="s">
        <v>1036</v>
      </c>
      <c r="B500" s="187"/>
      <c r="C500" s="188" t="s">
        <v>1035</v>
      </c>
      <c r="D500" s="188" t="s">
        <v>742</v>
      </c>
      <c r="E500" s="189">
        <v>35579559.57</v>
      </c>
      <c r="F500" s="189">
        <v>0</v>
      </c>
      <c r="G500" s="189">
        <v>39485081.62</v>
      </c>
      <c r="H500" s="189">
        <v>57653254.98</v>
      </c>
      <c r="I500" s="189">
        <v>17411386.21</v>
      </c>
      <c r="J500" s="199">
        <v>0</v>
      </c>
    </row>
    <row r="501" spans="1:10" ht="12.75">
      <c r="A501" s="190" t="s">
        <v>741</v>
      </c>
      <c r="B501" s="190"/>
      <c r="C501" s="190"/>
      <c r="D501" s="190"/>
      <c r="E501" s="191">
        <v>37426677.2</v>
      </c>
      <c r="F501" s="191">
        <v>0</v>
      </c>
      <c r="G501" s="191">
        <v>39485081.62</v>
      </c>
      <c r="H501" s="191">
        <v>59266909.76</v>
      </c>
      <c r="I501" s="191">
        <v>17644849.06</v>
      </c>
      <c r="J501" s="192">
        <v>0</v>
      </c>
    </row>
    <row r="502" spans="1:10" ht="12.75">
      <c r="A502" s="212" t="s">
        <v>221</v>
      </c>
      <c r="B502" s="208"/>
      <c r="C502" s="208"/>
      <c r="D502" s="208"/>
      <c r="E502" s="209">
        <f>SUMIF(A482:A501,A501,E482:E501)</f>
        <v>713492650.1800001</v>
      </c>
      <c r="F502" s="209">
        <f>SUMIF(B482:B501,B501,F482:F501)</f>
        <v>0</v>
      </c>
      <c r="G502" s="209">
        <f>SUMIF(A482:A501,A501,G482:G501)</f>
        <v>1046173353.7600001</v>
      </c>
      <c r="H502" s="209">
        <f>SUMIF(A482:A501,A501,H482:H501)</f>
        <v>755442134.49</v>
      </c>
      <c r="I502" s="209">
        <f>SUMIF(A482:A501,A501,I482:I501)</f>
        <v>1004223869.4499999</v>
      </c>
      <c r="J502" s="210"/>
    </row>
    <row r="503" spans="1:10" ht="12.75">
      <c r="A503" s="186" t="s">
        <v>1034</v>
      </c>
      <c r="B503" s="186"/>
      <c r="C503" s="186"/>
      <c r="D503" s="186"/>
      <c r="E503" s="186"/>
      <c r="F503" s="186"/>
      <c r="G503" s="186"/>
      <c r="H503" s="186"/>
      <c r="I503" s="186"/>
      <c r="J503" s="186"/>
    </row>
    <row r="504" spans="1:10" ht="12.75">
      <c r="A504" s="187" t="s">
        <v>1033</v>
      </c>
      <c r="B504" s="187"/>
      <c r="C504" s="188" t="s">
        <v>1032</v>
      </c>
      <c r="D504" s="188" t="s">
        <v>742</v>
      </c>
      <c r="E504" s="189">
        <v>1880326.92</v>
      </c>
      <c r="F504" s="189">
        <v>0</v>
      </c>
      <c r="G504" s="189">
        <v>0</v>
      </c>
      <c r="H504" s="189">
        <v>0</v>
      </c>
      <c r="I504" s="189">
        <v>1880326.92</v>
      </c>
      <c r="J504" s="199">
        <v>0</v>
      </c>
    </row>
    <row r="505" spans="1:10" ht="12.75">
      <c r="A505" s="187" t="s">
        <v>1031</v>
      </c>
      <c r="B505" s="187"/>
      <c r="C505" s="188" t="s">
        <v>1030</v>
      </c>
      <c r="D505" s="188" t="s">
        <v>742</v>
      </c>
      <c r="E505" s="189">
        <v>43677.34</v>
      </c>
      <c r="F505" s="189">
        <v>0</v>
      </c>
      <c r="G505" s="189">
        <v>0</v>
      </c>
      <c r="H505" s="189">
        <v>0</v>
      </c>
      <c r="I505" s="189">
        <v>43677.34</v>
      </c>
      <c r="J505" s="199">
        <v>0</v>
      </c>
    </row>
    <row r="506" spans="1:10" ht="12.75">
      <c r="A506" s="187" t="s">
        <v>1029</v>
      </c>
      <c r="B506" s="187"/>
      <c r="C506" s="188" t="s">
        <v>1028</v>
      </c>
      <c r="D506" s="188" t="s">
        <v>742</v>
      </c>
      <c r="E506" s="189">
        <v>5265013.98</v>
      </c>
      <c r="F506" s="189">
        <v>0</v>
      </c>
      <c r="G506" s="189">
        <v>0</v>
      </c>
      <c r="H506" s="189">
        <v>0</v>
      </c>
      <c r="I506" s="189">
        <v>5265013.98</v>
      </c>
      <c r="J506" s="199">
        <v>0</v>
      </c>
    </row>
    <row r="507" spans="1:10" ht="12.75">
      <c r="A507" s="187" t="s">
        <v>1027</v>
      </c>
      <c r="B507" s="187"/>
      <c r="C507" s="188" t="s">
        <v>1026</v>
      </c>
      <c r="D507" s="188" t="s">
        <v>742</v>
      </c>
      <c r="E507" s="189">
        <v>36232158.46</v>
      </c>
      <c r="F507" s="189">
        <v>0</v>
      </c>
      <c r="G507" s="189">
        <v>220119070.8</v>
      </c>
      <c r="H507" s="189">
        <v>216846512.52</v>
      </c>
      <c r="I507" s="189">
        <v>39504716.74</v>
      </c>
      <c r="J507" s="199">
        <v>0</v>
      </c>
    </row>
    <row r="508" spans="1:10" ht="12.75">
      <c r="A508" s="190" t="s">
        <v>741</v>
      </c>
      <c r="B508" s="190"/>
      <c r="C508" s="190"/>
      <c r="D508" s="190"/>
      <c r="E508" s="191">
        <v>43421176.7</v>
      </c>
      <c r="F508" s="191">
        <v>0</v>
      </c>
      <c r="G508" s="191">
        <v>220119070.8</v>
      </c>
      <c r="H508" s="191">
        <v>216846512.52</v>
      </c>
      <c r="I508" s="191">
        <v>46693734.98</v>
      </c>
      <c r="J508" s="192">
        <v>0</v>
      </c>
    </row>
    <row r="509" spans="1:10" ht="12.75">
      <c r="A509" s="212" t="s">
        <v>222</v>
      </c>
      <c r="B509" s="208"/>
      <c r="C509" s="208"/>
      <c r="D509" s="208"/>
      <c r="E509" s="209">
        <f>E468+E479+E508</f>
        <v>1070822641.6300001</v>
      </c>
      <c r="F509" s="209"/>
      <c r="G509" s="209">
        <f>G468+G479+G508</f>
        <v>39551925496.98</v>
      </c>
      <c r="H509" s="209">
        <f>H468+H479+H508</f>
        <v>39819321168.27</v>
      </c>
      <c r="I509" s="209">
        <f>I468+I479+I508</f>
        <v>803426970.34</v>
      </c>
      <c r="J509" s="210"/>
    </row>
    <row r="510" spans="1:10" ht="12.75">
      <c r="A510" s="186" t="s">
        <v>1025</v>
      </c>
      <c r="B510" s="186"/>
      <c r="C510" s="186"/>
      <c r="D510" s="186"/>
      <c r="E510" s="186"/>
      <c r="F510" s="186"/>
      <c r="G510" s="186"/>
      <c r="H510" s="186"/>
      <c r="I510" s="186"/>
      <c r="J510" s="186"/>
    </row>
    <row r="511" spans="1:10" ht="12.75">
      <c r="A511" s="187" t="s">
        <v>1025</v>
      </c>
      <c r="B511" s="187"/>
      <c r="C511" s="188" t="s">
        <v>1024</v>
      </c>
      <c r="D511" s="188" t="s">
        <v>742</v>
      </c>
      <c r="E511" s="189">
        <v>282343514.8</v>
      </c>
      <c r="F511" s="189">
        <v>0</v>
      </c>
      <c r="G511" s="189">
        <v>8809921859.89</v>
      </c>
      <c r="H511" s="189">
        <v>8691326736.04</v>
      </c>
      <c r="I511" s="189">
        <v>400938638.65</v>
      </c>
      <c r="J511" s="199">
        <v>0</v>
      </c>
    </row>
    <row r="512" spans="1:10" ht="12.75">
      <c r="A512" s="190" t="s">
        <v>741</v>
      </c>
      <c r="B512" s="190"/>
      <c r="C512" s="190"/>
      <c r="D512" s="190"/>
      <c r="E512" s="191">
        <v>282343514.8</v>
      </c>
      <c r="F512" s="191">
        <v>0</v>
      </c>
      <c r="G512" s="191">
        <v>8809921859.89</v>
      </c>
      <c r="H512" s="191">
        <v>8691326736.04</v>
      </c>
      <c r="I512" s="191">
        <v>400938638.65</v>
      </c>
      <c r="J512" s="192">
        <v>0</v>
      </c>
    </row>
    <row r="513" spans="1:10" ht="12.75">
      <c r="A513" s="190"/>
      <c r="B513" s="190"/>
      <c r="C513" s="190"/>
      <c r="D513" s="190"/>
      <c r="E513" s="191"/>
      <c r="F513" s="191"/>
      <c r="G513" s="191"/>
      <c r="H513" s="191"/>
      <c r="I513" s="191"/>
      <c r="J513" s="193"/>
    </row>
    <row r="514" spans="1:10" ht="12.75">
      <c r="A514" s="186" t="s">
        <v>1023</v>
      </c>
      <c r="B514" s="186"/>
      <c r="C514" s="186"/>
      <c r="D514" s="186"/>
      <c r="E514" s="186"/>
      <c r="F514" s="186"/>
      <c r="G514" s="186"/>
      <c r="H514" s="186"/>
      <c r="I514" s="186"/>
      <c r="J514" s="186"/>
    </row>
    <row r="515" spans="1:10" ht="12.75">
      <c r="A515" s="187" t="s">
        <v>1023</v>
      </c>
      <c r="B515" s="187"/>
      <c r="C515" s="188" t="s">
        <v>1022</v>
      </c>
      <c r="D515" s="188" t="s">
        <v>742</v>
      </c>
      <c r="E515" s="189">
        <v>0</v>
      </c>
      <c r="F515" s="189">
        <v>0</v>
      </c>
      <c r="G515" s="189">
        <v>3656151010.01</v>
      </c>
      <c r="H515" s="189">
        <v>2349533040.14</v>
      </c>
      <c r="I515" s="189">
        <v>1306617969.87</v>
      </c>
      <c r="J515" s="199">
        <v>0</v>
      </c>
    </row>
    <row r="516" spans="1:10" ht="12.75">
      <c r="A516" s="187" t="s">
        <v>1021</v>
      </c>
      <c r="B516" s="187"/>
      <c r="C516" s="188" t="s">
        <v>1020</v>
      </c>
      <c r="D516" s="188" t="s">
        <v>742</v>
      </c>
      <c r="E516" s="189">
        <v>0</v>
      </c>
      <c r="F516" s="189">
        <v>0</v>
      </c>
      <c r="G516" s="189">
        <v>1185345578.13</v>
      </c>
      <c r="H516" s="189">
        <v>1185345578.13</v>
      </c>
      <c r="I516" s="189">
        <v>0</v>
      </c>
      <c r="J516" s="199">
        <v>0</v>
      </c>
    </row>
    <row r="517" spans="1:10" ht="12.75">
      <c r="A517" s="187" t="s">
        <v>822</v>
      </c>
      <c r="B517" s="187"/>
      <c r="C517" s="188" t="s">
        <v>1019</v>
      </c>
      <c r="D517" s="188" t="s">
        <v>742</v>
      </c>
      <c r="E517" s="189">
        <v>0</v>
      </c>
      <c r="F517" s="189">
        <v>0</v>
      </c>
      <c r="G517" s="189">
        <v>637746732.45</v>
      </c>
      <c r="H517" s="189">
        <v>637746732.45</v>
      </c>
      <c r="I517" s="189">
        <v>0</v>
      </c>
      <c r="J517" s="199">
        <v>0</v>
      </c>
    </row>
    <row r="518" spans="1:10" ht="12.75">
      <c r="A518" s="187" t="s">
        <v>1018</v>
      </c>
      <c r="B518" s="187"/>
      <c r="C518" s="188" t="s">
        <v>1017</v>
      </c>
      <c r="D518" s="188" t="s">
        <v>742</v>
      </c>
      <c r="E518" s="189">
        <v>0</v>
      </c>
      <c r="F518" s="189">
        <v>0</v>
      </c>
      <c r="G518" s="189">
        <v>59790742.71</v>
      </c>
      <c r="H518" s="189">
        <v>59790742.71</v>
      </c>
      <c r="I518" s="189">
        <v>0</v>
      </c>
      <c r="J518" s="199">
        <v>0</v>
      </c>
    </row>
    <row r="519" spans="1:10" ht="12.75">
      <c r="A519" s="190" t="s">
        <v>741</v>
      </c>
      <c r="B519" s="190"/>
      <c r="C519" s="190"/>
      <c r="D519" s="190"/>
      <c r="E519" s="191">
        <v>0</v>
      </c>
      <c r="F519" s="191">
        <v>0</v>
      </c>
      <c r="G519" s="191">
        <v>5539034063.3</v>
      </c>
      <c r="H519" s="191">
        <v>4232416093.43</v>
      </c>
      <c r="I519" s="191">
        <v>1306617969.87</v>
      </c>
      <c r="J519" s="192">
        <v>0</v>
      </c>
    </row>
    <row r="520" spans="1:10" ht="12.75">
      <c r="A520" s="190"/>
      <c r="B520" s="190"/>
      <c r="C520" s="190"/>
      <c r="D520" s="190"/>
      <c r="E520" s="191"/>
      <c r="F520" s="191"/>
      <c r="G520" s="191"/>
      <c r="H520" s="191"/>
      <c r="I520" s="191"/>
      <c r="J520" s="193"/>
    </row>
    <row r="521" spans="1:10" ht="12.75">
      <c r="A521" s="186" t="s">
        <v>1016</v>
      </c>
      <c r="B521" s="186"/>
      <c r="C521" s="186"/>
      <c r="D521" s="186"/>
      <c r="E521" s="186"/>
      <c r="F521" s="186"/>
      <c r="G521" s="186"/>
      <c r="H521" s="186"/>
      <c r="I521" s="186"/>
      <c r="J521" s="186"/>
    </row>
    <row r="522" spans="1:10" ht="12.75">
      <c r="A522" s="187" t="s">
        <v>1016</v>
      </c>
      <c r="B522" s="187"/>
      <c r="C522" s="188" t="s">
        <v>1015</v>
      </c>
      <c r="D522" s="188" t="s">
        <v>742</v>
      </c>
      <c r="E522" s="189">
        <v>0</v>
      </c>
      <c r="F522" s="189">
        <v>0</v>
      </c>
      <c r="G522" s="189">
        <v>755296760.39</v>
      </c>
      <c r="H522" s="189">
        <v>754427360.39</v>
      </c>
      <c r="I522" s="189">
        <v>869400</v>
      </c>
      <c r="J522" s="199">
        <v>0</v>
      </c>
    </row>
    <row r="523" spans="1:10" ht="12.75">
      <c r="A523" s="190" t="s">
        <v>741</v>
      </c>
      <c r="B523" s="190"/>
      <c r="C523" s="190"/>
      <c r="D523" s="190"/>
      <c r="E523" s="191">
        <v>0</v>
      </c>
      <c r="F523" s="191">
        <v>0</v>
      </c>
      <c r="G523" s="191">
        <v>755296760.39</v>
      </c>
      <c r="H523" s="191">
        <v>754427360.39</v>
      </c>
      <c r="I523" s="191">
        <v>869400</v>
      </c>
      <c r="J523" s="192">
        <v>0</v>
      </c>
    </row>
    <row r="524" spans="1:10" ht="12.75">
      <c r="A524" s="208" t="s">
        <v>1831</v>
      </c>
      <c r="B524" s="208"/>
      <c r="C524" s="208"/>
      <c r="D524" s="208"/>
      <c r="E524" s="209">
        <f>E512+E519+E523</f>
        <v>282343514.8</v>
      </c>
      <c r="F524" s="209"/>
      <c r="G524" s="209">
        <f>G512+G519+G523</f>
        <v>15104252683.579998</v>
      </c>
      <c r="H524" s="209">
        <f>H512+H519+H523</f>
        <v>13678170189.86</v>
      </c>
      <c r="I524" s="209">
        <f>I512+I519+I523</f>
        <v>1708426008.52</v>
      </c>
      <c r="J524" s="210"/>
    </row>
    <row r="525" spans="1:10" ht="12.75">
      <c r="A525" s="186" t="s">
        <v>1005</v>
      </c>
      <c r="B525" s="186"/>
      <c r="C525" s="186"/>
      <c r="D525" s="186"/>
      <c r="E525" s="186"/>
      <c r="F525" s="186"/>
      <c r="G525" s="186"/>
      <c r="H525" s="186"/>
      <c r="I525" s="186"/>
      <c r="J525" s="186"/>
    </row>
    <row r="526" spans="1:10" ht="12.75">
      <c r="A526" s="187" t="s">
        <v>1005</v>
      </c>
      <c r="B526" s="187"/>
      <c r="C526" s="188" t="s">
        <v>1014</v>
      </c>
      <c r="D526" s="188" t="s">
        <v>742</v>
      </c>
      <c r="E526" s="189">
        <v>1435671898.68</v>
      </c>
      <c r="F526" s="189">
        <v>0</v>
      </c>
      <c r="G526" s="189">
        <v>53326111.57</v>
      </c>
      <c r="H526" s="189">
        <v>0</v>
      </c>
      <c r="I526" s="189">
        <v>1488998010.25</v>
      </c>
      <c r="J526" s="199">
        <v>0</v>
      </c>
    </row>
    <row r="527" spans="1:10" ht="12.75">
      <c r="A527" s="190" t="s">
        <v>741</v>
      </c>
      <c r="B527" s="190"/>
      <c r="C527" s="190"/>
      <c r="D527" s="190"/>
      <c r="E527" s="191">
        <v>1435671898.68</v>
      </c>
      <c r="F527" s="191">
        <v>0</v>
      </c>
      <c r="G527" s="191">
        <v>53326111.57</v>
      </c>
      <c r="H527" s="191">
        <v>0</v>
      </c>
      <c r="I527" s="191">
        <v>1488998010.25</v>
      </c>
      <c r="J527" s="192">
        <v>0</v>
      </c>
    </row>
    <row r="528" spans="1:10" ht="12.75">
      <c r="A528" s="190"/>
      <c r="B528" s="190"/>
      <c r="C528" s="190"/>
      <c r="D528" s="190"/>
      <c r="E528" s="191"/>
      <c r="F528" s="191"/>
      <c r="G528" s="191"/>
      <c r="H528" s="191"/>
      <c r="I528" s="191"/>
      <c r="J528" s="193"/>
    </row>
    <row r="529" spans="1:10" ht="12.75">
      <c r="A529" s="186" t="s">
        <v>472</v>
      </c>
      <c r="B529" s="186"/>
      <c r="C529" s="186"/>
      <c r="D529" s="186"/>
      <c r="E529" s="186"/>
      <c r="F529" s="186"/>
      <c r="G529" s="186"/>
      <c r="H529" s="186"/>
      <c r="I529" s="186"/>
      <c r="J529" s="186"/>
    </row>
    <row r="530" spans="1:10" ht="12.75">
      <c r="A530" s="187" t="s">
        <v>1013</v>
      </c>
      <c r="B530" s="187"/>
      <c r="C530" s="188" t="s">
        <v>1012</v>
      </c>
      <c r="D530" s="188" t="s">
        <v>742</v>
      </c>
      <c r="E530" s="189">
        <v>38864429.97</v>
      </c>
      <c r="F530" s="189">
        <v>0</v>
      </c>
      <c r="G530" s="189">
        <v>8560727.27</v>
      </c>
      <c r="H530" s="189">
        <v>0</v>
      </c>
      <c r="I530" s="189">
        <v>47425157.24</v>
      </c>
      <c r="J530" s="199">
        <v>0</v>
      </c>
    </row>
    <row r="531" spans="1:10" ht="12.75">
      <c r="A531" s="190" t="s">
        <v>741</v>
      </c>
      <c r="B531" s="190"/>
      <c r="C531" s="190"/>
      <c r="D531" s="190"/>
      <c r="E531" s="191">
        <v>38864429.97</v>
      </c>
      <c r="F531" s="191">
        <v>0</v>
      </c>
      <c r="G531" s="191">
        <v>8560727.27</v>
      </c>
      <c r="H531" s="191">
        <v>0</v>
      </c>
      <c r="I531" s="191">
        <v>47425157.24</v>
      </c>
      <c r="J531" s="192">
        <v>0</v>
      </c>
    </row>
    <row r="532" spans="1:10" ht="12.75">
      <c r="A532" s="190"/>
      <c r="B532" s="190"/>
      <c r="C532" s="190"/>
      <c r="D532" s="190"/>
      <c r="E532" s="191"/>
      <c r="F532" s="191"/>
      <c r="G532" s="191"/>
      <c r="H532" s="191"/>
      <c r="I532" s="191"/>
      <c r="J532" s="193"/>
    </row>
    <row r="533" spans="1:10" ht="12.75">
      <c r="A533" s="186" t="s">
        <v>1000</v>
      </c>
      <c r="B533" s="186"/>
      <c r="C533" s="186"/>
      <c r="D533" s="186"/>
      <c r="E533" s="186"/>
      <c r="F533" s="186"/>
      <c r="G533" s="186"/>
      <c r="H533" s="186"/>
      <c r="I533" s="186"/>
      <c r="J533" s="186"/>
    </row>
    <row r="534" spans="1:10" ht="12.75">
      <c r="A534" s="187" t="s">
        <v>1000</v>
      </c>
      <c r="B534" s="187"/>
      <c r="C534" s="188" t="s">
        <v>1011</v>
      </c>
      <c r="D534" s="188" t="s">
        <v>742</v>
      </c>
      <c r="E534" s="189">
        <v>2393104044.38</v>
      </c>
      <c r="F534" s="189">
        <v>0</v>
      </c>
      <c r="G534" s="189">
        <v>337145082.11</v>
      </c>
      <c r="H534" s="189">
        <v>0</v>
      </c>
      <c r="I534" s="189">
        <v>2730249126.49</v>
      </c>
      <c r="J534" s="199">
        <v>0</v>
      </c>
    </row>
    <row r="535" spans="1:10" ht="12.75">
      <c r="A535" s="190" t="s">
        <v>741</v>
      </c>
      <c r="B535" s="190"/>
      <c r="C535" s="190"/>
      <c r="D535" s="190"/>
      <c r="E535" s="191">
        <v>2393104044.38</v>
      </c>
      <c r="F535" s="191">
        <v>0</v>
      </c>
      <c r="G535" s="191">
        <v>337145082.11</v>
      </c>
      <c r="H535" s="191">
        <v>0</v>
      </c>
      <c r="I535" s="191">
        <v>2730249126.49</v>
      </c>
      <c r="J535" s="192">
        <v>0</v>
      </c>
    </row>
    <row r="536" spans="1:10" ht="12.75">
      <c r="A536" s="190"/>
      <c r="B536" s="190"/>
      <c r="C536" s="190"/>
      <c r="D536" s="190"/>
      <c r="E536" s="191"/>
      <c r="F536" s="191"/>
      <c r="G536" s="191"/>
      <c r="H536" s="191"/>
      <c r="I536" s="191"/>
      <c r="J536" s="193"/>
    </row>
    <row r="537" spans="1:10" ht="12.75">
      <c r="A537" s="186" t="s">
        <v>997</v>
      </c>
      <c r="B537" s="186"/>
      <c r="C537" s="186"/>
      <c r="D537" s="186"/>
      <c r="E537" s="186"/>
      <c r="F537" s="186"/>
      <c r="G537" s="186"/>
      <c r="H537" s="186"/>
      <c r="I537" s="186"/>
      <c r="J537" s="186"/>
    </row>
    <row r="538" spans="1:10" ht="12.75">
      <c r="A538" s="187" t="s">
        <v>247</v>
      </c>
      <c r="B538" s="187"/>
      <c r="C538" s="188" t="s">
        <v>1010</v>
      </c>
      <c r="D538" s="188" t="s">
        <v>742</v>
      </c>
      <c r="E538" s="189">
        <v>40475212217.95</v>
      </c>
      <c r="F538" s="189">
        <v>0</v>
      </c>
      <c r="G538" s="189">
        <v>9877741679.92</v>
      </c>
      <c r="H538" s="189">
        <v>200598843.66</v>
      </c>
      <c r="I538" s="189">
        <v>50152355054.21</v>
      </c>
      <c r="J538" s="199">
        <v>0</v>
      </c>
    </row>
    <row r="539" spans="1:10" ht="12.75">
      <c r="A539" s="190" t="s">
        <v>741</v>
      </c>
      <c r="B539" s="190"/>
      <c r="C539" s="190"/>
      <c r="D539" s="190"/>
      <c r="E539" s="191">
        <v>40475212217.95</v>
      </c>
      <c r="F539" s="191">
        <v>0</v>
      </c>
      <c r="G539" s="191">
        <v>9877741679.92</v>
      </c>
      <c r="H539" s="191">
        <v>200598843.66</v>
      </c>
      <c r="I539" s="191">
        <v>50152355054.21</v>
      </c>
      <c r="J539" s="192">
        <v>0</v>
      </c>
    </row>
    <row r="540" spans="1:10" ht="12.75">
      <c r="A540" s="190"/>
      <c r="B540" s="190"/>
      <c r="C540" s="190"/>
      <c r="D540" s="190"/>
      <c r="E540" s="191"/>
      <c r="F540" s="191"/>
      <c r="G540" s="191"/>
      <c r="H540" s="191"/>
      <c r="I540" s="191"/>
      <c r="J540" s="193"/>
    </row>
    <row r="541" spans="1:10" ht="12.75">
      <c r="A541" s="186" t="s">
        <v>994</v>
      </c>
      <c r="B541" s="186"/>
      <c r="C541" s="186"/>
      <c r="D541" s="186"/>
      <c r="E541" s="186"/>
      <c r="F541" s="186"/>
      <c r="G541" s="186"/>
      <c r="H541" s="186"/>
      <c r="I541" s="186"/>
      <c r="J541" s="186"/>
    </row>
    <row r="542" spans="1:10" ht="12.75">
      <c r="A542" s="187" t="s">
        <v>994</v>
      </c>
      <c r="B542" s="187"/>
      <c r="C542" s="188" t="s">
        <v>1009</v>
      </c>
      <c r="D542" s="188" t="s">
        <v>742</v>
      </c>
      <c r="E542" s="189">
        <v>322825233.01</v>
      </c>
      <c r="F542" s="189">
        <v>0</v>
      </c>
      <c r="G542" s="189">
        <v>0</v>
      </c>
      <c r="H542" s="189">
        <v>0</v>
      </c>
      <c r="I542" s="189">
        <v>322825233.01</v>
      </c>
      <c r="J542" s="199">
        <v>0</v>
      </c>
    </row>
    <row r="543" spans="1:10" ht="12.75">
      <c r="A543" s="190" t="s">
        <v>741</v>
      </c>
      <c r="B543" s="190"/>
      <c r="C543" s="190"/>
      <c r="D543" s="190"/>
      <c r="E543" s="191">
        <v>322825233.01</v>
      </c>
      <c r="F543" s="191">
        <v>0</v>
      </c>
      <c r="G543" s="191">
        <v>0</v>
      </c>
      <c r="H543" s="191">
        <v>0</v>
      </c>
      <c r="I543" s="191">
        <v>322825233.01</v>
      </c>
      <c r="J543" s="192">
        <v>0</v>
      </c>
    </row>
    <row r="544" spans="1:10" ht="12.75">
      <c r="A544" s="190"/>
      <c r="B544" s="190"/>
      <c r="C544" s="190"/>
      <c r="D544" s="190"/>
      <c r="E544" s="191"/>
      <c r="F544" s="191"/>
      <c r="G544" s="191"/>
      <c r="H544" s="191"/>
      <c r="I544" s="191"/>
      <c r="J544" s="193"/>
    </row>
    <row r="545" spans="1:10" ht="12.75">
      <c r="A545" s="186" t="s">
        <v>991</v>
      </c>
      <c r="B545" s="186"/>
      <c r="C545" s="186"/>
      <c r="D545" s="186"/>
      <c r="E545" s="186"/>
      <c r="F545" s="186"/>
      <c r="G545" s="186"/>
      <c r="H545" s="186"/>
      <c r="I545" s="186"/>
      <c r="J545" s="186"/>
    </row>
    <row r="546" spans="1:10" ht="12.75">
      <c r="A546" s="187" t="s">
        <v>991</v>
      </c>
      <c r="B546" s="187"/>
      <c r="C546" s="188" t="s">
        <v>1008</v>
      </c>
      <c r="D546" s="188" t="s">
        <v>742</v>
      </c>
      <c r="E546" s="189">
        <v>19984863.25</v>
      </c>
      <c r="F546" s="189">
        <v>0</v>
      </c>
      <c r="G546" s="189">
        <v>163859648.19</v>
      </c>
      <c r="H546" s="189">
        <v>0</v>
      </c>
      <c r="I546" s="189">
        <v>183844511.44</v>
      </c>
      <c r="J546" s="199">
        <v>0</v>
      </c>
    </row>
    <row r="547" spans="1:10" ht="12.75">
      <c r="A547" s="190" t="s">
        <v>741</v>
      </c>
      <c r="B547" s="190"/>
      <c r="C547" s="190"/>
      <c r="D547" s="190"/>
      <c r="E547" s="191">
        <v>19984863.25</v>
      </c>
      <c r="F547" s="191">
        <v>0</v>
      </c>
      <c r="G547" s="191">
        <v>163859648.19</v>
      </c>
      <c r="H547" s="191">
        <v>0</v>
      </c>
      <c r="I547" s="191">
        <v>183844511.44</v>
      </c>
      <c r="J547" s="192">
        <v>0</v>
      </c>
    </row>
    <row r="548" spans="1:10" ht="12.75">
      <c r="A548" s="190"/>
      <c r="B548" s="190"/>
      <c r="C548" s="190"/>
      <c r="D548" s="190"/>
      <c r="E548" s="191"/>
      <c r="F548" s="191"/>
      <c r="G548" s="191"/>
      <c r="H548" s="191"/>
      <c r="I548" s="191"/>
      <c r="J548" s="193"/>
    </row>
    <row r="549" spans="1:10" ht="12.75">
      <c r="A549" s="186" t="s">
        <v>1005</v>
      </c>
      <c r="B549" s="186"/>
      <c r="C549" s="186"/>
      <c r="D549" s="186"/>
      <c r="E549" s="186"/>
      <c r="F549" s="186"/>
      <c r="G549" s="186"/>
      <c r="H549" s="186"/>
      <c r="I549" s="186"/>
      <c r="J549" s="186"/>
    </row>
    <row r="550" spans="1:10" ht="12.75">
      <c r="A550" s="187" t="s">
        <v>1007</v>
      </c>
      <c r="B550" s="187"/>
      <c r="C550" s="188" t="s">
        <v>1006</v>
      </c>
      <c r="D550" s="188" t="s">
        <v>742</v>
      </c>
      <c r="E550" s="189">
        <v>0</v>
      </c>
      <c r="F550" s="189">
        <v>0</v>
      </c>
      <c r="G550" s="189">
        <v>993142850.8</v>
      </c>
      <c r="H550" s="189">
        <v>0</v>
      </c>
      <c r="I550" s="189">
        <v>993142850.8</v>
      </c>
      <c r="J550" s="199">
        <v>0</v>
      </c>
    </row>
    <row r="551" spans="1:10" ht="12.75">
      <c r="A551" s="190" t="s">
        <v>741</v>
      </c>
      <c r="B551" s="190"/>
      <c r="C551" s="190"/>
      <c r="D551" s="190"/>
      <c r="E551" s="191">
        <v>0</v>
      </c>
      <c r="F551" s="191">
        <v>0</v>
      </c>
      <c r="G551" s="191">
        <v>993142850.8</v>
      </c>
      <c r="H551" s="191">
        <v>0</v>
      </c>
      <c r="I551" s="191">
        <v>993142850.8</v>
      </c>
      <c r="J551" s="192">
        <v>0</v>
      </c>
    </row>
    <row r="552" spans="1:10" ht="12.75">
      <c r="A552" s="190"/>
      <c r="B552" s="190"/>
      <c r="C552" s="190"/>
      <c r="D552" s="190"/>
      <c r="E552" s="191"/>
      <c r="F552" s="191"/>
      <c r="G552" s="191"/>
      <c r="H552" s="191"/>
      <c r="I552" s="191"/>
      <c r="J552" s="193"/>
    </row>
    <row r="553" spans="1:10" ht="12.75">
      <c r="A553" s="186" t="s">
        <v>1005</v>
      </c>
      <c r="B553" s="186"/>
      <c r="C553" s="186"/>
      <c r="D553" s="186"/>
      <c r="E553" s="186"/>
      <c r="F553" s="186"/>
      <c r="G553" s="186"/>
      <c r="H553" s="186"/>
      <c r="I553" s="186"/>
      <c r="J553" s="186"/>
    </row>
    <row r="554" spans="1:10" ht="12.75">
      <c r="A554" s="187" t="s">
        <v>1004</v>
      </c>
      <c r="B554" s="187"/>
      <c r="C554" s="188" t="s">
        <v>1003</v>
      </c>
      <c r="D554" s="188" t="s">
        <v>742</v>
      </c>
      <c r="E554" s="189">
        <v>0</v>
      </c>
      <c r="F554" s="189">
        <v>421293093.57</v>
      </c>
      <c r="G554" s="189">
        <v>0</v>
      </c>
      <c r="H554" s="189">
        <v>143703102.28</v>
      </c>
      <c r="I554" s="189">
        <v>0</v>
      </c>
      <c r="J554" s="199">
        <v>564996195.85</v>
      </c>
    </row>
    <row r="555" spans="1:10" ht="12.75">
      <c r="A555" s="190" t="s">
        <v>741</v>
      </c>
      <c r="B555" s="190"/>
      <c r="C555" s="190"/>
      <c r="D555" s="190"/>
      <c r="E555" s="191">
        <v>0</v>
      </c>
      <c r="F555" s="191">
        <v>421293093.57</v>
      </c>
      <c r="G555" s="191">
        <v>0</v>
      </c>
      <c r="H555" s="191">
        <v>143703102.28</v>
      </c>
      <c r="I555" s="191">
        <v>0</v>
      </c>
      <c r="J555" s="192">
        <v>564996195.85</v>
      </c>
    </row>
    <row r="556" spans="1:10" ht="12.75">
      <c r="A556" s="190"/>
      <c r="B556" s="190"/>
      <c r="C556" s="190"/>
      <c r="D556" s="190"/>
      <c r="E556" s="191"/>
      <c r="F556" s="191"/>
      <c r="G556" s="191"/>
      <c r="H556" s="191"/>
      <c r="I556" s="191"/>
      <c r="J556" s="193"/>
    </row>
    <row r="557" spans="1:10" ht="12.75">
      <c r="A557" s="186" t="s">
        <v>472</v>
      </c>
      <c r="B557" s="186"/>
      <c r="C557" s="186"/>
      <c r="D557" s="186"/>
      <c r="E557" s="186"/>
      <c r="F557" s="186"/>
      <c r="G557" s="186"/>
      <c r="H557" s="186"/>
      <c r="I557" s="186"/>
      <c r="J557" s="186"/>
    </row>
    <row r="558" spans="1:10" ht="12.75">
      <c r="A558" s="187" t="s">
        <v>1002</v>
      </c>
      <c r="B558" s="187"/>
      <c r="C558" s="188" t="s">
        <v>1001</v>
      </c>
      <c r="D558" s="188" t="s">
        <v>742</v>
      </c>
      <c r="E558" s="189">
        <v>0</v>
      </c>
      <c r="F558" s="189">
        <v>28693206.4</v>
      </c>
      <c r="G558" s="189">
        <v>0</v>
      </c>
      <c r="H558" s="189">
        <v>2541058.46</v>
      </c>
      <c r="I558" s="189">
        <v>0</v>
      </c>
      <c r="J558" s="199">
        <v>31234264.86</v>
      </c>
    </row>
    <row r="559" spans="1:10" ht="12.75">
      <c r="A559" s="190" t="s">
        <v>741</v>
      </c>
      <c r="B559" s="190"/>
      <c r="C559" s="190"/>
      <c r="D559" s="190"/>
      <c r="E559" s="191">
        <v>0</v>
      </c>
      <c r="F559" s="191">
        <v>28693206.4</v>
      </c>
      <c r="G559" s="191">
        <v>0</v>
      </c>
      <c r="H559" s="191">
        <v>2541058.46</v>
      </c>
      <c r="I559" s="191">
        <v>0</v>
      </c>
      <c r="J559" s="192">
        <v>31234264.86</v>
      </c>
    </row>
    <row r="560" spans="1:10" ht="12.75">
      <c r="A560" s="190"/>
      <c r="B560" s="190"/>
      <c r="C560" s="190"/>
      <c r="D560" s="190"/>
      <c r="E560" s="191"/>
      <c r="F560" s="191"/>
      <c r="G560" s="191"/>
      <c r="H560" s="191"/>
      <c r="I560" s="191"/>
      <c r="J560" s="193"/>
    </row>
    <row r="561" spans="1:10" ht="12.75">
      <c r="A561" s="186" t="s">
        <v>1000</v>
      </c>
      <c r="B561" s="186"/>
      <c r="C561" s="186"/>
      <c r="D561" s="186"/>
      <c r="E561" s="186"/>
      <c r="F561" s="186"/>
      <c r="G561" s="186"/>
      <c r="H561" s="186"/>
      <c r="I561" s="186"/>
      <c r="J561" s="186"/>
    </row>
    <row r="562" spans="1:10" ht="12.75">
      <c r="A562" s="187" t="s">
        <v>999</v>
      </c>
      <c r="B562" s="187"/>
      <c r="C562" s="188" t="s">
        <v>998</v>
      </c>
      <c r="D562" s="188" t="s">
        <v>742</v>
      </c>
      <c r="E562" s="189">
        <v>0</v>
      </c>
      <c r="F562" s="189">
        <v>2233896790.01</v>
      </c>
      <c r="G562" s="189">
        <v>0</v>
      </c>
      <c r="H562" s="189">
        <v>61523190.36</v>
      </c>
      <c r="I562" s="189">
        <v>0</v>
      </c>
      <c r="J562" s="199">
        <v>2295419980.37</v>
      </c>
    </row>
    <row r="563" spans="1:10" ht="12.75">
      <c r="A563" s="190" t="s">
        <v>741</v>
      </c>
      <c r="B563" s="190"/>
      <c r="C563" s="190"/>
      <c r="D563" s="190"/>
      <c r="E563" s="191">
        <v>0</v>
      </c>
      <c r="F563" s="191">
        <v>2233896790.01</v>
      </c>
      <c r="G563" s="191">
        <v>0</v>
      </c>
      <c r="H563" s="191">
        <v>61523190.36</v>
      </c>
      <c r="I563" s="191">
        <v>0</v>
      </c>
      <c r="J563" s="192">
        <v>2295419980.37</v>
      </c>
    </row>
    <row r="564" spans="1:10" ht="12.75">
      <c r="A564" s="190"/>
      <c r="B564" s="190"/>
      <c r="C564" s="190"/>
      <c r="D564" s="190"/>
      <c r="E564" s="191"/>
      <c r="F564" s="191"/>
      <c r="G564" s="191"/>
      <c r="H564" s="191"/>
      <c r="I564" s="191"/>
      <c r="J564" s="193"/>
    </row>
    <row r="565" spans="1:10" ht="12.75">
      <c r="A565" s="186" t="s">
        <v>997</v>
      </c>
      <c r="B565" s="186"/>
      <c r="C565" s="186"/>
      <c r="D565" s="186"/>
      <c r="E565" s="186"/>
      <c r="F565" s="186"/>
      <c r="G565" s="186"/>
      <c r="H565" s="186"/>
      <c r="I565" s="186"/>
      <c r="J565" s="186"/>
    </row>
    <row r="566" spans="1:10" ht="12.75">
      <c r="A566" s="187" t="s">
        <v>996</v>
      </c>
      <c r="B566" s="187"/>
      <c r="C566" s="188" t="s">
        <v>995</v>
      </c>
      <c r="D566" s="188" t="s">
        <v>742</v>
      </c>
      <c r="E566" s="189">
        <v>0</v>
      </c>
      <c r="F566" s="189">
        <v>12790884769.42</v>
      </c>
      <c r="G566" s="189">
        <v>140511664.66</v>
      </c>
      <c r="H566" s="189">
        <v>4237346277.48</v>
      </c>
      <c r="I566" s="189">
        <v>0</v>
      </c>
      <c r="J566" s="199">
        <v>16887719382.24</v>
      </c>
    </row>
    <row r="567" spans="1:10" ht="12.75">
      <c r="A567" s="190" t="s">
        <v>741</v>
      </c>
      <c r="B567" s="190"/>
      <c r="C567" s="190"/>
      <c r="D567" s="190"/>
      <c r="E567" s="191">
        <v>0</v>
      </c>
      <c r="F567" s="191">
        <v>12790884769.42</v>
      </c>
      <c r="G567" s="191">
        <v>140511664.66</v>
      </c>
      <c r="H567" s="191">
        <v>4237346277.48</v>
      </c>
      <c r="I567" s="191">
        <v>0</v>
      </c>
      <c r="J567" s="192">
        <v>16887719382.24</v>
      </c>
    </row>
    <row r="568" spans="1:10" ht="12.75">
      <c r="A568" s="190"/>
      <c r="B568" s="190"/>
      <c r="C568" s="190"/>
      <c r="D568" s="190"/>
      <c r="E568" s="191"/>
      <c r="F568" s="191"/>
      <c r="G568" s="191"/>
      <c r="H568" s="191"/>
      <c r="I568" s="191"/>
      <c r="J568" s="193"/>
    </row>
    <row r="569" spans="1:10" ht="12.75">
      <c r="A569" s="186" t="s">
        <v>994</v>
      </c>
      <c r="B569" s="186"/>
      <c r="C569" s="186"/>
      <c r="D569" s="186"/>
      <c r="E569" s="186"/>
      <c r="F569" s="186"/>
      <c r="G569" s="186"/>
      <c r="H569" s="186"/>
      <c r="I569" s="186"/>
      <c r="J569" s="186"/>
    </row>
    <row r="570" spans="1:10" ht="12.75">
      <c r="A570" s="187" t="s">
        <v>993</v>
      </c>
      <c r="B570" s="187"/>
      <c r="C570" s="188" t="s">
        <v>992</v>
      </c>
      <c r="D570" s="188" t="s">
        <v>742</v>
      </c>
      <c r="E570" s="189">
        <v>0</v>
      </c>
      <c r="F570" s="189">
        <v>174317121.78</v>
      </c>
      <c r="G570" s="189">
        <v>0</v>
      </c>
      <c r="H570" s="189">
        <v>58214988.8</v>
      </c>
      <c r="I570" s="189">
        <v>0</v>
      </c>
      <c r="J570" s="199">
        <v>232532110.58</v>
      </c>
    </row>
    <row r="571" spans="1:10" ht="12.75">
      <c r="A571" s="190" t="s">
        <v>741</v>
      </c>
      <c r="B571" s="190"/>
      <c r="C571" s="190"/>
      <c r="D571" s="190"/>
      <c r="E571" s="191">
        <v>0</v>
      </c>
      <c r="F571" s="191">
        <v>174317121.78</v>
      </c>
      <c r="G571" s="191">
        <v>0</v>
      </c>
      <c r="H571" s="191">
        <v>58214988.8</v>
      </c>
      <c r="I571" s="191">
        <v>0</v>
      </c>
      <c r="J571" s="192">
        <v>232532110.58</v>
      </c>
    </row>
    <row r="572" spans="1:10" ht="12.75">
      <c r="A572" s="190"/>
      <c r="B572" s="190"/>
      <c r="C572" s="190"/>
      <c r="D572" s="190"/>
      <c r="E572" s="191"/>
      <c r="F572" s="191"/>
      <c r="G572" s="191"/>
      <c r="H572" s="191"/>
      <c r="I572" s="191"/>
      <c r="J572" s="193"/>
    </row>
    <row r="573" spans="1:10" ht="12.75">
      <c r="A573" s="186" t="s">
        <v>991</v>
      </c>
      <c r="B573" s="186"/>
      <c r="C573" s="186"/>
      <c r="D573" s="186"/>
      <c r="E573" s="186"/>
      <c r="F573" s="186"/>
      <c r="G573" s="186"/>
      <c r="H573" s="186"/>
      <c r="I573" s="186"/>
      <c r="J573" s="186"/>
    </row>
    <row r="574" spans="1:10" ht="12.75">
      <c r="A574" s="187" t="s">
        <v>990</v>
      </c>
      <c r="B574" s="187"/>
      <c r="C574" s="188" t="s">
        <v>989</v>
      </c>
      <c r="D574" s="188" t="s">
        <v>742</v>
      </c>
      <c r="E574" s="189">
        <v>0</v>
      </c>
      <c r="F574" s="189">
        <v>17965642.01</v>
      </c>
      <c r="G574" s="189">
        <v>0</v>
      </c>
      <c r="H574" s="189">
        <v>30372323.93</v>
      </c>
      <c r="I574" s="189">
        <v>0</v>
      </c>
      <c r="J574" s="199">
        <v>48337965.94</v>
      </c>
    </row>
    <row r="575" spans="1:10" ht="12.75">
      <c r="A575" s="190" t="s">
        <v>741</v>
      </c>
      <c r="B575" s="190"/>
      <c r="C575" s="190"/>
      <c r="D575" s="190"/>
      <c r="E575" s="191">
        <v>0</v>
      </c>
      <c r="F575" s="191">
        <v>17965642.01</v>
      </c>
      <c r="G575" s="191">
        <v>0</v>
      </c>
      <c r="H575" s="191">
        <v>30372323.93</v>
      </c>
      <c r="I575" s="191">
        <v>0</v>
      </c>
      <c r="J575" s="192">
        <v>48337965.94</v>
      </c>
    </row>
    <row r="576" spans="1:10" ht="12.75">
      <c r="A576" s="190"/>
      <c r="B576" s="190"/>
      <c r="C576" s="190"/>
      <c r="D576" s="190"/>
      <c r="E576" s="191"/>
      <c r="F576" s="191"/>
      <c r="G576" s="191"/>
      <c r="H576" s="191"/>
      <c r="I576" s="191"/>
      <c r="J576" s="193"/>
    </row>
    <row r="577" spans="1:10" ht="12.75">
      <c r="A577" s="186" t="s">
        <v>283</v>
      </c>
      <c r="B577" s="186"/>
      <c r="C577" s="186"/>
      <c r="D577" s="186"/>
      <c r="E577" s="186"/>
      <c r="F577" s="186"/>
      <c r="G577" s="186"/>
      <c r="H577" s="186"/>
      <c r="I577" s="186"/>
      <c r="J577" s="186"/>
    </row>
    <row r="578" spans="1:10" ht="12.75">
      <c r="A578" s="187" t="s">
        <v>283</v>
      </c>
      <c r="B578" s="187"/>
      <c r="C578" s="188" t="s">
        <v>988</v>
      </c>
      <c r="D578" s="188" t="s">
        <v>742</v>
      </c>
      <c r="E578" s="189">
        <v>39742735.34</v>
      </c>
      <c r="F578" s="189">
        <v>0</v>
      </c>
      <c r="G578" s="189">
        <v>16489375.65</v>
      </c>
      <c r="H578" s="189">
        <v>14148027.3</v>
      </c>
      <c r="I578" s="189">
        <v>42084083.69</v>
      </c>
      <c r="J578" s="199">
        <v>0</v>
      </c>
    </row>
    <row r="579" spans="1:10" ht="12.75">
      <c r="A579" s="190" t="s">
        <v>741</v>
      </c>
      <c r="B579" s="190"/>
      <c r="C579" s="190"/>
      <c r="D579" s="190"/>
      <c r="E579" s="191">
        <v>39742735.34</v>
      </c>
      <c r="F579" s="191">
        <v>0</v>
      </c>
      <c r="G579" s="191">
        <v>16489375.65</v>
      </c>
      <c r="H579" s="191">
        <v>14148027.3</v>
      </c>
      <c r="I579" s="191">
        <v>42084083.69</v>
      </c>
      <c r="J579" s="192">
        <v>0</v>
      </c>
    </row>
    <row r="580" spans="1:10" ht="12.75">
      <c r="A580" s="190"/>
      <c r="B580" s="190"/>
      <c r="C580" s="190"/>
      <c r="D580" s="190"/>
      <c r="E580" s="191"/>
      <c r="F580" s="191"/>
      <c r="G580" s="191"/>
      <c r="H580" s="191"/>
      <c r="I580" s="191"/>
      <c r="J580" s="193"/>
    </row>
    <row r="581" spans="1:10" ht="12.75">
      <c r="A581" s="186" t="s">
        <v>987</v>
      </c>
      <c r="B581" s="186"/>
      <c r="C581" s="186"/>
      <c r="D581" s="186"/>
      <c r="E581" s="186"/>
      <c r="F581" s="186"/>
      <c r="G581" s="186"/>
      <c r="H581" s="186"/>
      <c r="I581" s="186"/>
      <c r="J581" s="186"/>
    </row>
    <row r="582" spans="1:10" ht="12.75">
      <c r="A582" s="187" t="s">
        <v>987</v>
      </c>
      <c r="B582" s="187"/>
      <c r="C582" s="188" t="s">
        <v>986</v>
      </c>
      <c r="D582" s="188" t="s">
        <v>742</v>
      </c>
      <c r="E582" s="189">
        <v>12084495.37</v>
      </c>
      <c r="F582" s="189">
        <v>0</v>
      </c>
      <c r="G582" s="189">
        <v>3440000</v>
      </c>
      <c r="H582" s="189">
        <v>6958185.14</v>
      </c>
      <c r="I582" s="189">
        <v>8566310.23</v>
      </c>
      <c r="J582" s="199">
        <v>0</v>
      </c>
    </row>
    <row r="583" spans="1:10" ht="12.75">
      <c r="A583" s="190" t="s">
        <v>741</v>
      </c>
      <c r="B583" s="190"/>
      <c r="C583" s="190"/>
      <c r="D583" s="190"/>
      <c r="E583" s="191">
        <v>12084495.37</v>
      </c>
      <c r="F583" s="191">
        <v>0</v>
      </c>
      <c r="G583" s="191">
        <v>3440000</v>
      </c>
      <c r="H583" s="191">
        <v>6958185.14</v>
      </c>
      <c r="I583" s="191">
        <v>8566310.23</v>
      </c>
      <c r="J583" s="192">
        <v>0</v>
      </c>
    </row>
    <row r="584" spans="1:10" ht="12.75">
      <c r="A584" s="190"/>
      <c r="B584" s="190"/>
      <c r="C584" s="190"/>
      <c r="D584" s="190"/>
      <c r="E584" s="191"/>
      <c r="F584" s="191"/>
      <c r="G584" s="191"/>
      <c r="H584" s="191"/>
      <c r="I584" s="191"/>
      <c r="J584" s="193"/>
    </row>
    <row r="585" spans="1:10" ht="12.75">
      <c r="A585" s="186" t="s">
        <v>979</v>
      </c>
      <c r="B585" s="186"/>
      <c r="C585" s="186"/>
      <c r="D585" s="186"/>
      <c r="E585" s="186"/>
      <c r="F585" s="186"/>
      <c r="G585" s="186"/>
      <c r="H585" s="186"/>
      <c r="I585" s="186"/>
      <c r="J585" s="186"/>
    </row>
    <row r="586" spans="1:10" ht="12.75">
      <c r="A586" s="187" t="s">
        <v>985</v>
      </c>
      <c r="B586" s="187"/>
      <c r="C586" s="188" t="s">
        <v>984</v>
      </c>
      <c r="D586" s="188" t="s">
        <v>742</v>
      </c>
      <c r="E586" s="189">
        <v>0</v>
      </c>
      <c r="F586" s="189">
        <v>4472110029.18</v>
      </c>
      <c r="G586" s="189">
        <v>54365556901.4</v>
      </c>
      <c r="H586" s="189">
        <v>59714411805.22</v>
      </c>
      <c r="I586" s="189">
        <v>0</v>
      </c>
      <c r="J586" s="199">
        <v>9820964933</v>
      </c>
    </row>
    <row r="587" spans="1:10" ht="12.75">
      <c r="A587" s="187" t="s">
        <v>983</v>
      </c>
      <c r="B587" s="187"/>
      <c r="C587" s="188" t="s">
        <v>982</v>
      </c>
      <c r="D587" s="188" t="s">
        <v>742</v>
      </c>
      <c r="E587" s="189">
        <v>0</v>
      </c>
      <c r="F587" s="189">
        <v>571937055.77</v>
      </c>
      <c r="G587" s="189">
        <v>7893611074.53</v>
      </c>
      <c r="H587" s="189">
        <v>8371565218.35</v>
      </c>
      <c r="I587" s="189">
        <v>0</v>
      </c>
      <c r="J587" s="199">
        <v>1049891199.59</v>
      </c>
    </row>
    <row r="588" spans="1:10" ht="12.75">
      <c r="A588" s="187" t="s">
        <v>981</v>
      </c>
      <c r="B588" s="187"/>
      <c r="C588" s="188" t="s">
        <v>980</v>
      </c>
      <c r="D588" s="188" t="s">
        <v>742</v>
      </c>
      <c r="E588" s="189">
        <v>0</v>
      </c>
      <c r="F588" s="189">
        <v>0</v>
      </c>
      <c r="G588" s="189">
        <v>103495275.26</v>
      </c>
      <c r="H588" s="189">
        <v>153495275.26</v>
      </c>
      <c r="I588" s="189">
        <v>0</v>
      </c>
      <c r="J588" s="199">
        <v>50000000</v>
      </c>
    </row>
    <row r="589" spans="1:10" ht="12.75">
      <c r="A589" s="190" t="s">
        <v>741</v>
      </c>
      <c r="B589" s="190"/>
      <c r="C589" s="190"/>
      <c r="D589" s="190"/>
      <c r="E589" s="191">
        <v>0</v>
      </c>
      <c r="F589" s="191">
        <v>5044047084.95</v>
      </c>
      <c r="G589" s="191">
        <v>62362663251.19</v>
      </c>
      <c r="H589" s="191">
        <v>68239472298.83</v>
      </c>
      <c r="I589" s="191">
        <v>0</v>
      </c>
      <c r="J589" s="192">
        <v>10920856132.59</v>
      </c>
    </row>
    <row r="590" spans="1:10" ht="12.75">
      <c r="A590" s="190"/>
      <c r="B590" s="190"/>
      <c r="C590" s="190"/>
      <c r="D590" s="190"/>
      <c r="E590" s="191"/>
      <c r="F590" s="191"/>
      <c r="G590" s="191"/>
      <c r="H590" s="191"/>
      <c r="I590" s="191"/>
      <c r="J590" s="193"/>
    </row>
    <row r="591" spans="1:10" ht="12.75">
      <c r="A591" s="186" t="s">
        <v>979</v>
      </c>
      <c r="B591" s="186"/>
      <c r="C591" s="186"/>
      <c r="D591" s="186"/>
      <c r="E591" s="186"/>
      <c r="F591" s="186"/>
      <c r="G591" s="186"/>
      <c r="H591" s="186"/>
      <c r="I591" s="186"/>
      <c r="J591" s="186"/>
    </row>
    <row r="592" spans="1:10" ht="12.75">
      <c r="A592" s="194" t="s">
        <v>978</v>
      </c>
      <c r="B592" s="194"/>
      <c r="C592" s="188" t="s">
        <v>977</v>
      </c>
      <c r="D592" s="188" t="s">
        <v>976</v>
      </c>
      <c r="E592" s="189">
        <v>0</v>
      </c>
      <c r="F592" s="189">
        <v>3809432.3</v>
      </c>
      <c r="G592" s="189">
        <v>60173903.62</v>
      </c>
      <c r="H592" s="189">
        <v>74425033.32</v>
      </c>
      <c r="I592" s="189">
        <v>0</v>
      </c>
      <c r="J592" s="199">
        <v>18060562</v>
      </c>
    </row>
    <row r="593" spans="1:10" ht="12.75">
      <c r="A593" s="195"/>
      <c r="B593" s="195"/>
      <c r="C593" s="196"/>
      <c r="D593" s="196"/>
      <c r="E593" s="197">
        <v>0</v>
      </c>
      <c r="F593" s="197">
        <v>7175</v>
      </c>
      <c r="G593" s="197">
        <v>49675</v>
      </c>
      <c r="H593" s="197">
        <v>80200</v>
      </c>
      <c r="I593" s="197">
        <v>0</v>
      </c>
      <c r="J593" s="198">
        <v>37700</v>
      </c>
    </row>
    <row r="594" spans="1:10" ht="12.75">
      <c r="A594" s="190" t="s">
        <v>741</v>
      </c>
      <c r="B594" s="190"/>
      <c r="C594" s="190"/>
      <c r="D594" s="190"/>
      <c r="E594" s="191">
        <v>0</v>
      </c>
      <c r="F594" s="191">
        <v>3809432.3</v>
      </c>
      <c r="G594" s="191">
        <v>60173903.62</v>
      </c>
      <c r="H594" s="191">
        <v>74425033.32</v>
      </c>
      <c r="I594" s="191">
        <v>0</v>
      </c>
      <c r="J594" s="192">
        <v>18060562</v>
      </c>
    </row>
    <row r="595" spans="1:10" ht="12.75">
      <c r="A595" s="190"/>
      <c r="B595" s="190"/>
      <c r="C595" s="190"/>
      <c r="D595" s="190"/>
      <c r="E595" s="191"/>
      <c r="F595" s="191"/>
      <c r="G595" s="191"/>
      <c r="H595" s="191"/>
      <c r="I595" s="191"/>
      <c r="J595" s="193"/>
    </row>
    <row r="596" spans="1:10" ht="12.75">
      <c r="A596" s="186" t="s">
        <v>968</v>
      </c>
      <c r="B596" s="186"/>
      <c r="C596" s="186"/>
      <c r="D596" s="186"/>
      <c r="E596" s="186"/>
      <c r="F596" s="186"/>
      <c r="G596" s="186"/>
      <c r="H596" s="186"/>
      <c r="I596" s="186"/>
      <c r="J596" s="186"/>
    </row>
    <row r="597" spans="1:10" ht="12.75">
      <c r="A597" s="187" t="s">
        <v>975</v>
      </c>
      <c r="B597" s="187"/>
      <c r="C597" s="188" t="s">
        <v>974</v>
      </c>
      <c r="D597" s="188" t="s">
        <v>742</v>
      </c>
      <c r="E597" s="189">
        <v>0</v>
      </c>
      <c r="F597" s="189">
        <v>20621903.02</v>
      </c>
      <c r="G597" s="189">
        <v>54513203.02</v>
      </c>
      <c r="H597" s="189">
        <v>37568625.02</v>
      </c>
      <c r="I597" s="189">
        <v>0</v>
      </c>
      <c r="J597" s="199">
        <v>3677325.02</v>
      </c>
    </row>
    <row r="598" spans="1:10" ht="12.75">
      <c r="A598" s="190" t="s">
        <v>741</v>
      </c>
      <c r="B598" s="190"/>
      <c r="C598" s="190"/>
      <c r="D598" s="190"/>
      <c r="E598" s="191">
        <v>0</v>
      </c>
      <c r="F598" s="191">
        <v>20621903.02</v>
      </c>
      <c r="G598" s="191">
        <v>54513203.02</v>
      </c>
      <c r="H598" s="191">
        <v>37568625.02</v>
      </c>
      <c r="I598" s="191">
        <v>0</v>
      </c>
      <c r="J598" s="192">
        <v>3677325.02</v>
      </c>
    </row>
    <row r="599" spans="1:10" ht="12.75">
      <c r="A599" s="190"/>
      <c r="B599" s="190"/>
      <c r="C599" s="190"/>
      <c r="D599" s="190"/>
      <c r="E599" s="191"/>
      <c r="F599" s="191"/>
      <c r="G599" s="191"/>
      <c r="H599" s="191"/>
      <c r="I599" s="191"/>
      <c r="J599" s="193"/>
    </row>
    <row r="600" spans="1:10" ht="12.75">
      <c r="A600" s="186" t="s">
        <v>973</v>
      </c>
      <c r="B600" s="186"/>
      <c r="C600" s="186"/>
      <c r="D600" s="186"/>
      <c r="E600" s="186"/>
      <c r="F600" s="186"/>
      <c r="G600" s="186"/>
      <c r="H600" s="186"/>
      <c r="I600" s="186"/>
      <c r="J600" s="186"/>
    </row>
    <row r="601" spans="1:10" ht="12.75">
      <c r="A601" s="187" t="s">
        <v>972</v>
      </c>
      <c r="B601" s="187"/>
      <c r="C601" s="188" t="s">
        <v>971</v>
      </c>
      <c r="D601" s="188" t="s">
        <v>742</v>
      </c>
      <c r="E601" s="189">
        <v>0</v>
      </c>
      <c r="F601" s="189">
        <v>4487089662.54</v>
      </c>
      <c r="G601" s="189">
        <v>45353896215.74</v>
      </c>
      <c r="H601" s="189">
        <v>47294022793.2</v>
      </c>
      <c r="I601" s="189">
        <v>0</v>
      </c>
      <c r="J601" s="199">
        <v>6427216240</v>
      </c>
    </row>
    <row r="602" spans="1:10" ht="12.75">
      <c r="A602" s="187" t="s">
        <v>970</v>
      </c>
      <c r="B602" s="187"/>
      <c r="C602" s="188" t="s">
        <v>969</v>
      </c>
      <c r="D602" s="188" t="s">
        <v>742</v>
      </c>
      <c r="E602" s="189">
        <v>0</v>
      </c>
      <c r="F602" s="189">
        <v>176868212.04</v>
      </c>
      <c r="G602" s="189">
        <v>682011270.94</v>
      </c>
      <c r="H602" s="189">
        <v>790492306.26</v>
      </c>
      <c r="I602" s="189">
        <v>0</v>
      </c>
      <c r="J602" s="199">
        <v>285349247.36</v>
      </c>
    </row>
    <row r="603" spans="1:10" ht="12.75">
      <c r="A603" s="190" t="s">
        <v>741</v>
      </c>
      <c r="B603" s="190"/>
      <c r="C603" s="190"/>
      <c r="D603" s="190"/>
      <c r="E603" s="191">
        <v>0</v>
      </c>
      <c r="F603" s="191">
        <v>4663957874.58</v>
      </c>
      <c r="G603" s="191">
        <v>46035907486.68</v>
      </c>
      <c r="H603" s="191">
        <v>48084515099.46</v>
      </c>
      <c r="I603" s="191">
        <v>0</v>
      </c>
      <c r="J603" s="192">
        <v>6712565487.36</v>
      </c>
    </row>
    <row r="604" spans="1:10" ht="12.75">
      <c r="A604" s="190"/>
      <c r="B604" s="190"/>
      <c r="C604" s="190"/>
      <c r="D604" s="190"/>
      <c r="E604" s="191"/>
      <c r="F604" s="191"/>
      <c r="G604" s="191"/>
      <c r="H604" s="191"/>
      <c r="I604" s="191"/>
      <c r="J604" s="193"/>
    </row>
    <row r="605" spans="1:10" ht="12.75">
      <c r="A605" s="186" t="s">
        <v>968</v>
      </c>
      <c r="B605" s="186"/>
      <c r="C605" s="186"/>
      <c r="D605" s="186"/>
      <c r="E605" s="186"/>
      <c r="F605" s="186"/>
      <c r="G605" s="186"/>
      <c r="H605" s="186"/>
      <c r="I605" s="186"/>
      <c r="J605" s="186"/>
    </row>
    <row r="606" spans="1:10" ht="12.75">
      <c r="A606" s="187" t="s">
        <v>967</v>
      </c>
      <c r="B606" s="187"/>
      <c r="C606" s="188" t="s">
        <v>966</v>
      </c>
      <c r="D606" s="188" t="s">
        <v>742</v>
      </c>
      <c r="E606" s="189">
        <v>0</v>
      </c>
      <c r="F606" s="189">
        <v>0</v>
      </c>
      <c r="G606" s="189">
        <v>6978160806.71</v>
      </c>
      <c r="H606" s="189">
        <v>7299039147.71</v>
      </c>
      <c r="I606" s="189">
        <v>0</v>
      </c>
      <c r="J606" s="199">
        <v>320878341</v>
      </c>
    </row>
    <row r="607" spans="1:10" ht="12.75">
      <c r="A607" s="190" t="s">
        <v>741</v>
      </c>
      <c r="B607" s="190"/>
      <c r="C607" s="190"/>
      <c r="D607" s="190"/>
      <c r="E607" s="191">
        <v>0</v>
      </c>
      <c r="F607" s="191">
        <v>0</v>
      </c>
      <c r="G607" s="191">
        <v>6978160806.71</v>
      </c>
      <c r="H607" s="191">
        <v>7299039147.71</v>
      </c>
      <c r="I607" s="191">
        <v>0</v>
      </c>
      <c r="J607" s="192">
        <v>320878341</v>
      </c>
    </row>
    <row r="608" spans="1:10" ht="12.75">
      <c r="A608" s="190"/>
      <c r="B608" s="190"/>
      <c r="C608" s="190"/>
      <c r="D608" s="190"/>
      <c r="E608" s="191"/>
      <c r="F608" s="191"/>
      <c r="G608" s="191"/>
      <c r="H608" s="191"/>
      <c r="I608" s="191"/>
      <c r="J608" s="193"/>
    </row>
    <row r="609" spans="1:10" ht="12.75">
      <c r="A609" s="186" t="s">
        <v>961</v>
      </c>
      <c r="B609" s="186"/>
      <c r="C609" s="186"/>
      <c r="D609" s="186"/>
      <c r="E609" s="186"/>
      <c r="F609" s="186"/>
      <c r="G609" s="186"/>
      <c r="H609" s="186"/>
      <c r="I609" s="186"/>
      <c r="J609" s="186"/>
    </row>
    <row r="610" spans="1:10" ht="12.75">
      <c r="A610" s="187" t="s">
        <v>965</v>
      </c>
      <c r="B610" s="187"/>
      <c r="C610" s="188" t="s">
        <v>964</v>
      </c>
      <c r="D610" s="188" t="s">
        <v>742</v>
      </c>
      <c r="E610" s="189">
        <v>0</v>
      </c>
      <c r="F610" s="189">
        <v>38544724.02</v>
      </c>
      <c r="G610" s="189">
        <v>1338685301.44</v>
      </c>
      <c r="H610" s="189">
        <v>1550901466.75</v>
      </c>
      <c r="I610" s="189">
        <v>0</v>
      </c>
      <c r="J610" s="199">
        <v>250760889.33</v>
      </c>
    </row>
    <row r="611" spans="1:10" ht="12.75">
      <c r="A611" s="187" t="s">
        <v>963</v>
      </c>
      <c r="B611" s="187"/>
      <c r="C611" s="188" t="s">
        <v>962</v>
      </c>
      <c r="D611" s="188" t="s">
        <v>742</v>
      </c>
      <c r="E611" s="189">
        <v>0</v>
      </c>
      <c r="F611" s="189">
        <v>0</v>
      </c>
      <c r="G611" s="189">
        <v>218096782.98</v>
      </c>
      <c r="H611" s="189">
        <v>275398087.65</v>
      </c>
      <c r="I611" s="189">
        <v>0</v>
      </c>
      <c r="J611" s="199">
        <v>57301304.67</v>
      </c>
    </row>
    <row r="612" spans="1:10" ht="12.75">
      <c r="A612" s="190" t="s">
        <v>741</v>
      </c>
      <c r="B612" s="190"/>
      <c r="C612" s="190"/>
      <c r="D612" s="190"/>
      <c r="E612" s="191">
        <v>0</v>
      </c>
      <c r="F612" s="191">
        <v>38544724.02</v>
      </c>
      <c r="G612" s="191">
        <v>1556782084.42</v>
      </c>
      <c r="H612" s="191">
        <v>1826299554.4</v>
      </c>
      <c r="I612" s="191">
        <v>0</v>
      </c>
      <c r="J612" s="192">
        <v>308062194</v>
      </c>
    </row>
    <row r="613" spans="1:10" ht="12.75">
      <c r="A613" s="190"/>
      <c r="B613" s="190"/>
      <c r="C613" s="190"/>
      <c r="D613" s="190"/>
      <c r="E613" s="191"/>
      <c r="F613" s="191"/>
      <c r="G613" s="191"/>
      <c r="H613" s="191"/>
      <c r="I613" s="191"/>
      <c r="J613" s="193"/>
    </row>
    <row r="614" spans="1:10" ht="12.75">
      <c r="A614" s="186" t="s">
        <v>961</v>
      </c>
      <c r="B614" s="186"/>
      <c r="C614" s="186"/>
      <c r="D614" s="186"/>
      <c r="E614" s="186"/>
      <c r="F614" s="186"/>
      <c r="G614" s="186"/>
      <c r="H614" s="186"/>
      <c r="I614" s="186"/>
      <c r="J614" s="186"/>
    </row>
    <row r="615" spans="1:10" ht="12.75">
      <c r="A615" s="187" t="s">
        <v>960</v>
      </c>
      <c r="B615" s="187"/>
      <c r="C615" s="188" t="s">
        <v>959</v>
      </c>
      <c r="D615" s="188" t="s">
        <v>742</v>
      </c>
      <c r="E615" s="189">
        <v>0</v>
      </c>
      <c r="F615" s="189">
        <v>1857638286.7</v>
      </c>
      <c r="G615" s="189">
        <v>12360917762.23</v>
      </c>
      <c r="H615" s="189">
        <v>14296370215.96</v>
      </c>
      <c r="I615" s="189">
        <v>0</v>
      </c>
      <c r="J615" s="199">
        <v>3793090740.43</v>
      </c>
    </row>
    <row r="616" spans="1:10" ht="12.75">
      <c r="A616" s="187" t="s">
        <v>958</v>
      </c>
      <c r="B616" s="187"/>
      <c r="C616" s="188" t="s">
        <v>957</v>
      </c>
      <c r="D616" s="188" t="s">
        <v>742</v>
      </c>
      <c r="E616" s="189">
        <v>0</v>
      </c>
      <c r="F616" s="189">
        <v>0</v>
      </c>
      <c r="G616" s="189">
        <v>19743438.5</v>
      </c>
      <c r="H616" s="189">
        <v>538459069.25</v>
      </c>
      <c r="I616" s="189">
        <v>0</v>
      </c>
      <c r="J616" s="199">
        <v>518715630.75</v>
      </c>
    </row>
    <row r="617" spans="1:10" ht="12.75">
      <c r="A617" s="187" t="s">
        <v>956</v>
      </c>
      <c r="B617" s="187"/>
      <c r="C617" s="188" t="s">
        <v>955</v>
      </c>
      <c r="D617" s="188" t="s">
        <v>742</v>
      </c>
      <c r="E617" s="189">
        <v>0</v>
      </c>
      <c r="F617" s="189">
        <v>111152554.29</v>
      </c>
      <c r="G617" s="189">
        <v>381134503.83</v>
      </c>
      <c r="H617" s="189">
        <v>563842632</v>
      </c>
      <c r="I617" s="189">
        <v>0</v>
      </c>
      <c r="J617" s="199">
        <v>293860682.46</v>
      </c>
    </row>
    <row r="618" spans="1:10" ht="12.75">
      <c r="A618" s="187" t="s">
        <v>954</v>
      </c>
      <c r="B618" s="187"/>
      <c r="C618" s="188" t="s">
        <v>953</v>
      </c>
      <c r="D618" s="188" t="s">
        <v>742</v>
      </c>
      <c r="E618" s="189">
        <v>0</v>
      </c>
      <c r="F618" s="189">
        <v>0</v>
      </c>
      <c r="G618" s="189">
        <v>20984940</v>
      </c>
      <c r="H618" s="189">
        <v>20984942</v>
      </c>
      <c r="I618" s="189">
        <v>0</v>
      </c>
      <c r="J618" s="199">
        <v>2</v>
      </c>
    </row>
    <row r="619" spans="1:10" ht="12.75">
      <c r="A619" s="187" t="s">
        <v>774</v>
      </c>
      <c r="B619" s="187"/>
      <c r="C619" s="188" t="s">
        <v>952</v>
      </c>
      <c r="D619" s="188" t="s">
        <v>742</v>
      </c>
      <c r="E619" s="189">
        <v>0</v>
      </c>
      <c r="F619" s="189">
        <v>0</v>
      </c>
      <c r="G619" s="189">
        <v>26500</v>
      </c>
      <c r="H619" s="189">
        <v>26500</v>
      </c>
      <c r="I619" s="189">
        <v>0</v>
      </c>
      <c r="J619" s="199">
        <v>0</v>
      </c>
    </row>
    <row r="620" spans="1:10" ht="12.75">
      <c r="A620" s="187" t="s">
        <v>951</v>
      </c>
      <c r="B620" s="187"/>
      <c r="C620" s="188" t="s">
        <v>950</v>
      </c>
      <c r="D620" s="188" t="s">
        <v>742</v>
      </c>
      <c r="E620" s="189">
        <v>0</v>
      </c>
      <c r="F620" s="189">
        <v>0</v>
      </c>
      <c r="G620" s="189">
        <v>330000</v>
      </c>
      <c r="H620" s="189">
        <v>330000</v>
      </c>
      <c r="I620" s="189">
        <v>0</v>
      </c>
      <c r="J620" s="199">
        <v>0</v>
      </c>
    </row>
    <row r="621" spans="1:10" ht="12.75">
      <c r="A621" s="190" t="s">
        <v>741</v>
      </c>
      <c r="B621" s="190"/>
      <c r="C621" s="190"/>
      <c r="D621" s="190"/>
      <c r="E621" s="191">
        <v>0</v>
      </c>
      <c r="F621" s="191">
        <v>1968790840.99</v>
      </c>
      <c r="G621" s="191">
        <v>12783137144.56</v>
      </c>
      <c r="H621" s="191">
        <v>15420013359.21</v>
      </c>
      <c r="I621" s="191">
        <v>0</v>
      </c>
      <c r="J621" s="192">
        <v>4605667055.64</v>
      </c>
    </row>
    <row r="622" spans="1:10" ht="12.75">
      <c r="A622" s="190"/>
      <c r="B622" s="190"/>
      <c r="C622" s="190"/>
      <c r="D622" s="190"/>
      <c r="E622" s="191"/>
      <c r="F622" s="191"/>
      <c r="G622" s="191"/>
      <c r="H622" s="191"/>
      <c r="I622" s="191"/>
      <c r="J622" s="193"/>
    </row>
    <row r="623" spans="1:10" ht="12.75">
      <c r="A623" s="186" t="s">
        <v>949</v>
      </c>
      <c r="B623" s="186"/>
      <c r="C623" s="186"/>
      <c r="D623" s="186"/>
      <c r="E623" s="186"/>
      <c r="F623" s="186"/>
      <c r="G623" s="186"/>
      <c r="H623" s="186"/>
      <c r="I623" s="186"/>
      <c r="J623" s="186"/>
    </row>
    <row r="624" spans="1:10" ht="12.75">
      <c r="A624" s="187" t="s">
        <v>462</v>
      </c>
      <c r="B624" s="187"/>
      <c r="C624" s="188" t="s">
        <v>948</v>
      </c>
      <c r="D624" s="188" t="s">
        <v>742</v>
      </c>
      <c r="E624" s="189">
        <v>0</v>
      </c>
      <c r="F624" s="189">
        <v>13642612249.32</v>
      </c>
      <c r="G624" s="189">
        <v>28448124739.6</v>
      </c>
      <c r="H624" s="189">
        <v>29146415976.21</v>
      </c>
      <c r="I624" s="189">
        <v>0</v>
      </c>
      <c r="J624" s="199">
        <v>14340903485.93</v>
      </c>
    </row>
    <row r="625" spans="1:10" ht="12.75">
      <c r="A625" s="187" t="s">
        <v>947</v>
      </c>
      <c r="B625" s="187"/>
      <c r="C625" s="188" t="s">
        <v>946</v>
      </c>
      <c r="D625" s="188" t="s">
        <v>742</v>
      </c>
      <c r="E625" s="189">
        <v>0</v>
      </c>
      <c r="F625" s="189">
        <v>4520195000</v>
      </c>
      <c r="G625" s="189">
        <v>117931477358.03</v>
      </c>
      <c r="H625" s="189">
        <v>134931282286.62</v>
      </c>
      <c r="I625" s="189">
        <v>0</v>
      </c>
      <c r="J625" s="199">
        <v>21519999928.59</v>
      </c>
    </row>
    <row r="626" spans="1:10" ht="12.75">
      <c r="A626" s="190" t="s">
        <v>741</v>
      </c>
      <c r="B626" s="190"/>
      <c r="C626" s="190"/>
      <c r="D626" s="190"/>
      <c r="E626" s="191">
        <v>0</v>
      </c>
      <c r="F626" s="191">
        <v>18162807249.32</v>
      </c>
      <c r="G626" s="191">
        <v>146379602097.63</v>
      </c>
      <c r="H626" s="191">
        <v>164077698262.83002</v>
      </c>
      <c r="I626" s="191">
        <v>0</v>
      </c>
      <c r="J626" s="192">
        <v>35860903414.52</v>
      </c>
    </row>
    <row r="627" spans="1:10" ht="12.75">
      <c r="A627" s="190"/>
      <c r="B627" s="190"/>
      <c r="C627" s="190"/>
      <c r="D627" s="190"/>
      <c r="E627" s="191"/>
      <c r="F627" s="191"/>
      <c r="G627" s="191"/>
      <c r="H627" s="191"/>
      <c r="I627" s="191"/>
      <c r="J627" s="193"/>
    </row>
    <row r="628" spans="1:10" ht="12.75">
      <c r="A628" s="186" t="s">
        <v>945</v>
      </c>
      <c r="B628" s="186"/>
      <c r="C628" s="186"/>
      <c r="D628" s="186"/>
      <c r="E628" s="186"/>
      <c r="F628" s="186"/>
      <c r="G628" s="186"/>
      <c r="H628" s="186"/>
      <c r="I628" s="186"/>
      <c r="J628" s="186"/>
    </row>
    <row r="629" spans="1:10" ht="12.75">
      <c r="A629" s="187" t="s">
        <v>945</v>
      </c>
      <c r="B629" s="187"/>
      <c r="C629" s="188" t="s">
        <v>944</v>
      </c>
      <c r="D629" s="188" t="s">
        <v>742</v>
      </c>
      <c r="E629" s="189">
        <v>0</v>
      </c>
      <c r="F629" s="189">
        <v>4780094.63</v>
      </c>
      <c r="G629" s="189">
        <v>4032995415.66</v>
      </c>
      <c r="H629" s="189">
        <v>4029307915.26</v>
      </c>
      <c r="I629" s="189">
        <v>0</v>
      </c>
      <c r="J629" s="199">
        <v>1092594.23</v>
      </c>
    </row>
    <row r="630" spans="1:10" ht="12.75">
      <c r="A630" s="190" t="s">
        <v>741</v>
      </c>
      <c r="B630" s="190"/>
      <c r="C630" s="190"/>
      <c r="D630" s="190"/>
      <c r="E630" s="191">
        <v>0</v>
      </c>
      <c r="F630" s="191">
        <v>4780094.63</v>
      </c>
      <c r="G630" s="191">
        <v>4032995415.66</v>
      </c>
      <c r="H630" s="191">
        <v>4029307915.26</v>
      </c>
      <c r="I630" s="191">
        <v>0</v>
      </c>
      <c r="J630" s="192">
        <v>1092594.23</v>
      </c>
    </row>
    <row r="631" spans="1:10" ht="12.75">
      <c r="A631" s="190"/>
      <c r="B631" s="190"/>
      <c r="C631" s="190"/>
      <c r="D631" s="190"/>
      <c r="E631" s="191"/>
      <c r="F631" s="191"/>
      <c r="G631" s="191"/>
      <c r="H631" s="191"/>
      <c r="I631" s="191"/>
      <c r="J631" s="193"/>
    </row>
    <row r="632" spans="1:10" ht="12.75">
      <c r="A632" s="186" t="s">
        <v>943</v>
      </c>
      <c r="B632" s="186"/>
      <c r="C632" s="186"/>
      <c r="D632" s="186"/>
      <c r="E632" s="186"/>
      <c r="F632" s="186"/>
      <c r="G632" s="186"/>
      <c r="H632" s="186"/>
      <c r="I632" s="186"/>
      <c r="J632" s="186"/>
    </row>
    <row r="633" spans="1:10" ht="12.75">
      <c r="A633" s="187" t="s">
        <v>942</v>
      </c>
      <c r="B633" s="187"/>
      <c r="C633" s="188" t="s">
        <v>941</v>
      </c>
      <c r="D633" s="188" t="s">
        <v>742</v>
      </c>
      <c r="E633" s="189">
        <v>0</v>
      </c>
      <c r="F633" s="189">
        <v>48600843.28</v>
      </c>
      <c r="G633" s="189">
        <v>12350000</v>
      </c>
      <c r="H633" s="189">
        <v>38800646</v>
      </c>
      <c r="I633" s="189">
        <v>0</v>
      </c>
      <c r="J633" s="199">
        <v>75051489.28</v>
      </c>
    </row>
    <row r="634" spans="1:10" ht="12.75">
      <c r="A634" s="190" t="s">
        <v>741</v>
      </c>
      <c r="B634" s="190"/>
      <c r="C634" s="190"/>
      <c r="D634" s="190"/>
      <c r="E634" s="191">
        <v>0</v>
      </c>
      <c r="F634" s="191">
        <v>48600843.28</v>
      </c>
      <c r="G634" s="191">
        <v>12350000</v>
      </c>
      <c r="H634" s="191">
        <v>38800646</v>
      </c>
      <c r="I634" s="191">
        <v>0</v>
      </c>
      <c r="J634" s="192">
        <v>75051489.28</v>
      </c>
    </row>
    <row r="635" spans="1:10" ht="12.75">
      <c r="A635" s="190"/>
      <c r="B635" s="190"/>
      <c r="C635" s="190"/>
      <c r="D635" s="190"/>
      <c r="E635" s="191"/>
      <c r="F635" s="191"/>
      <c r="G635" s="191"/>
      <c r="H635" s="191"/>
      <c r="I635" s="191"/>
      <c r="J635" s="193"/>
    </row>
    <row r="636" spans="1:10" ht="12.75">
      <c r="A636" s="186" t="s">
        <v>940</v>
      </c>
      <c r="B636" s="186"/>
      <c r="C636" s="186"/>
      <c r="D636" s="186"/>
      <c r="E636" s="186"/>
      <c r="F636" s="186"/>
      <c r="G636" s="186"/>
      <c r="H636" s="186"/>
      <c r="I636" s="186"/>
      <c r="J636" s="186"/>
    </row>
    <row r="637" spans="1:10" ht="12.75">
      <c r="A637" s="187" t="s">
        <v>940</v>
      </c>
      <c r="B637" s="187"/>
      <c r="C637" s="188" t="s">
        <v>939</v>
      </c>
      <c r="D637" s="188" t="s">
        <v>742</v>
      </c>
      <c r="E637" s="189">
        <v>0</v>
      </c>
      <c r="F637" s="189">
        <v>15000000</v>
      </c>
      <c r="G637" s="189">
        <v>15000000</v>
      </c>
      <c r="H637" s="189">
        <v>0</v>
      </c>
      <c r="I637" s="189">
        <v>0</v>
      </c>
      <c r="J637" s="199">
        <v>0</v>
      </c>
    </row>
    <row r="638" spans="1:10" ht="12.75">
      <c r="A638" s="190" t="s">
        <v>741</v>
      </c>
      <c r="B638" s="190"/>
      <c r="C638" s="190"/>
      <c r="D638" s="190"/>
      <c r="E638" s="191">
        <v>0</v>
      </c>
      <c r="F638" s="191">
        <v>15000000</v>
      </c>
      <c r="G638" s="191">
        <v>15000000</v>
      </c>
      <c r="H638" s="191">
        <v>0</v>
      </c>
      <c r="I638" s="191">
        <v>0</v>
      </c>
      <c r="J638" s="192">
        <v>0</v>
      </c>
    </row>
    <row r="639" spans="1:10" ht="12.75">
      <c r="A639" s="190"/>
      <c r="B639" s="190"/>
      <c r="C639" s="190"/>
      <c r="D639" s="190"/>
      <c r="E639" s="191"/>
      <c r="F639" s="191"/>
      <c r="G639" s="191"/>
      <c r="H639" s="191"/>
      <c r="I639" s="191"/>
      <c r="J639" s="193"/>
    </row>
    <row r="640" spans="1:10" ht="12.75">
      <c r="A640" s="186" t="s">
        <v>938</v>
      </c>
      <c r="B640" s="186"/>
      <c r="C640" s="186"/>
      <c r="D640" s="186"/>
      <c r="E640" s="186"/>
      <c r="F640" s="186"/>
      <c r="G640" s="186"/>
      <c r="H640" s="186"/>
      <c r="I640" s="186"/>
      <c r="J640" s="186"/>
    </row>
    <row r="641" spans="1:10" ht="12.75">
      <c r="A641" s="187" t="s">
        <v>938</v>
      </c>
      <c r="B641" s="187"/>
      <c r="C641" s="188" t="s">
        <v>937</v>
      </c>
      <c r="D641" s="188" t="s">
        <v>742</v>
      </c>
      <c r="E641" s="189">
        <v>0</v>
      </c>
      <c r="F641" s="189">
        <v>7907518510.79</v>
      </c>
      <c r="G641" s="189">
        <v>5229793314.74</v>
      </c>
      <c r="H641" s="189">
        <v>7103840170.69</v>
      </c>
      <c r="I641" s="189">
        <v>0</v>
      </c>
      <c r="J641" s="199">
        <v>9781565366.74</v>
      </c>
    </row>
    <row r="642" spans="1:10" ht="12.75">
      <c r="A642" s="187" t="s">
        <v>936</v>
      </c>
      <c r="B642" s="187"/>
      <c r="C642" s="188" t="s">
        <v>935</v>
      </c>
      <c r="D642" s="188" t="s">
        <v>742</v>
      </c>
      <c r="E642" s="189">
        <v>0</v>
      </c>
      <c r="F642" s="189">
        <v>1516544603.78</v>
      </c>
      <c r="G642" s="189">
        <v>1893059643.86</v>
      </c>
      <c r="H642" s="189">
        <v>2515333527.39</v>
      </c>
      <c r="I642" s="189">
        <v>0</v>
      </c>
      <c r="J642" s="199">
        <v>2138818487.31</v>
      </c>
    </row>
    <row r="643" spans="1:10" ht="12.75">
      <c r="A643" s="190" t="s">
        <v>741</v>
      </c>
      <c r="B643" s="190"/>
      <c r="C643" s="190"/>
      <c r="D643" s="190"/>
      <c r="E643" s="191">
        <v>0</v>
      </c>
      <c r="F643" s="191">
        <v>9424063114.57</v>
      </c>
      <c r="G643" s="191">
        <v>7122852958.6</v>
      </c>
      <c r="H643" s="191">
        <v>9619173698.08</v>
      </c>
      <c r="I643" s="191">
        <v>0</v>
      </c>
      <c r="J643" s="192">
        <v>11920383854.05</v>
      </c>
    </row>
    <row r="644" spans="1:10" ht="12.75">
      <c r="A644" s="190"/>
      <c r="B644" s="190"/>
      <c r="C644" s="190"/>
      <c r="D644" s="190"/>
      <c r="E644" s="191"/>
      <c r="F644" s="191"/>
      <c r="G644" s="191"/>
      <c r="H644" s="191"/>
      <c r="I644" s="191"/>
      <c r="J644" s="193"/>
    </row>
    <row r="645" spans="1:10" ht="12.75">
      <c r="A645" s="186" t="s">
        <v>934</v>
      </c>
      <c r="B645" s="186"/>
      <c r="C645" s="186"/>
      <c r="D645" s="186"/>
      <c r="E645" s="186"/>
      <c r="F645" s="186"/>
      <c r="G645" s="186"/>
      <c r="H645" s="186"/>
      <c r="I645" s="186"/>
      <c r="J645" s="186"/>
    </row>
    <row r="646" spans="1:10" ht="12.75">
      <c r="A646" s="187" t="s">
        <v>934</v>
      </c>
      <c r="B646" s="187"/>
      <c r="C646" s="188" t="s">
        <v>933</v>
      </c>
      <c r="D646" s="188" t="s">
        <v>742</v>
      </c>
      <c r="E646" s="189">
        <v>0</v>
      </c>
      <c r="F646" s="189">
        <v>5415300</v>
      </c>
      <c r="G646" s="189">
        <v>0</v>
      </c>
      <c r="H646" s="189">
        <v>242876205</v>
      </c>
      <c r="I646" s="189">
        <v>0</v>
      </c>
      <c r="J646" s="199">
        <v>248291505</v>
      </c>
    </row>
    <row r="647" spans="1:10" ht="12.75">
      <c r="A647" s="190" t="s">
        <v>741</v>
      </c>
      <c r="B647" s="190"/>
      <c r="C647" s="190"/>
      <c r="D647" s="190"/>
      <c r="E647" s="191">
        <v>0</v>
      </c>
      <c r="F647" s="191">
        <v>5415300</v>
      </c>
      <c r="G647" s="191">
        <v>0</v>
      </c>
      <c r="H647" s="191">
        <v>242876205</v>
      </c>
      <c r="I647" s="191">
        <v>0</v>
      </c>
      <c r="J647" s="192">
        <v>248291505</v>
      </c>
    </row>
    <row r="648" spans="1:10" ht="12.75">
      <c r="A648" s="190"/>
      <c r="B648" s="190"/>
      <c r="C648" s="190"/>
      <c r="D648" s="190"/>
      <c r="E648" s="191"/>
      <c r="F648" s="191"/>
      <c r="G648" s="191"/>
      <c r="H648" s="191"/>
      <c r="I648" s="191"/>
      <c r="J648" s="193"/>
    </row>
    <row r="649" spans="1:10" ht="12.75">
      <c r="A649" s="186" t="s">
        <v>932</v>
      </c>
      <c r="B649" s="186"/>
      <c r="C649" s="186"/>
      <c r="D649" s="186"/>
      <c r="E649" s="186"/>
      <c r="F649" s="186"/>
      <c r="G649" s="186"/>
      <c r="H649" s="186"/>
      <c r="I649" s="186"/>
      <c r="J649" s="186"/>
    </row>
    <row r="650" spans="1:10" ht="12.75">
      <c r="A650" s="187" t="s">
        <v>931</v>
      </c>
      <c r="B650" s="187"/>
      <c r="C650" s="188" t="s">
        <v>930</v>
      </c>
      <c r="D650" s="188" t="s">
        <v>742</v>
      </c>
      <c r="E650" s="189">
        <v>0</v>
      </c>
      <c r="F650" s="189">
        <v>631113119.95</v>
      </c>
      <c r="G650" s="189">
        <v>242876205</v>
      </c>
      <c r="H650" s="189">
        <v>0</v>
      </c>
      <c r="I650" s="189">
        <v>0</v>
      </c>
      <c r="J650" s="199">
        <v>388236914.95</v>
      </c>
    </row>
    <row r="651" spans="1:10" ht="12.75">
      <c r="A651" s="190" t="s">
        <v>741</v>
      </c>
      <c r="B651" s="190"/>
      <c r="C651" s="190"/>
      <c r="D651" s="190"/>
      <c r="E651" s="191">
        <v>0</v>
      </c>
      <c r="F651" s="191">
        <v>631113119.95</v>
      </c>
      <c r="G651" s="191">
        <v>242876205</v>
      </c>
      <c r="H651" s="191">
        <v>0</v>
      </c>
      <c r="I651" s="191">
        <v>0</v>
      </c>
      <c r="J651" s="192">
        <v>388236914.95</v>
      </c>
    </row>
    <row r="652" spans="1:10" ht="12.75">
      <c r="A652" s="190"/>
      <c r="B652" s="190"/>
      <c r="C652" s="190"/>
      <c r="D652" s="190"/>
      <c r="E652" s="191"/>
      <c r="F652" s="191"/>
      <c r="G652" s="191"/>
      <c r="H652" s="191"/>
      <c r="I652" s="191"/>
      <c r="J652" s="193"/>
    </row>
    <row r="653" spans="1:10" ht="12.75">
      <c r="A653" s="186" t="s">
        <v>929</v>
      </c>
      <c r="B653" s="186"/>
      <c r="C653" s="186"/>
      <c r="D653" s="186"/>
      <c r="E653" s="186"/>
      <c r="F653" s="186"/>
      <c r="G653" s="186"/>
      <c r="H653" s="186"/>
      <c r="I653" s="186"/>
      <c r="J653" s="186"/>
    </row>
    <row r="654" spans="1:10" ht="12.75">
      <c r="A654" s="187" t="s">
        <v>928</v>
      </c>
      <c r="B654" s="187"/>
      <c r="C654" s="188" t="s">
        <v>927</v>
      </c>
      <c r="D654" s="188" t="s">
        <v>742</v>
      </c>
      <c r="E654" s="189">
        <v>0</v>
      </c>
      <c r="F654" s="189">
        <v>4294294911.25</v>
      </c>
      <c r="G654" s="189">
        <v>14646111477</v>
      </c>
      <c r="H654" s="189">
        <v>13932420323.38</v>
      </c>
      <c r="I654" s="189">
        <v>0</v>
      </c>
      <c r="J654" s="199">
        <v>3580603757.63</v>
      </c>
    </row>
    <row r="655" spans="1:10" ht="12.75">
      <c r="A655" s="190" t="s">
        <v>741</v>
      </c>
      <c r="B655" s="190"/>
      <c r="C655" s="190"/>
      <c r="D655" s="190"/>
      <c r="E655" s="191">
        <v>0</v>
      </c>
      <c r="F655" s="191">
        <v>4294294911.25</v>
      </c>
      <c r="G655" s="191">
        <v>14646111477</v>
      </c>
      <c r="H655" s="191">
        <v>13932420323.38</v>
      </c>
      <c r="I655" s="191">
        <v>0</v>
      </c>
      <c r="J655" s="192">
        <v>3580603757.63</v>
      </c>
    </row>
    <row r="656" spans="1:10" ht="12.75">
      <c r="A656" s="190"/>
      <c r="B656" s="190"/>
      <c r="C656" s="190"/>
      <c r="D656" s="190"/>
      <c r="E656" s="191"/>
      <c r="F656" s="191"/>
      <c r="G656" s="191"/>
      <c r="H656" s="191"/>
      <c r="I656" s="191"/>
      <c r="J656" s="193"/>
    </row>
    <row r="657" spans="1:10" ht="12.75">
      <c r="A657" s="186" t="s">
        <v>926</v>
      </c>
      <c r="B657" s="186"/>
      <c r="C657" s="186"/>
      <c r="D657" s="186"/>
      <c r="E657" s="186"/>
      <c r="F657" s="186"/>
      <c r="G657" s="186"/>
      <c r="H657" s="186"/>
      <c r="I657" s="186"/>
      <c r="J657" s="186"/>
    </row>
    <row r="658" spans="1:10" ht="12.75">
      <c r="A658" s="187" t="s">
        <v>926</v>
      </c>
      <c r="B658" s="187"/>
      <c r="C658" s="188" t="s">
        <v>925</v>
      </c>
      <c r="D658" s="188" t="s">
        <v>742</v>
      </c>
      <c r="E658" s="189">
        <v>0</v>
      </c>
      <c r="F658" s="189">
        <v>10062174896.41</v>
      </c>
      <c r="G658" s="189">
        <v>0</v>
      </c>
      <c r="H658" s="189">
        <v>4294294911.25</v>
      </c>
      <c r="I658" s="189">
        <v>0</v>
      </c>
      <c r="J658" s="199">
        <v>14356469807.66</v>
      </c>
    </row>
    <row r="659" spans="1:10" ht="12.75">
      <c r="A659" s="190" t="s">
        <v>741</v>
      </c>
      <c r="B659" s="190"/>
      <c r="C659" s="190"/>
      <c r="D659" s="190"/>
      <c r="E659" s="191">
        <v>0</v>
      </c>
      <c r="F659" s="191">
        <v>10062174896.41</v>
      </c>
      <c r="G659" s="191">
        <v>0</v>
      </c>
      <c r="H659" s="191">
        <v>4294294911.25</v>
      </c>
      <c r="I659" s="191">
        <v>0</v>
      </c>
      <c r="J659" s="192">
        <v>14356469807.66</v>
      </c>
    </row>
    <row r="660" spans="1:10" ht="12.75">
      <c r="A660" s="190"/>
      <c r="B660" s="190"/>
      <c r="C660" s="190"/>
      <c r="D660" s="190"/>
      <c r="E660" s="191"/>
      <c r="F660" s="191"/>
      <c r="G660" s="191"/>
      <c r="H660" s="191"/>
      <c r="I660" s="191"/>
      <c r="J660" s="193"/>
    </row>
    <row r="661" spans="1:10" ht="12.75">
      <c r="A661" s="186" t="s">
        <v>924</v>
      </c>
      <c r="B661" s="186"/>
      <c r="C661" s="186"/>
      <c r="D661" s="186"/>
      <c r="E661" s="186"/>
      <c r="F661" s="186"/>
      <c r="G661" s="186"/>
      <c r="H661" s="186"/>
      <c r="I661" s="186"/>
      <c r="J661" s="186"/>
    </row>
    <row r="662" spans="1:10" ht="12.75">
      <c r="A662" s="187" t="s">
        <v>923</v>
      </c>
      <c r="B662" s="187"/>
      <c r="C662" s="188" t="s">
        <v>922</v>
      </c>
      <c r="D662" s="188" t="s">
        <v>742</v>
      </c>
      <c r="E662" s="189">
        <v>0</v>
      </c>
      <c r="F662" s="189">
        <v>0</v>
      </c>
      <c r="G662" s="189">
        <v>606317537.26</v>
      </c>
      <c r="H662" s="189">
        <v>606317537.26</v>
      </c>
      <c r="I662" s="189">
        <v>0</v>
      </c>
      <c r="J662" s="199">
        <v>0</v>
      </c>
    </row>
    <row r="663" spans="1:10" ht="12.75">
      <c r="A663" s="187" t="s">
        <v>921</v>
      </c>
      <c r="B663" s="187"/>
      <c r="C663" s="188" t="s">
        <v>920</v>
      </c>
      <c r="D663" s="188" t="s">
        <v>742</v>
      </c>
      <c r="E663" s="189">
        <v>0</v>
      </c>
      <c r="F663" s="189">
        <v>0</v>
      </c>
      <c r="G663" s="189">
        <v>543182513.09</v>
      </c>
      <c r="H663" s="189">
        <v>543182513.09</v>
      </c>
      <c r="I663" s="189">
        <v>0</v>
      </c>
      <c r="J663" s="199">
        <v>0</v>
      </c>
    </row>
    <row r="664" spans="1:10" ht="12.75">
      <c r="A664" s="187" t="s">
        <v>919</v>
      </c>
      <c r="B664" s="187"/>
      <c r="C664" s="188" t="s">
        <v>918</v>
      </c>
      <c r="D664" s="188" t="s">
        <v>742</v>
      </c>
      <c r="E664" s="189">
        <v>0</v>
      </c>
      <c r="F664" s="189">
        <v>0</v>
      </c>
      <c r="G664" s="189">
        <v>2446194366.92</v>
      </c>
      <c r="H664" s="189">
        <v>2446194366.92</v>
      </c>
      <c r="I664" s="189">
        <v>0</v>
      </c>
      <c r="J664" s="199">
        <v>0</v>
      </c>
    </row>
    <row r="665" spans="1:10" ht="12.75">
      <c r="A665" s="187" t="s">
        <v>917</v>
      </c>
      <c r="B665" s="187"/>
      <c r="C665" s="188" t="s">
        <v>916</v>
      </c>
      <c r="D665" s="188" t="s">
        <v>742</v>
      </c>
      <c r="E665" s="189">
        <v>0</v>
      </c>
      <c r="F665" s="189">
        <v>0</v>
      </c>
      <c r="G665" s="189">
        <v>111167744891.46</v>
      </c>
      <c r="H665" s="189">
        <v>111167744891.46</v>
      </c>
      <c r="I665" s="189">
        <v>0</v>
      </c>
      <c r="J665" s="199">
        <v>0</v>
      </c>
    </row>
    <row r="666" spans="1:10" ht="12.75">
      <c r="A666" s="187" t="s">
        <v>915</v>
      </c>
      <c r="B666" s="187"/>
      <c r="C666" s="188" t="s">
        <v>914</v>
      </c>
      <c r="D666" s="188" t="s">
        <v>742</v>
      </c>
      <c r="E666" s="189">
        <v>0</v>
      </c>
      <c r="F666" s="189">
        <v>0</v>
      </c>
      <c r="G666" s="189">
        <v>20530515406.9</v>
      </c>
      <c r="H666" s="189">
        <v>20530515406.9</v>
      </c>
      <c r="I666" s="189">
        <v>0</v>
      </c>
      <c r="J666" s="199">
        <v>0</v>
      </c>
    </row>
    <row r="667" spans="1:10" ht="12.75">
      <c r="A667" s="187" t="s">
        <v>913</v>
      </c>
      <c r="B667" s="187"/>
      <c r="C667" s="188" t="s">
        <v>912</v>
      </c>
      <c r="D667" s="188" t="s">
        <v>742</v>
      </c>
      <c r="E667" s="189">
        <v>0</v>
      </c>
      <c r="F667" s="189">
        <v>0</v>
      </c>
      <c r="G667" s="189">
        <v>365401520</v>
      </c>
      <c r="H667" s="189">
        <v>365401520</v>
      </c>
      <c r="I667" s="189">
        <v>0</v>
      </c>
      <c r="J667" s="199">
        <v>0</v>
      </c>
    </row>
    <row r="668" spans="1:10" ht="12.75">
      <c r="A668" s="187" t="s">
        <v>911</v>
      </c>
      <c r="B668" s="187"/>
      <c r="C668" s="188" t="s">
        <v>910</v>
      </c>
      <c r="D668" s="188" t="s">
        <v>742</v>
      </c>
      <c r="E668" s="189">
        <v>0</v>
      </c>
      <c r="F668" s="189">
        <v>0</v>
      </c>
      <c r="G668" s="189">
        <v>2441795209.82</v>
      </c>
      <c r="H668" s="189">
        <v>2441795209.82</v>
      </c>
      <c r="I668" s="189">
        <v>0</v>
      </c>
      <c r="J668" s="199">
        <v>0</v>
      </c>
    </row>
    <row r="669" spans="1:10" ht="12.75">
      <c r="A669" s="190" t="s">
        <v>741</v>
      </c>
      <c r="B669" s="190"/>
      <c r="C669" s="190"/>
      <c r="D669" s="190"/>
      <c r="E669" s="191">
        <v>0</v>
      </c>
      <c r="F669" s="191">
        <v>0</v>
      </c>
      <c r="G669" s="191">
        <v>138101151445.45</v>
      </c>
      <c r="H669" s="191">
        <v>138101151445.45</v>
      </c>
      <c r="I669" s="191">
        <v>0</v>
      </c>
      <c r="J669" s="192">
        <v>0</v>
      </c>
    </row>
    <row r="670" spans="1:10" ht="12.75">
      <c r="A670" s="190"/>
      <c r="B670" s="190"/>
      <c r="C670" s="190"/>
      <c r="D670" s="190"/>
      <c r="E670" s="191"/>
      <c r="F670" s="191"/>
      <c r="G670" s="191"/>
      <c r="H670" s="191"/>
      <c r="I670" s="191"/>
      <c r="J670" s="193"/>
    </row>
    <row r="671" spans="1:10" ht="12.75">
      <c r="A671" s="186" t="s">
        <v>371</v>
      </c>
      <c r="B671" s="186"/>
      <c r="C671" s="186"/>
      <c r="D671" s="186"/>
      <c r="E671" s="186"/>
      <c r="F671" s="186"/>
      <c r="G671" s="186"/>
      <c r="H671" s="186"/>
      <c r="I671" s="186"/>
      <c r="J671" s="186"/>
    </row>
    <row r="672" spans="1:10" ht="12.75">
      <c r="A672" s="187" t="s">
        <v>371</v>
      </c>
      <c r="B672" s="187"/>
      <c r="C672" s="188" t="s">
        <v>909</v>
      </c>
      <c r="D672" s="188" t="s">
        <v>742</v>
      </c>
      <c r="E672" s="189">
        <v>0</v>
      </c>
      <c r="F672" s="189">
        <v>0</v>
      </c>
      <c r="G672" s="189">
        <v>4773706466.99</v>
      </c>
      <c r="H672" s="189">
        <v>4773706466.99</v>
      </c>
      <c r="I672" s="189">
        <v>0</v>
      </c>
      <c r="J672" s="199">
        <v>0</v>
      </c>
    </row>
    <row r="673" spans="1:10" ht="12.75">
      <c r="A673" s="190" t="s">
        <v>741</v>
      </c>
      <c r="B673" s="190"/>
      <c r="C673" s="190"/>
      <c r="D673" s="190"/>
      <c r="E673" s="191">
        <v>0</v>
      </c>
      <c r="F673" s="191">
        <v>0</v>
      </c>
      <c r="G673" s="191">
        <v>4773706466.99</v>
      </c>
      <c r="H673" s="191">
        <v>4773706466.99</v>
      </c>
      <c r="I673" s="191">
        <v>0</v>
      </c>
      <c r="J673" s="192">
        <v>0</v>
      </c>
    </row>
    <row r="674" spans="1:10" ht="12.75">
      <c r="A674" s="190"/>
      <c r="B674" s="190"/>
      <c r="C674" s="190"/>
      <c r="D674" s="190"/>
      <c r="E674" s="191"/>
      <c r="F674" s="191"/>
      <c r="G674" s="191"/>
      <c r="H674" s="191"/>
      <c r="I674" s="191"/>
      <c r="J674" s="193"/>
    </row>
    <row r="675" spans="1:10" ht="12.75">
      <c r="A675" s="186" t="s">
        <v>371</v>
      </c>
      <c r="B675" s="186"/>
      <c r="C675" s="186"/>
      <c r="D675" s="186"/>
      <c r="E675" s="186"/>
      <c r="F675" s="186"/>
      <c r="G675" s="186"/>
      <c r="H675" s="186"/>
      <c r="I675" s="186"/>
      <c r="J675" s="186"/>
    </row>
    <row r="676" spans="1:10" ht="12.75">
      <c r="A676" s="187" t="s">
        <v>908</v>
      </c>
      <c r="B676" s="187"/>
      <c r="C676" s="188" t="s">
        <v>907</v>
      </c>
      <c r="D676" s="188" t="s">
        <v>742</v>
      </c>
      <c r="E676" s="189">
        <v>0</v>
      </c>
      <c r="F676" s="189">
        <v>0</v>
      </c>
      <c r="G676" s="189">
        <v>4500000</v>
      </c>
      <c r="H676" s="189">
        <v>4500000</v>
      </c>
      <c r="I676" s="189">
        <v>0</v>
      </c>
      <c r="J676" s="199">
        <v>0</v>
      </c>
    </row>
    <row r="677" spans="1:10" ht="12.75">
      <c r="A677" s="190" t="s">
        <v>741</v>
      </c>
      <c r="B677" s="190"/>
      <c r="C677" s="190"/>
      <c r="D677" s="190"/>
      <c r="E677" s="191">
        <v>0</v>
      </c>
      <c r="F677" s="191">
        <v>0</v>
      </c>
      <c r="G677" s="191">
        <v>4500000</v>
      </c>
      <c r="H677" s="191">
        <v>4500000</v>
      </c>
      <c r="I677" s="191">
        <v>0</v>
      </c>
      <c r="J677" s="192">
        <v>0</v>
      </c>
    </row>
    <row r="678" spans="1:10" ht="12.75">
      <c r="A678" s="190"/>
      <c r="B678" s="190"/>
      <c r="C678" s="190"/>
      <c r="D678" s="190"/>
      <c r="E678" s="191"/>
      <c r="F678" s="191"/>
      <c r="G678" s="191"/>
      <c r="H678" s="191"/>
      <c r="I678" s="191"/>
      <c r="J678" s="193"/>
    </row>
    <row r="679" spans="1:10" ht="12.75">
      <c r="A679" s="186" t="s">
        <v>371</v>
      </c>
      <c r="B679" s="186"/>
      <c r="C679" s="186"/>
      <c r="D679" s="186"/>
      <c r="E679" s="186"/>
      <c r="F679" s="186"/>
      <c r="G679" s="186"/>
      <c r="H679" s="186"/>
      <c r="I679" s="186"/>
      <c r="J679" s="186"/>
    </row>
    <row r="680" spans="1:10" ht="12.75">
      <c r="A680" s="187" t="s">
        <v>906</v>
      </c>
      <c r="B680" s="187"/>
      <c r="C680" s="188" t="s">
        <v>905</v>
      </c>
      <c r="D680" s="188" t="s">
        <v>742</v>
      </c>
      <c r="E680" s="189">
        <v>0</v>
      </c>
      <c r="F680" s="189">
        <v>0</v>
      </c>
      <c r="G680" s="189">
        <v>45454545.45</v>
      </c>
      <c r="H680" s="189">
        <v>45454545.45</v>
      </c>
      <c r="I680" s="189">
        <v>0</v>
      </c>
      <c r="J680" s="199">
        <v>0</v>
      </c>
    </row>
    <row r="681" spans="1:10" ht="12.75">
      <c r="A681" s="190" t="s">
        <v>741</v>
      </c>
      <c r="B681" s="190"/>
      <c r="C681" s="190"/>
      <c r="D681" s="190"/>
      <c r="E681" s="191">
        <v>0</v>
      </c>
      <c r="F681" s="191">
        <v>0</v>
      </c>
      <c r="G681" s="191">
        <v>45454545.45</v>
      </c>
      <c r="H681" s="191">
        <v>45454545.45</v>
      </c>
      <c r="I681" s="191">
        <v>0</v>
      </c>
      <c r="J681" s="192">
        <v>0</v>
      </c>
    </row>
    <row r="682" spans="1:10" ht="12.75">
      <c r="A682" s="190"/>
      <c r="B682" s="190"/>
      <c r="C682" s="190"/>
      <c r="D682" s="190"/>
      <c r="E682" s="191"/>
      <c r="F682" s="191"/>
      <c r="G682" s="191"/>
      <c r="H682" s="191"/>
      <c r="I682" s="191"/>
      <c r="J682" s="193"/>
    </row>
    <row r="683" spans="1:10" ht="12.75">
      <c r="A683" s="186" t="s">
        <v>371</v>
      </c>
      <c r="B683" s="186"/>
      <c r="C683" s="186"/>
      <c r="D683" s="186"/>
      <c r="E683" s="186"/>
      <c r="F683" s="186"/>
      <c r="G683" s="186"/>
      <c r="H683" s="186"/>
      <c r="I683" s="186"/>
      <c r="J683" s="186"/>
    </row>
    <row r="684" spans="1:10" ht="12.75">
      <c r="A684" s="187" t="s">
        <v>904</v>
      </c>
      <c r="B684" s="187"/>
      <c r="C684" s="188" t="s">
        <v>903</v>
      </c>
      <c r="D684" s="188" t="s">
        <v>742</v>
      </c>
      <c r="E684" s="189">
        <v>0</v>
      </c>
      <c r="F684" s="189">
        <v>0</v>
      </c>
      <c r="G684" s="189">
        <v>38072727.27</v>
      </c>
      <c r="H684" s="189">
        <v>38072727.27</v>
      </c>
      <c r="I684" s="189">
        <v>0</v>
      </c>
      <c r="J684" s="199">
        <v>0</v>
      </c>
    </row>
    <row r="685" spans="1:10" ht="12.75">
      <c r="A685" s="190" t="s">
        <v>741</v>
      </c>
      <c r="B685" s="190"/>
      <c r="C685" s="190"/>
      <c r="D685" s="190"/>
      <c r="E685" s="191">
        <v>0</v>
      </c>
      <c r="F685" s="191">
        <v>0</v>
      </c>
      <c r="G685" s="191">
        <v>38072727.27</v>
      </c>
      <c r="H685" s="191">
        <v>38072727.27</v>
      </c>
      <c r="I685" s="191">
        <v>0</v>
      </c>
      <c r="J685" s="192">
        <v>0</v>
      </c>
    </row>
    <row r="686" spans="1:10" ht="12.75">
      <c r="A686" s="190"/>
      <c r="B686" s="190"/>
      <c r="C686" s="190"/>
      <c r="D686" s="190"/>
      <c r="E686" s="191"/>
      <c r="F686" s="191"/>
      <c r="G686" s="191"/>
      <c r="H686" s="191"/>
      <c r="I686" s="191"/>
      <c r="J686" s="193"/>
    </row>
    <row r="687" spans="1:10" ht="12.75">
      <c r="A687" s="186" t="s">
        <v>902</v>
      </c>
      <c r="B687" s="186"/>
      <c r="C687" s="186"/>
      <c r="D687" s="186"/>
      <c r="E687" s="186"/>
      <c r="F687" s="186"/>
      <c r="G687" s="186"/>
      <c r="H687" s="186"/>
      <c r="I687" s="186"/>
      <c r="J687" s="186"/>
    </row>
    <row r="688" spans="1:10" ht="12.75">
      <c r="A688" s="187" t="s">
        <v>901</v>
      </c>
      <c r="B688" s="187"/>
      <c r="C688" s="188" t="s">
        <v>900</v>
      </c>
      <c r="D688" s="188" t="s">
        <v>742</v>
      </c>
      <c r="E688" s="189">
        <v>0</v>
      </c>
      <c r="F688" s="189">
        <v>0</v>
      </c>
      <c r="G688" s="189">
        <v>10951798.91</v>
      </c>
      <c r="H688" s="189">
        <v>10951798.91</v>
      </c>
      <c r="I688" s="189">
        <v>0</v>
      </c>
      <c r="J688" s="199">
        <v>0</v>
      </c>
    </row>
    <row r="689" spans="1:10" ht="12.75">
      <c r="A689" s="190" t="s">
        <v>741</v>
      </c>
      <c r="B689" s="190"/>
      <c r="C689" s="190"/>
      <c r="D689" s="190"/>
      <c r="E689" s="191">
        <v>0</v>
      </c>
      <c r="F689" s="191">
        <v>0</v>
      </c>
      <c r="G689" s="191">
        <v>10951798.91</v>
      </c>
      <c r="H689" s="191">
        <v>10951798.91</v>
      </c>
      <c r="I689" s="191">
        <v>0</v>
      </c>
      <c r="J689" s="192">
        <v>0</v>
      </c>
    </row>
    <row r="690" spans="1:10" ht="12.75">
      <c r="A690" s="190"/>
      <c r="B690" s="190"/>
      <c r="C690" s="190"/>
      <c r="D690" s="190"/>
      <c r="E690" s="191"/>
      <c r="F690" s="191"/>
      <c r="G690" s="191"/>
      <c r="H690" s="191"/>
      <c r="I690" s="191"/>
      <c r="J690" s="193"/>
    </row>
    <row r="691" spans="1:10" ht="12.75">
      <c r="A691" s="186" t="s">
        <v>899</v>
      </c>
      <c r="B691" s="186"/>
      <c r="C691" s="186"/>
      <c r="D691" s="186"/>
      <c r="E691" s="186"/>
      <c r="F691" s="186"/>
      <c r="G691" s="186"/>
      <c r="H691" s="186"/>
      <c r="I691" s="186"/>
      <c r="J691" s="186"/>
    </row>
    <row r="692" spans="1:10" ht="12.75">
      <c r="A692" s="187" t="s">
        <v>819</v>
      </c>
      <c r="B692" s="187"/>
      <c r="C692" s="188" t="s">
        <v>898</v>
      </c>
      <c r="D692" s="188" t="s">
        <v>742</v>
      </c>
      <c r="E692" s="189">
        <v>0</v>
      </c>
      <c r="F692" s="189">
        <v>0</v>
      </c>
      <c r="G692" s="189">
        <v>25660000</v>
      </c>
      <c r="H692" s="189">
        <v>25660000</v>
      </c>
      <c r="I692" s="189">
        <v>0</v>
      </c>
      <c r="J692" s="199">
        <v>0</v>
      </c>
    </row>
    <row r="693" spans="1:10" ht="12.75">
      <c r="A693" s="190" t="s">
        <v>741</v>
      </c>
      <c r="B693" s="190"/>
      <c r="C693" s="190"/>
      <c r="D693" s="190"/>
      <c r="E693" s="191">
        <v>0</v>
      </c>
      <c r="F693" s="191">
        <v>0</v>
      </c>
      <c r="G693" s="191">
        <v>25660000</v>
      </c>
      <c r="H693" s="191">
        <v>25660000</v>
      </c>
      <c r="I693" s="191">
        <v>0</v>
      </c>
      <c r="J693" s="192">
        <v>0</v>
      </c>
    </row>
    <row r="694" spans="1:10" ht="12.75">
      <c r="A694" s="190"/>
      <c r="B694" s="190"/>
      <c r="C694" s="190"/>
      <c r="D694" s="190"/>
      <c r="E694" s="191"/>
      <c r="F694" s="191"/>
      <c r="G694" s="191"/>
      <c r="H694" s="191"/>
      <c r="I694" s="191"/>
      <c r="J694" s="193"/>
    </row>
    <row r="695" spans="1:10" ht="12.75">
      <c r="A695" s="186" t="s">
        <v>897</v>
      </c>
      <c r="B695" s="186"/>
      <c r="C695" s="186"/>
      <c r="D695" s="186"/>
      <c r="E695" s="186"/>
      <c r="F695" s="186"/>
      <c r="G695" s="186"/>
      <c r="H695" s="186"/>
      <c r="I695" s="186"/>
      <c r="J695" s="186"/>
    </row>
    <row r="696" spans="1:10" ht="12.75">
      <c r="A696" s="187" t="s">
        <v>897</v>
      </c>
      <c r="B696" s="187"/>
      <c r="C696" s="188" t="s">
        <v>896</v>
      </c>
      <c r="D696" s="188" t="s">
        <v>742</v>
      </c>
      <c r="E696" s="189">
        <v>0</v>
      </c>
      <c r="F696" s="189">
        <v>0</v>
      </c>
      <c r="G696" s="189">
        <v>4976295124.46</v>
      </c>
      <c r="H696" s="189">
        <v>4976295124.46</v>
      </c>
      <c r="I696" s="189">
        <v>0</v>
      </c>
      <c r="J696" s="199">
        <v>0</v>
      </c>
    </row>
    <row r="697" spans="1:10" ht="12.75">
      <c r="A697" s="187" t="s">
        <v>895</v>
      </c>
      <c r="B697" s="187"/>
      <c r="C697" s="188" t="s">
        <v>894</v>
      </c>
      <c r="D697" s="188" t="s">
        <v>742</v>
      </c>
      <c r="E697" s="189">
        <v>0</v>
      </c>
      <c r="F697" s="189">
        <v>0</v>
      </c>
      <c r="G697" s="189">
        <v>119338777.82</v>
      </c>
      <c r="H697" s="189">
        <v>119338777.82</v>
      </c>
      <c r="I697" s="189">
        <v>0</v>
      </c>
      <c r="J697" s="199">
        <v>0</v>
      </c>
    </row>
    <row r="698" spans="1:10" ht="12.75">
      <c r="A698" s="187" t="s">
        <v>893</v>
      </c>
      <c r="B698" s="187"/>
      <c r="C698" s="188" t="s">
        <v>892</v>
      </c>
      <c r="D698" s="188" t="s">
        <v>742</v>
      </c>
      <c r="E698" s="189">
        <v>0</v>
      </c>
      <c r="F698" s="189">
        <v>0</v>
      </c>
      <c r="G698" s="189">
        <v>540972141.33</v>
      </c>
      <c r="H698" s="189">
        <v>540972141.33</v>
      </c>
      <c r="I698" s="189">
        <v>0</v>
      </c>
      <c r="J698" s="199">
        <v>0</v>
      </c>
    </row>
    <row r="699" spans="1:10" ht="12.75">
      <c r="A699" s="187" t="s">
        <v>891</v>
      </c>
      <c r="B699" s="187"/>
      <c r="C699" s="188" t="s">
        <v>890</v>
      </c>
      <c r="D699" s="188" t="s">
        <v>742</v>
      </c>
      <c r="E699" s="189">
        <v>0</v>
      </c>
      <c r="F699" s="189">
        <v>0</v>
      </c>
      <c r="G699" s="189">
        <v>2966562274.94</v>
      </c>
      <c r="H699" s="189">
        <v>2966562274.94</v>
      </c>
      <c r="I699" s="189">
        <v>0</v>
      </c>
      <c r="J699" s="199">
        <v>0</v>
      </c>
    </row>
    <row r="700" spans="1:10" ht="12.75">
      <c r="A700" s="187" t="s">
        <v>889</v>
      </c>
      <c r="B700" s="187"/>
      <c r="C700" s="188" t="s">
        <v>888</v>
      </c>
      <c r="D700" s="188" t="s">
        <v>742</v>
      </c>
      <c r="E700" s="189">
        <v>0</v>
      </c>
      <c r="F700" s="189">
        <v>0</v>
      </c>
      <c r="G700" s="189">
        <v>115382403224.73</v>
      </c>
      <c r="H700" s="189">
        <v>115382403224.73</v>
      </c>
      <c r="I700" s="189">
        <v>0</v>
      </c>
      <c r="J700" s="199">
        <v>0</v>
      </c>
    </row>
    <row r="701" spans="1:10" ht="12.75">
      <c r="A701" s="187" t="s">
        <v>887</v>
      </c>
      <c r="B701" s="187"/>
      <c r="C701" s="188" t="s">
        <v>886</v>
      </c>
      <c r="D701" s="188" t="s">
        <v>742</v>
      </c>
      <c r="E701" s="189">
        <v>0</v>
      </c>
      <c r="F701" s="189">
        <v>0</v>
      </c>
      <c r="G701" s="189">
        <v>7284419871</v>
      </c>
      <c r="H701" s="189">
        <v>7284419871</v>
      </c>
      <c r="I701" s="189">
        <v>0</v>
      </c>
      <c r="J701" s="199">
        <v>0</v>
      </c>
    </row>
    <row r="702" spans="1:10" ht="12.75">
      <c r="A702" s="187" t="s">
        <v>885</v>
      </c>
      <c r="B702" s="187"/>
      <c r="C702" s="188" t="s">
        <v>884</v>
      </c>
      <c r="D702" s="188" t="s">
        <v>742</v>
      </c>
      <c r="E702" s="189">
        <v>0</v>
      </c>
      <c r="F702" s="189">
        <v>0</v>
      </c>
      <c r="G702" s="189">
        <v>642552759.05</v>
      </c>
      <c r="H702" s="189">
        <v>642552759.05</v>
      </c>
      <c r="I702" s="189">
        <v>0</v>
      </c>
      <c r="J702" s="199">
        <v>0</v>
      </c>
    </row>
    <row r="703" spans="1:10" ht="12.75">
      <c r="A703" s="187" t="s">
        <v>883</v>
      </c>
      <c r="B703" s="187"/>
      <c r="C703" s="188" t="s">
        <v>882</v>
      </c>
      <c r="D703" s="188" t="s">
        <v>742</v>
      </c>
      <c r="E703" s="189">
        <v>0</v>
      </c>
      <c r="F703" s="189">
        <v>0</v>
      </c>
      <c r="G703" s="189">
        <v>194961285.64</v>
      </c>
      <c r="H703" s="189">
        <v>194961285.64</v>
      </c>
      <c r="I703" s="189">
        <v>0</v>
      </c>
      <c r="J703" s="199">
        <v>0</v>
      </c>
    </row>
    <row r="704" spans="1:10" ht="12.75">
      <c r="A704" s="190" t="s">
        <v>741</v>
      </c>
      <c r="B704" s="190"/>
      <c r="C704" s="190"/>
      <c r="D704" s="190"/>
      <c r="E704" s="191">
        <v>0</v>
      </c>
      <c r="F704" s="191">
        <v>0</v>
      </c>
      <c r="G704" s="191">
        <v>132107505458.97</v>
      </c>
      <c r="H704" s="191">
        <v>132107505458.97</v>
      </c>
      <c r="I704" s="191">
        <v>0</v>
      </c>
      <c r="J704" s="192">
        <v>0</v>
      </c>
    </row>
    <row r="705" spans="1:10" ht="12.75">
      <c r="A705" s="190"/>
      <c r="B705" s="190"/>
      <c r="C705" s="190"/>
      <c r="D705" s="190"/>
      <c r="E705" s="191"/>
      <c r="F705" s="191"/>
      <c r="G705" s="191"/>
      <c r="H705" s="191"/>
      <c r="I705" s="191"/>
      <c r="J705" s="193"/>
    </row>
    <row r="706" spans="1:10" ht="12.75">
      <c r="A706" s="186" t="s">
        <v>881</v>
      </c>
      <c r="B706" s="186"/>
      <c r="C706" s="186"/>
      <c r="D706" s="186"/>
      <c r="E706" s="186"/>
      <c r="F706" s="186"/>
      <c r="G706" s="186"/>
      <c r="H706" s="186"/>
      <c r="I706" s="186"/>
      <c r="J706" s="186"/>
    </row>
    <row r="707" spans="1:10" ht="12.75">
      <c r="A707" s="187" t="s">
        <v>881</v>
      </c>
      <c r="B707" s="187"/>
      <c r="C707" s="188" t="s">
        <v>880</v>
      </c>
      <c r="D707" s="188" t="s">
        <v>742</v>
      </c>
      <c r="E707" s="189">
        <v>0</v>
      </c>
      <c r="F707" s="189">
        <v>0</v>
      </c>
      <c r="G707" s="189">
        <v>364667581</v>
      </c>
      <c r="H707" s="189">
        <v>364667581</v>
      </c>
      <c r="I707" s="189">
        <v>0</v>
      </c>
      <c r="J707" s="199">
        <v>0</v>
      </c>
    </row>
    <row r="708" spans="1:10" ht="12.75">
      <c r="A708" s="187" t="s">
        <v>879</v>
      </c>
      <c r="B708" s="187"/>
      <c r="C708" s="188" t="s">
        <v>878</v>
      </c>
      <c r="D708" s="188" t="s">
        <v>742</v>
      </c>
      <c r="E708" s="189">
        <v>0</v>
      </c>
      <c r="F708" s="189">
        <v>0</v>
      </c>
      <c r="G708" s="189">
        <v>2434605</v>
      </c>
      <c r="H708" s="189">
        <v>2434605</v>
      </c>
      <c r="I708" s="189">
        <v>0</v>
      </c>
      <c r="J708" s="199">
        <v>0</v>
      </c>
    </row>
    <row r="709" spans="1:10" ht="12.75">
      <c r="A709" s="187" t="s">
        <v>877</v>
      </c>
      <c r="B709" s="187"/>
      <c r="C709" s="188" t="s">
        <v>876</v>
      </c>
      <c r="D709" s="188" t="s">
        <v>742</v>
      </c>
      <c r="E709" s="189">
        <v>0</v>
      </c>
      <c r="F709" s="189">
        <v>0</v>
      </c>
      <c r="G709" s="189">
        <v>18953573</v>
      </c>
      <c r="H709" s="189">
        <v>18953573</v>
      </c>
      <c r="I709" s="189">
        <v>0</v>
      </c>
      <c r="J709" s="199">
        <v>0</v>
      </c>
    </row>
    <row r="710" spans="1:10" ht="12.75">
      <c r="A710" s="187" t="s">
        <v>875</v>
      </c>
      <c r="B710" s="187"/>
      <c r="C710" s="188" t="s">
        <v>874</v>
      </c>
      <c r="D710" s="188" t="s">
        <v>742</v>
      </c>
      <c r="E710" s="189">
        <v>0</v>
      </c>
      <c r="F710" s="189">
        <v>0</v>
      </c>
      <c r="G710" s="189">
        <v>14546126</v>
      </c>
      <c r="H710" s="189">
        <v>14546126</v>
      </c>
      <c r="I710" s="189">
        <v>0</v>
      </c>
      <c r="J710" s="199">
        <v>0</v>
      </c>
    </row>
    <row r="711" spans="1:10" ht="12.75">
      <c r="A711" s="187" t="s">
        <v>873</v>
      </c>
      <c r="B711" s="187"/>
      <c r="C711" s="188" t="s">
        <v>872</v>
      </c>
      <c r="D711" s="188" t="s">
        <v>742</v>
      </c>
      <c r="E711" s="189">
        <v>0</v>
      </c>
      <c r="F711" s="189">
        <v>0</v>
      </c>
      <c r="G711" s="189">
        <v>7208320</v>
      </c>
      <c r="H711" s="189">
        <v>7208320</v>
      </c>
      <c r="I711" s="189">
        <v>0</v>
      </c>
      <c r="J711" s="199">
        <v>0</v>
      </c>
    </row>
    <row r="712" spans="1:10" ht="12.75">
      <c r="A712" s="187" t="s">
        <v>871</v>
      </c>
      <c r="B712" s="187"/>
      <c r="C712" s="188" t="s">
        <v>870</v>
      </c>
      <c r="D712" s="188" t="s">
        <v>742</v>
      </c>
      <c r="E712" s="189">
        <v>0</v>
      </c>
      <c r="F712" s="189">
        <v>0</v>
      </c>
      <c r="G712" s="189">
        <v>734125</v>
      </c>
      <c r="H712" s="189">
        <v>734125</v>
      </c>
      <c r="I712" s="189">
        <v>0</v>
      </c>
      <c r="J712" s="199">
        <v>0</v>
      </c>
    </row>
    <row r="713" spans="1:10" ht="12.75">
      <c r="A713" s="187" t="s">
        <v>869</v>
      </c>
      <c r="B713" s="187"/>
      <c r="C713" s="188" t="s">
        <v>868</v>
      </c>
      <c r="D713" s="188" t="s">
        <v>742</v>
      </c>
      <c r="E713" s="189">
        <v>0</v>
      </c>
      <c r="F713" s="189">
        <v>0</v>
      </c>
      <c r="G713" s="189">
        <v>30311102</v>
      </c>
      <c r="H713" s="189">
        <v>30311102</v>
      </c>
      <c r="I713" s="189">
        <v>0</v>
      </c>
      <c r="J713" s="199">
        <v>0</v>
      </c>
    </row>
    <row r="714" spans="1:10" ht="12.75">
      <c r="A714" s="187" t="s">
        <v>867</v>
      </c>
      <c r="B714" s="187"/>
      <c r="C714" s="188" t="s">
        <v>866</v>
      </c>
      <c r="D714" s="188" t="s">
        <v>742</v>
      </c>
      <c r="E714" s="189">
        <v>0</v>
      </c>
      <c r="F714" s="189">
        <v>0</v>
      </c>
      <c r="G714" s="189">
        <v>1938254</v>
      </c>
      <c r="H714" s="189">
        <v>1938254</v>
      </c>
      <c r="I714" s="189">
        <v>0</v>
      </c>
      <c r="J714" s="199">
        <v>0</v>
      </c>
    </row>
    <row r="715" spans="1:10" ht="12.75">
      <c r="A715" s="190" t="s">
        <v>741</v>
      </c>
      <c r="B715" s="190"/>
      <c r="C715" s="190"/>
      <c r="D715" s="190"/>
      <c r="E715" s="191">
        <v>0</v>
      </c>
      <c r="F715" s="191">
        <v>0</v>
      </c>
      <c r="G715" s="191">
        <v>440793686</v>
      </c>
      <c r="H715" s="191">
        <v>440793686</v>
      </c>
      <c r="I715" s="191">
        <v>0</v>
      </c>
      <c r="J715" s="192">
        <v>0</v>
      </c>
    </row>
    <row r="716" spans="1:10" ht="12.75">
      <c r="A716" s="190"/>
      <c r="B716" s="190"/>
      <c r="C716" s="190"/>
      <c r="D716" s="190"/>
      <c r="E716" s="191"/>
      <c r="F716" s="191"/>
      <c r="G716" s="191"/>
      <c r="H716" s="191"/>
      <c r="I716" s="191"/>
      <c r="J716" s="193"/>
    </row>
    <row r="717" spans="1:10" ht="12.75">
      <c r="A717" s="186" t="s">
        <v>865</v>
      </c>
      <c r="B717" s="186"/>
      <c r="C717" s="186"/>
      <c r="D717" s="186"/>
      <c r="E717" s="186"/>
      <c r="F717" s="186"/>
      <c r="G717" s="186"/>
      <c r="H717" s="186"/>
      <c r="I717" s="186"/>
      <c r="J717" s="186"/>
    </row>
    <row r="718" spans="1:10" ht="12.75">
      <c r="A718" s="187" t="s">
        <v>864</v>
      </c>
      <c r="B718" s="187"/>
      <c r="C718" s="188" t="s">
        <v>863</v>
      </c>
      <c r="D718" s="188" t="s">
        <v>742</v>
      </c>
      <c r="E718" s="189">
        <v>0</v>
      </c>
      <c r="F718" s="189">
        <v>0</v>
      </c>
      <c r="G718" s="189">
        <v>55574451</v>
      </c>
      <c r="H718" s="189">
        <v>55574451</v>
      </c>
      <c r="I718" s="189">
        <v>0</v>
      </c>
      <c r="J718" s="199">
        <v>0</v>
      </c>
    </row>
    <row r="719" spans="1:10" ht="12.75">
      <c r="A719" s="190" t="s">
        <v>741</v>
      </c>
      <c r="B719" s="190"/>
      <c r="C719" s="190"/>
      <c r="D719" s="190"/>
      <c r="E719" s="191">
        <v>0</v>
      </c>
      <c r="F719" s="191">
        <v>0</v>
      </c>
      <c r="G719" s="191">
        <v>55574451</v>
      </c>
      <c r="H719" s="191">
        <v>55574451</v>
      </c>
      <c r="I719" s="191">
        <v>0</v>
      </c>
      <c r="J719" s="192">
        <v>0</v>
      </c>
    </row>
    <row r="720" spans="1:10" ht="12.75">
      <c r="A720" s="190"/>
      <c r="B720" s="190"/>
      <c r="C720" s="190"/>
      <c r="D720" s="190"/>
      <c r="E720" s="191"/>
      <c r="F720" s="191"/>
      <c r="G720" s="191"/>
      <c r="H720" s="191"/>
      <c r="I720" s="191"/>
      <c r="J720" s="193"/>
    </row>
    <row r="721" spans="1:10" ht="12.75">
      <c r="A721" s="186" t="s">
        <v>862</v>
      </c>
      <c r="B721" s="186"/>
      <c r="C721" s="186"/>
      <c r="D721" s="186"/>
      <c r="E721" s="186"/>
      <c r="F721" s="186"/>
      <c r="G721" s="186"/>
      <c r="H721" s="186"/>
      <c r="I721" s="186"/>
      <c r="J721" s="186"/>
    </row>
    <row r="722" spans="1:10" ht="12.75">
      <c r="A722" s="187" t="s">
        <v>862</v>
      </c>
      <c r="B722" s="187"/>
      <c r="C722" s="188" t="s">
        <v>861</v>
      </c>
      <c r="D722" s="188" t="s">
        <v>742</v>
      </c>
      <c r="E722" s="189">
        <v>0</v>
      </c>
      <c r="F722" s="189">
        <v>0</v>
      </c>
      <c r="G722" s="189">
        <v>1030845.45</v>
      </c>
      <c r="H722" s="189">
        <v>1030845.45</v>
      </c>
      <c r="I722" s="189">
        <v>0</v>
      </c>
      <c r="J722" s="199">
        <v>0</v>
      </c>
    </row>
    <row r="723" spans="1:10" ht="12.75">
      <c r="A723" s="190" t="s">
        <v>741</v>
      </c>
      <c r="B723" s="190"/>
      <c r="C723" s="190"/>
      <c r="D723" s="190"/>
      <c r="E723" s="191">
        <v>0</v>
      </c>
      <c r="F723" s="191">
        <v>0</v>
      </c>
      <c r="G723" s="191">
        <v>1030845.45</v>
      </c>
      <c r="H723" s="191">
        <v>1030845.45</v>
      </c>
      <c r="I723" s="191">
        <v>0</v>
      </c>
      <c r="J723" s="192">
        <v>0</v>
      </c>
    </row>
    <row r="724" spans="1:10" ht="12.75">
      <c r="A724" s="190"/>
      <c r="B724" s="190"/>
      <c r="C724" s="190"/>
      <c r="D724" s="190"/>
      <c r="E724" s="191"/>
      <c r="F724" s="191"/>
      <c r="G724" s="191"/>
      <c r="H724" s="191"/>
      <c r="I724" s="191"/>
      <c r="J724" s="193"/>
    </row>
    <row r="725" spans="1:10" ht="12.75">
      <c r="A725" s="186" t="s">
        <v>860</v>
      </c>
      <c r="B725" s="186"/>
      <c r="C725" s="186"/>
      <c r="D725" s="186"/>
      <c r="E725" s="186"/>
      <c r="F725" s="186"/>
      <c r="G725" s="186"/>
      <c r="H725" s="186"/>
      <c r="I725" s="186"/>
      <c r="J725" s="186"/>
    </row>
    <row r="726" spans="1:10" ht="12.75">
      <c r="A726" s="187" t="s">
        <v>860</v>
      </c>
      <c r="B726" s="187"/>
      <c r="C726" s="188" t="s">
        <v>859</v>
      </c>
      <c r="D726" s="188" t="s">
        <v>742</v>
      </c>
      <c r="E726" s="189">
        <v>0</v>
      </c>
      <c r="F726" s="189">
        <v>0</v>
      </c>
      <c r="G726" s="189">
        <v>357036.12</v>
      </c>
      <c r="H726" s="189">
        <v>357036.12</v>
      </c>
      <c r="I726" s="189">
        <v>0</v>
      </c>
      <c r="J726" s="199">
        <v>0</v>
      </c>
    </row>
    <row r="727" spans="1:10" ht="12.75">
      <c r="A727" s="190" t="s">
        <v>741</v>
      </c>
      <c r="B727" s="190"/>
      <c r="C727" s="190"/>
      <c r="D727" s="190"/>
      <c r="E727" s="191">
        <v>0</v>
      </c>
      <c r="F727" s="191">
        <v>0</v>
      </c>
      <c r="G727" s="191">
        <v>357036.12</v>
      </c>
      <c r="H727" s="191">
        <v>357036.12</v>
      </c>
      <c r="I727" s="191">
        <v>0</v>
      </c>
      <c r="J727" s="192">
        <v>0</v>
      </c>
    </row>
    <row r="728" spans="1:10" ht="12.75">
      <c r="A728" s="190"/>
      <c r="B728" s="190"/>
      <c r="C728" s="190"/>
      <c r="D728" s="190"/>
      <c r="E728" s="191"/>
      <c r="F728" s="191"/>
      <c r="G728" s="191"/>
      <c r="H728" s="191"/>
      <c r="I728" s="191"/>
      <c r="J728" s="193"/>
    </row>
    <row r="729" spans="1:10" ht="12.75">
      <c r="A729" s="186" t="s">
        <v>858</v>
      </c>
      <c r="B729" s="186"/>
      <c r="C729" s="186"/>
      <c r="D729" s="186"/>
      <c r="E729" s="186"/>
      <c r="F729" s="186"/>
      <c r="G729" s="186"/>
      <c r="H729" s="186"/>
      <c r="I729" s="186"/>
      <c r="J729" s="186"/>
    </row>
    <row r="730" spans="1:10" ht="12.75">
      <c r="A730" s="187" t="s">
        <v>858</v>
      </c>
      <c r="B730" s="187"/>
      <c r="C730" s="188" t="s">
        <v>857</v>
      </c>
      <c r="D730" s="188" t="s">
        <v>742</v>
      </c>
      <c r="E730" s="189">
        <v>0</v>
      </c>
      <c r="F730" s="189">
        <v>0</v>
      </c>
      <c r="G730" s="189">
        <v>64621476.39</v>
      </c>
      <c r="H730" s="189">
        <v>64621476.39</v>
      </c>
      <c r="I730" s="189">
        <v>0</v>
      </c>
      <c r="J730" s="199">
        <v>0</v>
      </c>
    </row>
    <row r="731" spans="1:10" ht="12.75">
      <c r="A731" s="190" t="s">
        <v>741</v>
      </c>
      <c r="B731" s="190"/>
      <c r="C731" s="190"/>
      <c r="D731" s="190"/>
      <c r="E731" s="191">
        <v>0</v>
      </c>
      <c r="F731" s="191">
        <v>0</v>
      </c>
      <c r="G731" s="191">
        <v>64621476.39</v>
      </c>
      <c r="H731" s="191">
        <v>64621476.39</v>
      </c>
      <c r="I731" s="191">
        <v>0</v>
      </c>
      <c r="J731" s="192">
        <v>0</v>
      </c>
    </row>
    <row r="732" spans="1:10" ht="12.75">
      <c r="A732" s="190"/>
      <c r="B732" s="190"/>
      <c r="C732" s="190"/>
      <c r="D732" s="190"/>
      <c r="E732" s="191"/>
      <c r="F732" s="191"/>
      <c r="G732" s="191"/>
      <c r="H732" s="191"/>
      <c r="I732" s="191"/>
      <c r="J732" s="193"/>
    </row>
    <row r="733" spans="1:10" ht="12.75">
      <c r="A733" s="186" t="s">
        <v>856</v>
      </c>
      <c r="B733" s="186"/>
      <c r="C733" s="186"/>
      <c r="D733" s="186"/>
      <c r="E733" s="186"/>
      <c r="F733" s="186"/>
      <c r="G733" s="186"/>
      <c r="H733" s="186"/>
      <c r="I733" s="186"/>
      <c r="J733" s="186"/>
    </row>
    <row r="734" spans="1:10" ht="12.75">
      <c r="A734" s="187" t="s">
        <v>856</v>
      </c>
      <c r="B734" s="187"/>
      <c r="C734" s="188" t="s">
        <v>855</v>
      </c>
      <c r="D734" s="188" t="s">
        <v>742</v>
      </c>
      <c r="E734" s="189">
        <v>0</v>
      </c>
      <c r="F734" s="189">
        <v>0</v>
      </c>
      <c r="G734" s="189">
        <v>67974921.18</v>
      </c>
      <c r="H734" s="189">
        <v>67974921.18</v>
      </c>
      <c r="I734" s="189">
        <v>0</v>
      </c>
      <c r="J734" s="199">
        <v>0</v>
      </c>
    </row>
    <row r="735" spans="1:10" ht="12.75">
      <c r="A735" s="190" t="s">
        <v>741</v>
      </c>
      <c r="B735" s="190"/>
      <c r="C735" s="190"/>
      <c r="D735" s="190"/>
      <c r="E735" s="191">
        <v>0</v>
      </c>
      <c r="F735" s="191">
        <v>0</v>
      </c>
      <c r="G735" s="191">
        <v>67974921.18</v>
      </c>
      <c r="H735" s="191">
        <v>67974921.18</v>
      </c>
      <c r="I735" s="191">
        <v>0</v>
      </c>
      <c r="J735" s="192">
        <v>0</v>
      </c>
    </row>
    <row r="736" spans="1:10" ht="12.75">
      <c r="A736" s="190"/>
      <c r="B736" s="190"/>
      <c r="C736" s="190"/>
      <c r="D736" s="190"/>
      <c r="E736" s="191"/>
      <c r="F736" s="191"/>
      <c r="G736" s="191"/>
      <c r="H736" s="191"/>
      <c r="I736" s="191"/>
      <c r="J736" s="193"/>
    </row>
    <row r="737" spans="1:10" ht="12.75">
      <c r="A737" s="186" t="s">
        <v>854</v>
      </c>
      <c r="B737" s="186"/>
      <c r="C737" s="186"/>
      <c r="D737" s="186"/>
      <c r="E737" s="186"/>
      <c r="F737" s="186"/>
      <c r="G737" s="186"/>
      <c r="H737" s="186"/>
      <c r="I737" s="186"/>
      <c r="J737" s="186"/>
    </row>
    <row r="738" spans="1:10" ht="12.75">
      <c r="A738" s="187" t="s">
        <v>854</v>
      </c>
      <c r="B738" s="187"/>
      <c r="C738" s="188" t="s">
        <v>853</v>
      </c>
      <c r="D738" s="188" t="s">
        <v>742</v>
      </c>
      <c r="E738" s="189">
        <v>0</v>
      </c>
      <c r="F738" s="189">
        <v>0</v>
      </c>
      <c r="G738" s="189">
        <v>57000</v>
      </c>
      <c r="H738" s="189">
        <v>57000</v>
      </c>
      <c r="I738" s="189">
        <v>0</v>
      </c>
      <c r="J738" s="199">
        <v>0</v>
      </c>
    </row>
    <row r="739" spans="1:10" ht="12.75">
      <c r="A739" s="190" t="s">
        <v>741</v>
      </c>
      <c r="B739" s="190"/>
      <c r="C739" s="190"/>
      <c r="D739" s="190"/>
      <c r="E739" s="191">
        <v>0</v>
      </c>
      <c r="F739" s="191">
        <v>0</v>
      </c>
      <c r="G739" s="191">
        <v>57000</v>
      </c>
      <c r="H739" s="191">
        <v>57000</v>
      </c>
      <c r="I739" s="191">
        <v>0</v>
      </c>
      <c r="J739" s="192">
        <v>0</v>
      </c>
    </row>
    <row r="740" spans="1:10" ht="12.75">
      <c r="A740" s="190"/>
      <c r="B740" s="190"/>
      <c r="C740" s="190"/>
      <c r="D740" s="190"/>
      <c r="E740" s="191"/>
      <c r="F740" s="191"/>
      <c r="G740" s="191"/>
      <c r="H740" s="191"/>
      <c r="I740" s="191"/>
      <c r="J740" s="193"/>
    </row>
    <row r="741" spans="1:10" ht="12.75">
      <c r="A741" s="186" t="s">
        <v>852</v>
      </c>
      <c r="B741" s="186"/>
      <c r="C741" s="186"/>
      <c r="D741" s="186"/>
      <c r="E741" s="186"/>
      <c r="F741" s="186"/>
      <c r="G741" s="186"/>
      <c r="H741" s="186"/>
      <c r="I741" s="186"/>
      <c r="J741" s="186"/>
    </row>
    <row r="742" spans="1:10" ht="12.75">
      <c r="A742" s="187" t="s">
        <v>851</v>
      </c>
      <c r="B742" s="187"/>
      <c r="C742" s="188" t="s">
        <v>850</v>
      </c>
      <c r="D742" s="188" t="s">
        <v>742</v>
      </c>
      <c r="E742" s="189">
        <v>0</v>
      </c>
      <c r="F742" s="189">
        <v>0</v>
      </c>
      <c r="G742" s="189">
        <v>670078734.82</v>
      </c>
      <c r="H742" s="189">
        <v>670078734.82</v>
      </c>
      <c r="I742" s="189">
        <v>0</v>
      </c>
      <c r="J742" s="199">
        <v>0</v>
      </c>
    </row>
    <row r="743" spans="1:10" ht="12.75">
      <c r="A743" s="190" t="s">
        <v>741</v>
      </c>
      <c r="B743" s="190"/>
      <c r="C743" s="190"/>
      <c r="D743" s="190"/>
      <c r="E743" s="191">
        <v>0</v>
      </c>
      <c r="F743" s="191">
        <v>0</v>
      </c>
      <c r="G743" s="191">
        <v>670078734.82</v>
      </c>
      <c r="H743" s="191">
        <v>670078734.82</v>
      </c>
      <c r="I743" s="191">
        <v>0</v>
      </c>
      <c r="J743" s="192">
        <v>0</v>
      </c>
    </row>
    <row r="744" spans="1:10" ht="12.75">
      <c r="A744" s="190"/>
      <c r="B744" s="190"/>
      <c r="C744" s="190"/>
      <c r="D744" s="190"/>
      <c r="E744" s="191"/>
      <c r="F744" s="191"/>
      <c r="G744" s="191"/>
      <c r="H744" s="191"/>
      <c r="I744" s="191"/>
      <c r="J744" s="193"/>
    </row>
    <row r="745" spans="1:10" ht="12.75">
      <c r="A745" s="186" t="s">
        <v>849</v>
      </c>
      <c r="B745" s="186"/>
      <c r="C745" s="186"/>
      <c r="D745" s="186"/>
      <c r="E745" s="186"/>
      <c r="F745" s="186"/>
      <c r="G745" s="186"/>
      <c r="H745" s="186"/>
      <c r="I745" s="186"/>
      <c r="J745" s="186"/>
    </row>
    <row r="746" spans="1:10" ht="12.75">
      <c r="A746" s="187" t="s">
        <v>849</v>
      </c>
      <c r="B746" s="187"/>
      <c r="C746" s="188" t="s">
        <v>848</v>
      </c>
      <c r="D746" s="188" t="s">
        <v>742</v>
      </c>
      <c r="E746" s="189">
        <v>0</v>
      </c>
      <c r="F746" s="189">
        <v>0</v>
      </c>
      <c r="G746" s="189">
        <v>22500</v>
      </c>
      <c r="H746" s="189">
        <v>22500</v>
      </c>
      <c r="I746" s="189">
        <v>0</v>
      </c>
      <c r="J746" s="199">
        <v>0</v>
      </c>
    </row>
    <row r="747" spans="1:10" ht="12.75">
      <c r="A747" s="187" t="s">
        <v>847</v>
      </c>
      <c r="B747" s="187"/>
      <c r="C747" s="188" t="s">
        <v>846</v>
      </c>
      <c r="D747" s="188" t="s">
        <v>742</v>
      </c>
      <c r="E747" s="189">
        <v>0</v>
      </c>
      <c r="F747" s="189">
        <v>0</v>
      </c>
      <c r="G747" s="189">
        <v>600000</v>
      </c>
      <c r="H747" s="189">
        <v>600000</v>
      </c>
      <c r="I747" s="189">
        <v>0</v>
      </c>
      <c r="J747" s="199">
        <v>0</v>
      </c>
    </row>
    <row r="748" spans="1:10" ht="12.75">
      <c r="A748" s="187" t="s">
        <v>845</v>
      </c>
      <c r="B748" s="187"/>
      <c r="C748" s="188" t="s">
        <v>844</v>
      </c>
      <c r="D748" s="188" t="s">
        <v>742</v>
      </c>
      <c r="E748" s="189">
        <v>0</v>
      </c>
      <c r="F748" s="189">
        <v>0</v>
      </c>
      <c r="G748" s="189">
        <v>399157.97</v>
      </c>
      <c r="H748" s="189">
        <v>399157.97</v>
      </c>
      <c r="I748" s="189">
        <v>0</v>
      </c>
      <c r="J748" s="199">
        <v>0</v>
      </c>
    </row>
    <row r="749" spans="1:10" ht="12.75">
      <c r="A749" s="187" t="s">
        <v>843</v>
      </c>
      <c r="B749" s="187"/>
      <c r="C749" s="188" t="s">
        <v>842</v>
      </c>
      <c r="D749" s="188" t="s">
        <v>742</v>
      </c>
      <c r="E749" s="189">
        <v>0</v>
      </c>
      <c r="F749" s="189">
        <v>0</v>
      </c>
      <c r="G749" s="189">
        <v>252200</v>
      </c>
      <c r="H749" s="189">
        <v>252200</v>
      </c>
      <c r="I749" s="189">
        <v>0</v>
      </c>
      <c r="J749" s="199">
        <v>0</v>
      </c>
    </row>
    <row r="750" spans="1:10" ht="12.75">
      <c r="A750" s="187" t="s">
        <v>841</v>
      </c>
      <c r="B750" s="187"/>
      <c r="C750" s="188" t="s">
        <v>840</v>
      </c>
      <c r="D750" s="188" t="s">
        <v>742</v>
      </c>
      <c r="E750" s="189">
        <v>0</v>
      </c>
      <c r="F750" s="189">
        <v>0</v>
      </c>
      <c r="G750" s="189">
        <v>420000</v>
      </c>
      <c r="H750" s="189">
        <v>420000</v>
      </c>
      <c r="I750" s="189">
        <v>0</v>
      </c>
      <c r="J750" s="199">
        <v>0</v>
      </c>
    </row>
    <row r="751" spans="1:10" ht="12.75">
      <c r="A751" s="187" t="s">
        <v>839</v>
      </c>
      <c r="B751" s="187"/>
      <c r="C751" s="188" t="s">
        <v>838</v>
      </c>
      <c r="D751" s="188" t="s">
        <v>742</v>
      </c>
      <c r="E751" s="189">
        <v>0</v>
      </c>
      <c r="F751" s="189">
        <v>0</v>
      </c>
      <c r="G751" s="189">
        <v>12955852.47</v>
      </c>
      <c r="H751" s="189">
        <v>12955852.47</v>
      </c>
      <c r="I751" s="189">
        <v>0</v>
      </c>
      <c r="J751" s="199">
        <v>0</v>
      </c>
    </row>
    <row r="752" spans="1:10" ht="12.75">
      <c r="A752" s="187" t="s">
        <v>837</v>
      </c>
      <c r="B752" s="187"/>
      <c r="C752" s="188" t="s">
        <v>836</v>
      </c>
      <c r="D752" s="188" t="s">
        <v>742</v>
      </c>
      <c r="E752" s="189">
        <v>0</v>
      </c>
      <c r="F752" s="189">
        <v>0</v>
      </c>
      <c r="G752" s="189">
        <v>300285.63</v>
      </c>
      <c r="H752" s="189">
        <v>300285.63</v>
      </c>
      <c r="I752" s="189">
        <v>0</v>
      </c>
      <c r="J752" s="199">
        <v>0</v>
      </c>
    </row>
    <row r="753" spans="1:10" ht="12.75">
      <c r="A753" s="190" t="s">
        <v>741</v>
      </c>
      <c r="B753" s="190"/>
      <c r="C753" s="190"/>
      <c r="D753" s="190"/>
      <c r="E753" s="191">
        <v>0</v>
      </c>
      <c r="F753" s="191">
        <v>0</v>
      </c>
      <c r="G753" s="191">
        <v>14949996.07</v>
      </c>
      <c r="H753" s="191">
        <v>14949996.07</v>
      </c>
      <c r="I753" s="191">
        <v>0</v>
      </c>
      <c r="J753" s="192">
        <v>0</v>
      </c>
    </row>
    <row r="754" spans="1:10" ht="12.75">
      <c r="A754" s="190"/>
      <c r="B754" s="190"/>
      <c r="C754" s="190"/>
      <c r="D754" s="190"/>
      <c r="E754" s="191"/>
      <c r="F754" s="191"/>
      <c r="G754" s="191"/>
      <c r="H754" s="191"/>
      <c r="I754" s="191"/>
      <c r="J754" s="193"/>
    </row>
    <row r="755" spans="1:10" ht="12.75">
      <c r="A755" s="186" t="s">
        <v>833</v>
      </c>
      <c r="B755" s="186"/>
      <c r="C755" s="186"/>
      <c r="D755" s="186"/>
      <c r="E755" s="186"/>
      <c r="F755" s="186"/>
      <c r="G755" s="186"/>
      <c r="H755" s="186"/>
      <c r="I755" s="186"/>
      <c r="J755" s="186"/>
    </row>
    <row r="756" spans="1:10" ht="12.75">
      <c r="A756" s="187" t="s">
        <v>835</v>
      </c>
      <c r="B756" s="187"/>
      <c r="C756" s="188" t="s">
        <v>834</v>
      </c>
      <c r="D756" s="188" t="s">
        <v>742</v>
      </c>
      <c r="E756" s="189">
        <v>0</v>
      </c>
      <c r="F756" s="189">
        <v>0</v>
      </c>
      <c r="G756" s="189">
        <v>1720988.17</v>
      </c>
      <c r="H756" s="189">
        <v>1720988.17</v>
      </c>
      <c r="I756" s="189">
        <v>0</v>
      </c>
      <c r="J756" s="199">
        <v>0</v>
      </c>
    </row>
    <row r="757" spans="1:10" ht="12.75">
      <c r="A757" s="187" t="s">
        <v>833</v>
      </c>
      <c r="B757" s="187"/>
      <c r="C757" s="188" t="s">
        <v>832</v>
      </c>
      <c r="D757" s="188" t="s">
        <v>742</v>
      </c>
      <c r="E757" s="189">
        <v>0</v>
      </c>
      <c r="F757" s="189">
        <v>0</v>
      </c>
      <c r="G757" s="189">
        <v>1419373.64</v>
      </c>
      <c r="H757" s="189">
        <v>1419373.64</v>
      </c>
      <c r="I757" s="189">
        <v>0</v>
      </c>
      <c r="J757" s="199">
        <v>0</v>
      </c>
    </row>
    <row r="758" spans="1:10" ht="12.75">
      <c r="A758" s="187" t="s">
        <v>831</v>
      </c>
      <c r="B758" s="187"/>
      <c r="C758" s="188" t="s">
        <v>830</v>
      </c>
      <c r="D758" s="188" t="s">
        <v>742</v>
      </c>
      <c r="E758" s="189">
        <v>0</v>
      </c>
      <c r="F758" s="189">
        <v>0</v>
      </c>
      <c r="G758" s="189">
        <v>3021751.31</v>
      </c>
      <c r="H758" s="189">
        <v>3021751.31</v>
      </c>
      <c r="I758" s="189">
        <v>0</v>
      </c>
      <c r="J758" s="199">
        <v>0</v>
      </c>
    </row>
    <row r="759" spans="1:10" ht="12.75">
      <c r="A759" s="187" t="s">
        <v>829</v>
      </c>
      <c r="B759" s="187"/>
      <c r="C759" s="188" t="s">
        <v>828</v>
      </c>
      <c r="D759" s="188" t="s">
        <v>742</v>
      </c>
      <c r="E759" s="189">
        <v>0</v>
      </c>
      <c r="F759" s="189">
        <v>0</v>
      </c>
      <c r="G759" s="189">
        <v>4649948.21</v>
      </c>
      <c r="H759" s="189">
        <v>4649948.21</v>
      </c>
      <c r="I759" s="189">
        <v>0</v>
      </c>
      <c r="J759" s="199">
        <v>0</v>
      </c>
    </row>
    <row r="760" spans="1:10" ht="12.75">
      <c r="A760" s="190" t="s">
        <v>741</v>
      </c>
      <c r="B760" s="190"/>
      <c r="C760" s="190"/>
      <c r="D760" s="190"/>
      <c r="E760" s="191">
        <v>0</v>
      </c>
      <c r="F760" s="191">
        <v>0</v>
      </c>
      <c r="G760" s="191">
        <v>10812061.33</v>
      </c>
      <c r="H760" s="191">
        <v>10812061.33</v>
      </c>
      <c r="I760" s="191">
        <v>0</v>
      </c>
      <c r="J760" s="192">
        <v>0</v>
      </c>
    </row>
    <row r="761" spans="1:10" ht="12.75">
      <c r="A761" s="190"/>
      <c r="B761" s="190"/>
      <c r="C761" s="190"/>
      <c r="D761" s="190"/>
      <c r="E761" s="191"/>
      <c r="F761" s="191"/>
      <c r="G761" s="191"/>
      <c r="H761" s="191"/>
      <c r="I761" s="191"/>
      <c r="J761" s="193"/>
    </row>
    <row r="762" spans="1:10" ht="12.75">
      <c r="A762" s="186" t="s">
        <v>416</v>
      </c>
      <c r="B762" s="186"/>
      <c r="C762" s="186"/>
      <c r="D762" s="186"/>
      <c r="E762" s="186"/>
      <c r="F762" s="186"/>
      <c r="G762" s="186"/>
      <c r="H762" s="186"/>
      <c r="I762" s="186"/>
      <c r="J762" s="186"/>
    </row>
    <row r="763" spans="1:10" ht="12.75">
      <c r="A763" s="187" t="s">
        <v>827</v>
      </c>
      <c r="B763" s="187"/>
      <c r="C763" s="188" t="s">
        <v>826</v>
      </c>
      <c r="D763" s="188" t="s">
        <v>742</v>
      </c>
      <c r="E763" s="189">
        <v>0</v>
      </c>
      <c r="F763" s="189">
        <v>0</v>
      </c>
      <c r="G763" s="189">
        <v>69846659.79</v>
      </c>
      <c r="H763" s="189">
        <v>69846659.79</v>
      </c>
      <c r="I763" s="189">
        <v>0</v>
      </c>
      <c r="J763" s="199">
        <v>0</v>
      </c>
    </row>
    <row r="764" spans="1:10" ht="12.75">
      <c r="A764" s="190" t="s">
        <v>741</v>
      </c>
      <c r="B764" s="190"/>
      <c r="C764" s="190"/>
      <c r="D764" s="190"/>
      <c r="E764" s="191">
        <v>0</v>
      </c>
      <c r="F764" s="191">
        <v>0</v>
      </c>
      <c r="G764" s="191">
        <v>69846659.79</v>
      </c>
      <c r="H764" s="191">
        <v>69846659.79</v>
      </c>
      <c r="I764" s="191">
        <v>0</v>
      </c>
      <c r="J764" s="192">
        <v>0</v>
      </c>
    </row>
    <row r="765" spans="1:10" ht="12.75">
      <c r="A765" s="190"/>
      <c r="B765" s="190"/>
      <c r="C765" s="190"/>
      <c r="D765" s="190"/>
      <c r="E765" s="191"/>
      <c r="F765" s="191"/>
      <c r="G765" s="191"/>
      <c r="H765" s="191"/>
      <c r="I765" s="191"/>
      <c r="J765" s="193"/>
    </row>
    <row r="766" spans="1:10" ht="12.75">
      <c r="A766" s="186" t="s">
        <v>800</v>
      </c>
      <c r="B766" s="186"/>
      <c r="C766" s="186"/>
      <c r="D766" s="186"/>
      <c r="E766" s="186"/>
      <c r="F766" s="186"/>
      <c r="G766" s="186"/>
      <c r="H766" s="186"/>
      <c r="I766" s="186"/>
      <c r="J766" s="186"/>
    </row>
    <row r="767" spans="1:10" ht="12.75">
      <c r="A767" s="187" t="s">
        <v>410</v>
      </c>
      <c r="B767" s="187"/>
      <c r="C767" s="188" t="s">
        <v>825</v>
      </c>
      <c r="D767" s="188" t="s">
        <v>742</v>
      </c>
      <c r="E767" s="189">
        <v>0</v>
      </c>
      <c r="F767" s="189">
        <v>0</v>
      </c>
      <c r="G767" s="189">
        <v>1009722272.72</v>
      </c>
      <c r="H767" s="189">
        <v>1009722272.72</v>
      </c>
      <c r="I767" s="189">
        <v>0</v>
      </c>
      <c r="J767" s="199">
        <v>0</v>
      </c>
    </row>
    <row r="768" spans="1:10" ht="12.75">
      <c r="A768" s="187" t="s">
        <v>824</v>
      </c>
      <c r="B768" s="187"/>
      <c r="C768" s="188" t="s">
        <v>823</v>
      </c>
      <c r="D768" s="188" t="s">
        <v>742</v>
      </c>
      <c r="E768" s="189">
        <v>0</v>
      </c>
      <c r="F768" s="189">
        <v>0</v>
      </c>
      <c r="G768" s="189">
        <v>465454.54</v>
      </c>
      <c r="H768" s="189">
        <v>465454.54</v>
      </c>
      <c r="I768" s="189">
        <v>0</v>
      </c>
      <c r="J768" s="199">
        <v>0</v>
      </c>
    </row>
    <row r="769" spans="1:10" ht="12.75">
      <c r="A769" s="187" t="s">
        <v>822</v>
      </c>
      <c r="B769" s="187"/>
      <c r="C769" s="188" t="s">
        <v>821</v>
      </c>
      <c r="D769" s="188" t="s">
        <v>742</v>
      </c>
      <c r="E769" s="189">
        <v>0</v>
      </c>
      <c r="F769" s="189">
        <v>0</v>
      </c>
      <c r="G769" s="189">
        <v>633510369.81</v>
      </c>
      <c r="H769" s="189">
        <v>633510369.81</v>
      </c>
      <c r="I769" s="189">
        <v>0</v>
      </c>
      <c r="J769" s="199">
        <v>0</v>
      </c>
    </row>
    <row r="770" spans="1:10" ht="12.75">
      <c r="A770" s="190" t="s">
        <v>741</v>
      </c>
      <c r="B770" s="190"/>
      <c r="C770" s="190"/>
      <c r="D770" s="190"/>
      <c r="E770" s="191">
        <v>0</v>
      </c>
      <c r="F770" s="191">
        <v>0</v>
      </c>
      <c r="G770" s="191">
        <v>1643698097.07</v>
      </c>
      <c r="H770" s="191">
        <v>1643698097.07</v>
      </c>
      <c r="I770" s="191">
        <v>0</v>
      </c>
      <c r="J770" s="192">
        <v>0</v>
      </c>
    </row>
    <row r="771" spans="1:10" ht="12.75">
      <c r="A771" s="190"/>
      <c r="B771" s="190"/>
      <c r="C771" s="190"/>
      <c r="D771" s="190"/>
      <c r="E771" s="191"/>
      <c r="F771" s="191"/>
      <c r="G771" s="191"/>
      <c r="H771" s="191"/>
      <c r="I771" s="191"/>
      <c r="J771" s="193"/>
    </row>
    <row r="772" spans="1:10" ht="12.75">
      <c r="A772" s="186" t="s">
        <v>411</v>
      </c>
      <c r="B772" s="186"/>
      <c r="C772" s="186"/>
      <c r="D772" s="186"/>
      <c r="E772" s="186"/>
      <c r="F772" s="186"/>
      <c r="G772" s="186"/>
      <c r="H772" s="186"/>
      <c r="I772" s="186"/>
      <c r="J772" s="186"/>
    </row>
    <row r="773" spans="1:10" ht="12.75">
      <c r="A773" s="187" t="s">
        <v>411</v>
      </c>
      <c r="B773" s="187"/>
      <c r="C773" s="188" t="s">
        <v>820</v>
      </c>
      <c r="D773" s="188" t="s">
        <v>742</v>
      </c>
      <c r="E773" s="189">
        <v>0</v>
      </c>
      <c r="F773" s="189">
        <v>0</v>
      </c>
      <c r="G773" s="189">
        <v>2258825907.11</v>
      </c>
      <c r="H773" s="189">
        <v>2258825907.11</v>
      </c>
      <c r="I773" s="189">
        <v>0</v>
      </c>
      <c r="J773" s="199">
        <v>0</v>
      </c>
    </row>
    <row r="774" spans="1:10" ht="12.75">
      <c r="A774" s="190" t="s">
        <v>741</v>
      </c>
      <c r="B774" s="190"/>
      <c r="C774" s="190"/>
      <c r="D774" s="190"/>
      <c r="E774" s="191">
        <v>0</v>
      </c>
      <c r="F774" s="191">
        <v>0</v>
      </c>
      <c r="G774" s="191">
        <v>2258825907.11</v>
      </c>
      <c r="H774" s="191">
        <v>2258825907.11</v>
      </c>
      <c r="I774" s="191">
        <v>0</v>
      </c>
      <c r="J774" s="192">
        <v>0</v>
      </c>
    </row>
    <row r="775" spans="1:10" ht="12.75">
      <c r="A775" s="190"/>
      <c r="B775" s="190"/>
      <c r="C775" s="190"/>
      <c r="D775" s="190"/>
      <c r="E775" s="191"/>
      <c r="F775" s="191"/>
      <c r="G775" s="191"/>
      <c r="H775" s="191"/>
      <c r="I775" s="191"/>
      <c r="J775" s="193"/>
    </row>
    <row r="776" spans="1:10" ht="12.75">
      <c r="A776" s="186" t="s">
        <v>819</v>
      </c>
      <c r="B776" s="186"/>
      <c r="C776" s="186"/>
      <c r="D776" s="186"/>
      <c r="E776" s="186"/>
      <c r="F776" s="186"/>
      <c r="G776" s="186"/>
      <c r="H776" s="186"/>
      <c r="I776" s="186"/>
      <c r="J776" s="186"/>
    </row>
    <row r="777" spans="1:10" ht="12.75">
      <c r="A777" s="187" t="s">
        <v>818</v>
      </c>
      <c r="B777" s="187"/>
      <c r="C777" s="188" t="s">
        <v>817</v>
      </c>
      <c r="D777" s="188" t="s">
        <v>742</v>
      </c>
      <c r="E777" s="189">
        <v>0</v>
      </c>
      <c r="F777" s="189">
        <v>0</v>
      </c>
      <c r="G777" s="189">
        <v>4239000</v>
      </c>
      <c r="H777" s="189">
        <v>4239000</v>
      </c>
      <c r="I777" s="189">
        <v>0</v>
      </c>
      <c r="J777" s="199">
        <v>0</v>
      </c>
    </row>
    <row r="778" spans="1:10" ht="12.75">
      <c r="A778" s="187" t="s">
        <v>816</v>
      </c>
      <c r="B778" s="187"/>
      <c r="C778" s="188" t="s">
        <v>815</v>
      </c>
      <c r="D778" s="188" t="s">
        <v>742</v>
      </c>
      <c r="E778" s="189">
        <v>0</v>
      </c>
      <c r="F778" s="189">
        <v>0</v>
      </c>
      <c r="G778" s="189">
        <v>3173030.56</v>
      </c>
      <c r="H778" s="189">
        <v>3173030.56</v>
      </c>
      <c r="I778" s="189">
        <v>0</v>
      </c>
      <c r="J778" s="199">
        <v>0</v>
      </c>
    </row>
    <row r="779" spans="1:10" ht="12.75">
      <c r="A779" s="187" t="s">
        <v>814</v>
      </c>
      <c r="B779" s="187"/>
      <c r="C779" s="188" t="s">
        <v>813</v>
      </c>
      <c r="D779" s="188" t="s">
        <v>742</v>
      </c>
      <c r="E779" s="189">
        <v>0</v>
      </c>
      <c r="F779" s="189">
        <v>0</v>
      </c>
      <c r="G779" s="189">
        <v>565754.55</v>
      </c>
      <c r="H779" s="189">
        <v>565754.55</v>
      </c>
      <c r="I779" s="189">
        <v>0</v>
      </c>
      <c r="J779" s="199">
        <v>0</v>
      </c>
    </row>
    <row r="780" spans="1:10" ht="12.75">
      <c r="A780" s="187" t="s">
        <v>812</v>
      </c>
      <c r="B780" s="187"/>
      <c r="C780" s="188" t="s">
        <v>811</v>
      </c>
      <c r="D780" s="188" t="s">
        <v>742</v>
      </c>
      <c r="E780" s="189">
        <v>0</v>
      </c>
      <c r="F780" s="189">
        <v>0</v>
      </c>
      <c r="G780" s="189">
        <v>25690000</v>
      </c>
      <c r="H780" s="189">
        <v>25690000</v>
      </c>
      <c r="I780" s="189">
        <v>0</v>
      </c>
      <c r="J780" s="199">
        <v>0</v>
      </c>
    </row>
    <row r="781" spans="1:10" ht="12.75">
      <c r="A781" s="187" t="s">
        <v>810</v>
      </c>
      <c r="B781" s="187"/>
      <c r="C781" s="188" t="s">
        <v>809</v>
      </c>
      <c r="D781" s="188" t="s">
        <v>742</v>
      </c>
      <c r="E781" s="189">
        <v>0</v>
      </c>
      <c r="F781" s="189">
        <v>0</v>
      </c>
      <c r="G781" s="189">
        <v>7270849.09</v>
      </c>
      <c r="H781" s="189">
        <v>7270849.09</v>
      </c>
      <c r="I781" s="189">
        <v>0</v>
      </c>
      <c r="J781" s="199">
        <v>0</v>
      </c>
    </row>
    <row r="782" spans="1:10" ht="12.75">
      <c r="A782" s="190" t="s">
        <v>741</v>
      </c>
      <c r="B782" s="190"/>
      <c r="C782" s="190"/>
      <c r="D782" s="190"/>
      <c r="E782" s="191">
        <v>0</v>
      </c>
      <c r="F782" s="191">
        <v>0</v>
      </c>
      <c r="G782" s="191">
        <v>40938634.2</v>
      </c>
      <c r="H782" s="191">
        <v>40938634.2</v>
      </c>
      <c r="I782" s="191">
        <v>0</v>
      </c>
      <c r="J782" s="192">
        <v>0</v>
      </c>
    </row>
    <row r="783" spans="1:10" ht="12.75">
      <c r="A783" s="190"/>
      <c r="B783" s="190"/>
      <c r="C783" s="190"/>
      <c r="D783" s="190"/>
      <c r="E783" s="191"/>
      <c r="F783" s="191"/>
      <c r="G783" s="191"/>
      <c r="H783" s="191"/>
      <c r="I783" s="191"/>
      <c r="J783" s="193"/>
    </row>
    <row r="784" spans="1:10" ht="12.75">
      <c r="A784" s="186" t="s">
        <v>808</v>
      </c>
      <c r="B784" s="186"/>
      <c r="C784" s="186"/>
      <c r="D784" s="186"/>
      <c r="E784" s="186"/>
      <c r="F784" s="186"/>
      <c r="G784" s="186"/>
      <c r="H784" s="186"/>
      <c r="I784" s="186"/>
      <c r="J784" s="186"/>
    </row>
    <row r="785" spans="1:10" ht="12.75">
      <c r="A785" s="187" t="s">
        <v>1830</v>
      </c>
      <c r="B785" s="187"/>
      <c r="C785" s="188" t="s">
        <v>807</v>
      </c>
      <c r="D785" s="188" t="s">
        <v>742</v>
      </c>
      <c r="E785" s="189">
        <v>0</v>
      </c>
      <c r="F785" s="189">
        <v>0</v>
      </c>
      <c r="G785" s="189">
        <v>1229287904</v>
      </c>
      <c r="H785" s="189">
        <v>1229287904</v>
      </c>
      <c r="I785" s="189">
        <v>0</v>
      </c>
      <c r="J785" s="199">
        <v>0</v>
      </c>
    </row>
    <row r="786" spans="1:10" ht="12.75">
      <c r="A786" s="187" t="s">
        <v>806</v>
      </c>
      <c r="B786" s="187"/>
      <c r="C786" s="188" t="s">
        <v>805</v>
      </c>
      <c r="D786" s="188" t="s">
        <v>742</v>
      </c>
      <c r="E786" s="189">
        <v>0</v>
      </c>
      <c r="F786" s="189">
        <v>0</v>
      </c>
      <c r="G786" s="189">
        <v>11128143.7</v>
      </c>
      <c r="H786" s="189">
        <v>11128143.7</v>
      </c>
      <c r="I786" s="189">
        <v>0</v>
      </c>
      <c r="J786" s="199">
        <v>0</v>
      </c>
    </row>
    <row r="787" spans="1:10" ht="12.75">
      <c r="A787" s="187" t="s">
        <v>804</v>
      </c>
      <c r="B787" s="187"/>
      <c r="C787" s="188" t="s">
        <v>803</v>
      </c>
      <c r="D787" s="188" t="s">
        <v>742</v>
      </c>
      <c r="E787" s="189">
        <v>0</v>
      </c>
      <c r="F787" s="189">
        <v>0</v>
      </c>
      <c r="G787" s="189">
        <v>6626697</v>
      </c>
      <c r="H787" s="189">
        <v>6626697</v>
      </c>
      <c r="I787" s="189">
        <v>0</v>
      </c>
      <c r="J787" s="199">
        <v>0</v>
      </c>
    </row>
    <row r="788" spans="1:10" ht="12.75">
      <c r="A788" s="187" t="s">
        <v>802</v>
      </c>
      <c r="B788" s="187"/>
      <c r="C788" s="188" t="s">
        <v>801</v>
      </c>
      <c r="D788" s="188" t="s">
        <v>742</v>
      </c>
      <c r="E788" s="189">
        <v>0</v>
      </c>
      <c r="F788" s="189">
        <v>0</v>
      </c>
      <c r="G788" s="189">
        <v>19473331.82</v>
      </c>
      <c r="H788" s="189">
        <v>19473331.82</v>
      </c>
      <c r="I788" s="189">
        <v>0</v>
      </c>
      <c r="J788" s="199">
        <v>0</v>
      </c>
    </row>
    <row r="789" spans="1:10" ht="12.75">
      <c r="A789" s="190" t="s">
        <v>741</v>
      </c>
      <c r="B789" s="190"/>
      <c r="C789" s="190"/>
      <c r="D789" s="190"/>
      <c r="E789" s="191">
        <v>0</v>
      </c>
      <c r="F789" s="191">
        <v>0</v>
      </c>
      <c r="G789" s="191">
        <v>1266516076.52</v>
      </c>
      <c r="H789" s="191">
        <v>1266516076.52</v>
      </c>
      <c r="I789" s="191">
        <v>0</v>
      </c>
      <c r="J789" s="192">
        <v>0</v>
      </c>
    </row>
    <row r="790" spans="1:10" ht="12.75">
      <c r="A790" s="190"/>
      <c r="B790" s="190"/>
      <c r="C790" s="190"/>
      <c r="D790" s="190"/>
      <c r="E790" s="191"/>
      <c r="F790" s="191"/>
      <c r="G790" s="191"/>
      <c r="H790" s="191"/>
      <c r="I790" s="191"/>
      <c r="J790" s="193"/>
    </row>
    <row r="791" spans="1:10" ht="12.75">
      <c r="A791" s="186" t="s">
        <v>800</v>
      </c>
      <c r="B791" s="186"/>
      <c r="C791" s="186"/>
      <c r="D791" s="186"/>
      <c r="E791" s="186"/>
      <c r="F791" s="186"/>
      <c r="G791" s="186"/>
      <c r="H791" s="186"/>
      <c r="I791" s="186"/>
      <c r="J791" s="186"/>
    </row>
    <row r="792" spans="1:10" ht="12.75">
      <c r="A792" s="187" t="s">
        <v>397</v>
      </c>
      <c r="B792" s="187"/>
      <c r="C792" s="188" t="s">
        <v>799</v>
      </c>
      <c r="D792" s="188" t="s">
        <v>742</v>
      </c>
      <c r="E792" s="189">
        <v>0</v>
      </c>
      <c r="F792" s="189">
        <v>0</v>
      </c>
      <c r="G792" s="189">
        <v>16027863.64</v>
      </c>
      <c r="H792" s="189">
        <v>16027863.64</v>
      </c>
      <c r="I792" s="189">
        <v>0</v>
      </c>
      <c r="J792" s="199">
        <v>0</v>
      </c>
    </row>
    <row r="793" spans="1:10" ht="12.75">
      <c r="A793" s="190" t="s">
        <v>741</v>
      </c>
      <c r="B793" s="190"/>
      <c r="C793" s="190"/>
      <c r="D793" s="190"/>
      <c r="E793" s="191">
        <v>0</v>
      </c>
      <c r="F793" s="191">
        <v>0</v>
      </c>
      <c r="G793" s="191">
        <v>16027863.64</v>
      </c>
      <c r="H793" s="191">
        <v>16027863.64</v>
      </c>
      <c r="I793" s="191">
        <v>0</v>
      </c>
      <c r="J793" s="192">
        <v>0</v>
      </c>
    </row>
    <row r="794" spans="1:10" ht="12.75">
      <c r="A794" s="190"/>
      <c r="B794" s="190"/>
      <c r="C794" s="190"/>
      <c r="D794" s="190"/>
      <c r="E794" s="191"/>
      <c r="F794" s="191"/>
      <c r="G794" s="191"/>
      <c r="H794" s="191"/>
      <c r="I794" s="191"/>
      <c r="J794" s="193"/>
    </row>
    <row r="795" spans="1:10" ht="12.75">
      <c r="A795" s="186" t="s">
        <v>798</v>
      </c>
      <c r="B795" s="186"/>
      <c r="C795" s="186"/>
      <c r="D795" s="186"/>
      <c r="E795" s="186"/>
      <c r="F795" s="186"/>
      <c r="G795" s="186"/>
      <c r="H795" s="186"/>
      <c r="I795" s="186"/>
      <c r="J795" s="186"/>
    </row>
    <row r="796" spans="1:10" ht="12.75">
      <c r="A796" s="187" t="s">
        <v>797</v>
      </c>
      <c r="B796" s="187"/>
      <c r="C796" s="188" t="s">
        <v>796</v>
      </c>
      <c r="D796" s="188" t="s">
        <v>742</v>
      </c>
      <c r="E796" s="189">
        <v>0</v>
      </c>
      <c r="F796" s="189">
        <v>0</v>
      </c>
      <c r="G796" s="189">
        <v>7090909.07</v>
      </c>
      <c r="H796" s="189">
        <v>7090909.07</v>
      </c>
      <c r="I796" s="189">
        <v>0</v>
      </c>
      <c r="J796" s="199">
        <v>0</v>
      </c>
    </row>
    <row r="797" spans="1:10" ht="12.75">
      <c r="A797" s="187" t="s">
        <v>795</v>
      </c>
      <c r="B797" s="187"/>
      <c r="C797" s="188" t="s">
        <v>794</v>
      </c>
      <c r="D797" s="188" t="s">
        <v>742</v>
      </c>
      <c r="E797" s="189">
        <v>0</v>
      </c>
      <c r="F797" s="189">
        <v>0</v>
      </c>
      <c r="G797" s="189">
        <v>2967289.83</v>
      </c>
      <c r="H797" s="189">
        <v>2967289.83</v>
      </c>
      <c r="I797" s="189">
        <v>0</v>
      </c>
      <c r="J797" s="199">
        <v>0</v>
      </c>
    </row>
    <row r="798" spans="1:10" ht="12.75">
      <c r="A798" s="187" t="s">
        <v>793</v>
      </c>
      <c r="B798" s="187"/>
      <c r="C798" s="188" t="s">
        <v>792</v>
      </c>
      <c r="D798" s="188" t="s">
        <v>742</v>
      </c>
      <c r="E798" s="189">
        <v>0</v>
      </c>
      <c r="F798" s="189">
        <v>0</v>
      </c>
      <c r="G798" s="189">
        <v>1398389.93</v>
      </c>
      <c r="H798" s="189">
        <v>1398389.93</v>
      </c>
      <c r="I798" s="189">
        <v>0</v>
      </c>
      <c r="J798" s="199">
        <v>0</v>
      </c>
    </row>
    <row r="799" spans="1:10" ht="12.75">
      <c r="A799" s="190" t="s">
        <v>741</v>
      </c>
      <c r="B799" s="190"/>
      <c r="C799" s="190"/>
      <c r="D799" s="190"/>
      <c r="E799" s="191">
        <v>0</v>
      </c>
      <c r="F799" s="191">
        <v>0</v>
      </c>
      <c r="G799" s="191">
        <v>11456588.83</v>
      </c>
      <c r="H799" s="191">
        <v>11456588.83</v>
      </c>
      <c r="I799" s="191">
        <v>0</v>
      </c>
      <c r="J799" s="192">
        <v>0</v>
      </c>
    </row>
    <row r="800" spans="1:10" ht="12.75">
      <c r="A800" s="190"/>
      <c r="B800" s="190"/>
      <c r="C800" s="190"/>
      <c r="D800" s="190"/>
      <c r="E800" s="191"/>
      <c r="F800" s="191"/>
      <c r="G800" s="191"/>
      <c r="H800" s="191"/>
      <c r="I800" s="191"/>
      <c r="J800" s="193"/>
    </row>
    <row r="801" spans="1:10" ht="12.75">
      <c r="A801" s="186" t="s">
        <v>785</v>
      </c>
      <c r="B801" s="186"/>
      <c r="C801" s="186"/>
      <c r="D801" s="186"/>
      <c r="E801" s="186"/>
      <c r="F801" s="186"/>
      <c r="G801" s="186"/>
      <c r="H801" s="186"/>
      <c r="I801" s="186"/>
      <c r="J801" s="186"/>
    </row>
    <row r="802" spans="1:10" ht="12.75">
      <c r="A802" s="187" t="s">
        <v>791</v>
      </c>
      <c r="B802" s="187"/>
      <c r="C802" s="188" t="s">
        <v>790</v>
      </c>
      <c r="D802" s="188" t="s">
        <v>742</v>
      </c>
      <c r="E802" s="189">
        <v>0</v>
      </c>
      <c r="F802" s="189">
        <v>0</v>
      </c>
      <c r="G802" s="189">
        <v>309093.55</v>
      </c>
      <c r="H802" s="189">
        <v>309093.55</v>
      </c>
      <c r="I802" s="189">
        <v>0</v>
      </c>
      <c r="J802" s="199">
        <v>0</v>
      </c>
    </row>
    <row r="803" spans="1:10" ht="12.75">
      <c r="A803" s="187" t="s">
        <v>789</v>
      </c>
      <c r="B803" s="187"/>
      <c r="C803" s="188" t="s">
        <v>788</v>
      </c>
      <c r="D803" s="188" t="s">
        <v>742</v>
      </c>
      <c r="E803" s="189">
        <v>0</v>
      </c>
      <c r="F803" s="189">
        <v>0</v>
      </c>
      <c r="G803" s="189">
        <v>50000</v>
      </c>
      <c r="H803" s="189">
        <v>50000</v>
      </c>
      <c r="I803" s="189">
        <v>0</v>
      </c>
      <c r="J803" s="199">
        <v>0</v>
      </c>
    </row>
    <row r="804" spans="1:10" ht="12.75">
      <c r="A804" s="187" t="s">
        <v>787</v>
      </c>
      <c r="B804" s="187"/>
      <c r="C804" s="188" t="s">
        <v>786</v>
      </c>
      <c r="D804" s="188" t="s">
        <v>742</v>
      </c>
      <c r="E804" s="189">
        <v>0</v>
      </c>
      <c r="F804" s="189">
        <v>0</v>
      </c>
      <c r="G804" s="189">
        <v>78500</v>
      </c>
      <c r="H804" s="189">
        <v>78500</v>
      </c>
      <c r="I804" s="189">
        <v>0</v>
      </c>
      <c r="J804" s="199">
        <v>0</v>
      </c>
    </row>
    <row r="805" spans="1:10" ht="12.75">
      <c r="A805" s="187" t="s">
        <v>785</v>
      </c>
      <c r="B805" s="187"/>
      <c r="C805" s="188" t="s">
        <v>784</v>
      </c>
      <c r="D805" s="188" t="s">
        <v>742</v>
      </c>
      <c r="E805" s="189">
        <v>0</v>
      </c>
      <c r="F805" s="189">
        <v>0</v>
      </c>
      <c r="G805" s="189">
        <v>1871100.06</v>
      </c>
      <c r="H805" s="189">
        <v>1871100.06</v>
      </c>
      <c r="I805" s="189">
        <v>0</v>
      </c>
      <c r="J805" s="199">
        <v>0</v>
      </c>
    </row>
    <row r="806" spans="1:10" ht="12.75">
      <c r="A806" s="187" t="s">
        <v>783</v>
      </c>
      <c r="B806" s="187"/>
      <c r="C806" s="188" t="s">
        <v>782</v>
      </c>
      <c r="D806" s="188" t="s">
        <v>742</v>
      </c>
      <c r="E806" s="189">
        <v>0</v>
      </c>
      <c r="F806" s="189">
        <v>0</v>
      </c>
      <c r="G806" s="189">
        <v>5343872.54</v>
      </c>
      <c r="H806" s="189">
        <v>5343872.54</v>
      </c>
      <c r="I806" s="189">
        <v>0</v>
      </c>
      <c r="J806" s="199">
        <v>0</v>
      </c>
    </row>
    <row r="807" spans="1:10" ht="12.75">
      <c r="A807" s="190" t="s">
        <v>741</v>
      </c>
      <c r="B807" s="190"/>
      <c r="C807" s="190"/>
      <c r="D807" s="190"/>
      <c r="E807" s="191">
        <v>0</v>
      </c>
      <c r="F807" s="191">
        <v>0</v>
      </c>
      <c r="G807" s="191">
        <v>7652566.15</v>
      </c>
      <c r="H807" s="191">
        <v>7652566.15</v>
      </c>
      <c r="I807" s="191">
        <v>0</v>
      </c>
      <c r="J807" s="192">
        <v>0</v>
      </c>
    </row>
    <row r="808" spans="1:10" ht="12.75">
      <c r="A808" s="190"/>
      <c r="B808" s="190"/>
      <c r="C808" s="190"/>
      <c r="D808" s="190"/>
      <c r="E808" s="191"/>
      <c r="F808" s="191"/>
      <c r="G808" s="191"/>
      <c r="H808" s="191"/>
      <c r="I808" s="191"/>
      <c r="J808" s="193"/>
    </row>
    <row r="809" spans="1:10" ht="12.75">
      <c r="A809" s="186" t="s">
        <v>781</v>
      </c>
      <c r="B809" s="186"/>
      <c r="C809" s="186"/>
      <c r="D809" s="186"/>
      <c r="E809" s="186"/>
      <c r="F809" s="186"/>
      <c r="G809" s="186"/>
      <c r="H809" s="186"/>
      <c r="I809" s="186"/>
      <c r="J809" s="186"/>
    </row>
    <row r="810" spans="1:10" ht="12.75">
      <c r="A810" s="187" t="s">
        <v>781</v>
      </c>
      <c r="B810" s="187"/>
      <c r="C810" s="188" t="s">
        <v>780</v>
      </c>
      <c r="D810" s="188" t="s">
        <v>742</v>
      </c>
      <c r="E810" s="189">
        <v>0</v>
      </c>
      <c r="F810" s="189">
        <v>0</v>
      </c>
      <c r="G810" s="189">
        <v>2636000</v>
      </c>
      <c r="H810" s="189">
        <v>2636000</v>
      </c>
      <c r="I810" s="189">
        <v>0</v>
      </c>
      <c r="J810" s="199">
        <v>0</v>
      </c>
    </row>
    <row r="811" spans="1:10" ht="12.75">
      <c r="A811" s="190" t="s">
        <v>741</v>
      </c>
      <c r="B811" s="190"/>
      <c r="C811" s="190"/>
      <c r="D811" s="190"/>
      <c r="E811" s="191">
        <v>0</v>
      </c>
      <c r="F811" s="191">
        <v>0</v>
      </c>
      <c r="G811" s="191">
        <v>2636000</v>
      </c>
      <c r="H811" s="191">
        <v>2636000</v>
      </c>
      <c r="I811" s="191">
        <v>0</v>
      </c>
      <c r="J811" s="192">
        <v>0</v>
      </c>
    </row>
    <row r="812" spans="1:10" ht="12.75">
      <c r="A812" s="190"/>
      <c r="B812" s="190"/>
      <c r="C812" s="190"/>
      <c r="D812" s="190"/>
      <c r="E812" s="191"/>
      <c r="F812" s="191"/>
      <c r="G812" s="191"/>
      <c r="H812" s="191"/>
      <c r="I812" s="191"/>
      <c r="J812" s="193"/>
    </row>
    <row r="813" spans="1:10" ht="12.75">
      <c r="A813" s="186" t="s">
        <v>779</v>
      </c>
      <c r="B813" s="186"/>
      <c r="C813" s="186"/>
      <c r="D813" s="186"/>
      <c r="E813" s="186"/>
      <c r="F813" s="186"/>
      <c r="G813" s="186"/>
      <c r="H813" s="186"/>
      <c r="I813" s="186"/>
      <c r="J813" s="186"/>
    </row>
    <row r="814" spans="1:10" ht="12.75">
      <c r="A814" s="187" t="s">
        <v>779</v>
      </c>
      <c r="B814" s="187"/>
      <c r="C814" s="188" t="s">
        <v>778</v>
      </c>
      <c r="D814" s="188" t="s">
        <v>742</v>
      </c>
      <c r="E814" s="189">
        <v>0</v>
      </c>
      <c r="F814" s="189">
        <v>0</v>
      </c>
      <c r="G814" s="189">
        <v>1728153979.27</v>
      </c>
      <c r="H814" s="189">
        <v>1728153979.27</v>
      </c>
      <c r="I814" s="189">
        <v>0</v>
      </c>
      <c r="J814" s="199">
        <v>0</v>
      </c>
    </row>
    <row r="815" spans="1:10" ht="12.75">
      <c r="A815" s="190" t="s">
        <v>741</v>
      </c>
      <c r="B815" s="190"/>
      <c r="C815" s="190"/>
      <c r="D815" s="190"/>
      <c r="E815" s="191">
        <v>0</v>
      </c>
      <c r="F815" s="191">
        <v>0</v>
      </c>
      <c r="G815" s="191">
        <v>1728153979.27</v>
      </c>
      <c r="H815" s="191">
        <v>1728153979.27</v>
      </c>
      <c r="I815" s="191">
        <v>0</v>
      </c>
      <c r="J815" s="192">
        <v>0</v>
      </c>
    </row>
    <row r="816" spans="1:10" ht="12.75">
      <c r="A816" s="190"/>
      <c r="B816" s="190"/>
      <c r="C816" s="190"/>
      <c r="D816" s="190"/>
      <c r="E816" s="191"/>
      <c r="F816" s="191"/>
      <c r="G816" s="191"/>
      <c r="H816" s="191"/>
      <c r="I816" s="191"/>
      <c r="J816" s="193"/>
    </row>
    <row r="817" spans="1:10" ht="12.75">
      <c r="A817" s="186" t="s">
        <v>777</v>
      </c>
      <c r="B817" s="186"/>
      <c r="C817" s="186"/>
      <c r="D817" s="186"/>
      <c r="E817" s="186"/>
      <c r="F817" s="186"/>
      <c r="G817" s="186"/>
      <c r="H817" s="186"/>
      <c r="I817" s="186"/>
      <c r="J817" s="186"/>
    </row>
    <row r="818" spans="1:10" ht="12.75">
      <c r="A818" s="187" t="s">
        <v>776</v>
      </c>
      <c r="B818" s="187"/>
      <c r="C818" s="188" t="s">
        <v>775</v>
      </c>
      <c r="D818" s="188" t="s">
        <v>742</v>
      </c>
      <c r="E818" s="189">
        <v>0</v>
      </c>
      <c r="F818" s="189">
        <v>0</v>
      </c>
      <c r="G818" s="189">
        <v>1936800</v>
      </c>
      <c r="H818" s="189">
        <v>1936800</v>
      </c>
      <c r="I818" s="189">
        <v>0</v>
      </c>
      <c r="J818" s="199">
        <v>0</v>
      </c>
    </row>
    <row r="819" spans="1:10" ht="12.75">
      <c r="A819" s="187" t="s">
        <v>774</v>
      </c>
      <c r="B819" s="187"/>
      <c r="C819" s="188" t="s">
        <v>773</v>
      </c>
      <c r="D819" s="188" t="s">
        <v>742</v>
      </c>
      <c r="E819" s="189">
        <v>0</v>
      </c>
      <c r="F819" s="189">
        <v>0</v>
      </c>
      <c r="G819" s="189">
        <v>19000</v>
      </c>
      <c r="H819" s="189">
        <v>19000</v>
      </c>
      <c r="I819" s="189">
        <v>0</v>
      </c>
      <c r="J819" s="199">
        <v>0</v>
      </c>
    </row>
    <row r="820" spans="1:10" ht="12.75">
      <c r="A820" s="190" t="s">
        <v>741</v>
      </c>
      <c r="B820" s="190"/>
      <c r="C820" s="190"/>
      <c r="D820" s="190"/>
      <c r="E820" s="191">
        <v>0</v>
      </c>
      <c r="F820" s="191">
        <v>0</v>
      </c>
      <c r="G820" s="191">
        <v>1955800</v>
      </c>
      <c r="H820" s="191">
        <v>1955800</v>
      </c>
      <c r="I820" s="191">
        <v>0</v>
      </c>
      <c r="J820" s="192">
        <v>0</v>
      </c>
    </row>
    <row r="821" spans="1:10" ht="12.75">
      <c r="A821" s="190"/>
      <c r="B821" s="190"/>
      <c r="C821" s="190"/>
      <c r="D821" s="190"/>
      <c r="E821" s="191"/>
      <c r="F821" s="191"/>
      <c r="G821" s="191"/>
      <c r="H821" s="191"/>
      <c r="I821" s="191"/>
      <c r="J821" s="193"/>
    </row>
    <row r="822" spans="1:10" ht="12.75">
      <c r="A822" s="186" t="s">
        <v>772</v>
      </c>
      <c r="B822" s="186"/>
      <c r="C822" s="186"/>
      <c r="D822" s="186"/>
      <c r="E822" s="186"/>
      <c r="F822" s="186"/>
      <c r="G822" s="186"/>
      <c r="H822" s="186"/>
      <c r="I822" s="186"/>
      <c r="J822" s="186"/>
    </row>
    <row r="823" spans="1:10" ht="12.75">
      <c r="A823" s="187" t="s">
        <v>771</v>
      </c>
      <c r="B823" s="187"/>
      <c r="C823" s="188" t="s">
        <v>770</v>
      </c>
      <c r="D823" s="188" t="s">
        <v>742</v>
      </c>
      <c r="E823" s="189">
        <v>0</v>
      </c>
      <c r="F823" s="189">
        <v>0</v>
      </c>
      <c r="G823" s="189">
        <v>60674664.46</v>
      </c>
      <c r="H823" s="189">
        <v>60674664.46</v>
      </c>
      <c r="I823" s="189">
        <v>0</v>
      </c>
      <c r="J823" s="199">
        <v>0</v>
      </c>
    </row>
    <row r="824" spans="1:10" ht="12.75">
      <c r="A824" s="187" t="s">
        <v>769</v>
      </c>
      <c r="B824" s="187"/>
      <c r="C824" s="188" t="s">
        <v>768</v>
      </c>
      <c r="D824" s="188" t="s">
        <v>742</v>
      </c>
      <c r="E824" s="189">
        <v>0</v>
      </c>
      <c r="F824" s="189">
        <v>0</v>
      </c>
      <c r="G824" s="189">
        <v>657623.8</v>
      </c>
      <c r="H824" s="189">
        <v>657623.8</v>
      </c>
      <c r="I824" s="189">
        <v>0</v>
      </c>
      <c r="J824" s="199">
        <v>0</v>
      </c>
    </row>
    <row r="825" spans="1:10" ht="12.75">
      <c r="A825" s="190" t="s">
        <v>741</v>
      </c>
      <c r="B825" s="190"/>
      <c r="C825" s="190"/>
      <c r="D825" s="190"/>
      <c r="E825" s="191">
        <v>0</v>
      </c>
      <c r="F825" s="191">
        <v>0</v>
      </c>
      <c r="G825" s="191">
        <v>61332288.26</v>
      </c>
      <c r="H825" s="191">
        <v>61332288.26</v>
      </c>
      <c r="I825" s="191">
        <v>0</v>
      </c>
      <c r="J825" s="192">
        <v>0</v>
      </c>
    </row>
    <row r="826" spans="1:10" ht="12.75">
      <c r="A826" s="190"/>
      <c r="B826" s="190"/>
      <c r="C826" s="190"/>
      <c r="D826" s="190"/>
      <c r="E826" s="191"/>
      <c r="F826" s="191"/>
      <c r="G826" s="191"/>
      <c r="H826" s="191"/>
      <c r="I826" s="191"/>
      <c r="J826" s="193"/>
    </row>
    <row r="827" spans="1:10" ht="12.75">
      <c r="A827" s="186" t="s">
        <v>767</v>
      </c>
      <c r="B827" s="186"/>
      <c r="C827" s="186"/>
      <c r="D827" s="186"/>
      <c r="E827" s="186"/>
      <c r="F827" s="186"/>
      <c r="G827" s="186"/>
      <c r="H827" s="186"/>
      <c r="I827" s="186"/>
      <c r="J827" s="186"/>
    </row>
    <row r="828" spans="1:10" ht="12.75">
      <c r="A828" s="187" t="s">
        <v>766</v>
      </c>
      <c r="B828" s="187"/>
      <c r="C828" s="188" t="s">
        <v>765</v>
      </c>
      <c r="D828" s="188" t="s">
        <v>742</v>
      </c>
      <c r="E828" s="189">
        <v>0</v>
      </c>
      <c r="F828" s="189">
        <v>0</v>
      </c>
      <c r="G828" s="189">
        <v>33744309442.62</v>
      </c>
      <c r="H828" s="189">
        <v>33744309442.62</v>
      </c>
      <c r="I828" s="189">
        <v>0</v>
      </c>
      <c r="J828" s="199">
        <v>0</v>
      </c>
    </row>
    <row r="829" spans="1:10" ht="12.75">
      <c r="A829" s="190" t="s">
        <v>741</v>
      </c>
      <c r="B829" s="190"/>
      <c r="C829" s="190"/>
      <c r="D829" s="190"/>
      <c r="E829" s="191">
        <v>0</v>
      </c>
      <c r="F829" s="191">
        <v>0</v>
      </c>
      <c r="G829" s="191">
        <v>33744309442.62</v>
      </c>
      <c r="H829" s="191">
        <v>33744309442.62</v>
      </c>
      <c r="I829" s="191">
        <v>0</v>
      </c>
      <c r="J829" s="192">
        <v>0</v>
      </c>
    </row>
    <row r="830" spans="1:10" ht="12.75">
      <c r="A830" s="190"/>
      <c r="B830" s="190"/>
      <c r="C830" s="190"/>
      <c r="D830" s="190"/>
      <c r="E830" s="191"/>
      <c r="F830" s="191"/>
      <c r="G830" s="191"/>
      <c r="H830" s="191"/>
      <c r="I830" s="191"/>
      <c r="J830" s="193"/>
    </row>
    <row r="831" spans="1:10" ht="12.75">
      <c r="A831" s="186" t="s">
        <v>764</v>
      </c>
      <c r="B831" s="186"/>
      <c r="C831" s="186"/>
      <c r="D831" s="186"/>
      <c r="E831" s="186"/>
      <c r="F831" s="186"/>
      <c r="G831" s="186"/>
      <c r="H831" s="186"/>
      <c r="I831" s="186"/>
      <c r="J831" s="186"/>
    </row>
    <row r="832" spans="1:10" ht="12.75">
      <c r="A832" s="187" t="s">
        <v>763</v>
      </c>
      <c r="B832" s="187"/>
      <c r="C832" s="188" t="s">
        <v>762</v>
      </c>
      <c r="D832" s="188" t="s">
        <v>742</v>
      </c>
      <c r="E832" s="189">
        <v>0</v>
      </c>
      <c r="F832" s="189">
        <v>0</v>
      </c>
      <c r="G832" s="189">
        <v>33745313626.26</v>
      </c>
      <c r="H832" s="189">
        <v>33745313626.26</v>
      </c>
      <c r="I832" s="189">
        <v>0</v>
      </c>
      <c r="J832" s="199">
        <v>0</v>
      </c>
    </row>
    <row r="833" spans="1:10" ht="12.75">
      <c r="A833" s="190" t="s">
        <v>741</v>
      </c>
      <c r="B833" s="190"/>
      <c r="C833" s="190"/>
      <c r="D833" s="190"/>
      <c r="E833" s="191">
        <v>0</v>
      </c>
      <c r="F833" s="191">
        <v>0</v>
      </c>
      <c r="G833" s="191">
        <v>33745313626.26</v>
      </c>
      <c r="H833" s="191">
        <v>33745313626.26</v>
      </c>
      <c r="I833" s="191">
        <v>0</v>
      </c>
      <c r="J833" s="192">
        <v>0</v>
      </c>
    </row>
    <row r="834" spans="1:10" ht="12.75">
      <c r="A834" s="190"/>
      <c r="B834" s="190"/>
      <c r="C834" s="190"/>
      <c r="D834" s="190"/>
      <c r="E834" s="191"/>
      <c r="F834" s="191"/>
      <c r="G834" s="191"/>
      <c r="H834" s="191"/>
      <c r="I834" s="191"/>
      <c r="J834" s="193"/>
    </row>
    <row r="835" spans="1:10" ht="12.75">
      <c r="A835" s="186" t="s">
        <v>761</v>
      </c>
      <c r="B835" s="186"/>
      <c r="C835" s="186"/>
      <c r="D835" s="186"/>
      <c r="E835" s="186"/>
      <c r="F835" s="186"/>
      <c r="G835" s="186"/>
      <c r="H835" s="186"/>
      <c r="I835" s="186"/>
      <c r="J835" s="186"/>
    </row>
    <row r="836" spans="1:10" ht="12.75">
      <c r="A836" s="187" t="s">
        <v>760</v>
      </c>
      <c r="B836" s="187"/>
      <c r="C836" s="188" t="s">
        <v>759</v>
      </c>
      <c r="D836" s="188" t="s">
        <v>742</v>
      </c>
      <c r="E836" s="189">
        <v>0</v>
      </c>
      <c r="F836" s="189">
        <v>0</v>
      </c>
      <c r="G836" s="189">
        <v>42520.55</v>
      </c>
      <c r="H836" s="189">
        <v>42520.55</v>
      </c>
      <c r="I836" s="189">
        <v>0</v>
      </c>
      <c r="J836" s="199">
        <v>0</v>
      </c>
    </row>
    <row r="837" spans="1:10" ht="12.75">
      <c r="A837" s="190" t="s">
        <v>741</v>
      </c>
      <c r="B837" s="190"/>
      <c r="C837" s="190"/>
      <c r="D837" s="190"/>
      <c r="E837" s="191">
        <v>0</v>
      </c>
      <c r="F837" s="191">
        <v>0</v>
      </c>
      <c r="G837" s="191">
        <v>42520.55</v>
      </c>
      <c r="H837" s="191">
        <v>42520.55</v>
      </c>
      <c r="I837" s="191">
        <v>0</v>
      </c>
      <c r="J837" s="192">
        <v>0</v>
      </c>
    </row>
    <row r="838" spans="1:10" ht="12.75">
      <c r="A838" s="190"/>
      <c r="B838" s="190"/>
      <c r="C838" s="190"/>
      <c r="D838" s="190"/>
      <c r="E838" s="191"/>
      <c r="F838" s="191"/>
      <c r="G838" s="191"/>
      <c r="H838" s="191"/>
      <c r="I838" s="191"/>
      <c r="J838" s="193"/>
    </row>
    <row r="839" spans="1:10" ht="12.75">
      <c r="A839" s="186" t="s">
        <v>758</v>
      </c>
      <c r="B839" s="186"/>
      <c r="C839" s="186"/>
      <c r="D839" s="186"/>
      <c r="E839" s="186"/>
      <c r="F839" s="186"/>
      <c r="G839" s="186"/>
      <c r="H839" s="186"/>
      <c r="I839" s="186"/>
      <c r="J839" s="186"/>
    </row>
    <row r="840" spans="1:10" ht="12.75">
      <c r="A840" s="187" t="s">
        <v>757</v>
      </c>
      <c r="B840" s="187"/>
      <c r="C840" s="188" t="s">
        <v>756</v>
      </c>
      <c r="D840" s="188" t="s">
        <v>742</v>
      </c>
      <c r="E840" s="189">
        <v>0</v>
      </c>
      <c r="F840" s="189">
        <v>0</v>
      </c>
      <c r="G840" s="189">
        <v>1084624.82</v>
      </c>
      <c r="H840" s="189">
        <v>1084624.82</v>
      </c>
      <c r="I840" s="189">
        <v>0</v>
      </c>
      <c r="J840" s="199">
        <v>0</v>
      </c>
    </row>
    <row r="841" spans="1:10" ht="12.75">
      <c r="A841" s="190" t="s">
        <v>741</v>
      </c>
      <c r="B841" s="190"/>
      <c r="C841" s="190"/>
      <c r="D841" s="190"/>
      <c r="E841" s="191">
        <v>0</v>
      </c>
      <c r="F841" s="191">
        <v>0</v>
      </c>
      <c r="G841" s="191">
        <v>1084624.82</v>
      </c>
      <c r="H841" s="191">
        <v>1084624.82</v>
      </c>
      <c r="I841" s="191">
        <v>0</v>
      </c>
      <c r="J841" s="192">
        <v>0</v>
      </c>
    </row>
    <row r="842" spans="1:10" ht="12.75">
      <c r="A842" s="190"/>
      <c r="B842" s="190"/>
      <c r="C842" s="190"/>
      <c r="D842" s="190"/>
      <c r="E842" s="191"/>
      <c r="F842" s="191"/>
      <c r="G842" s="191"/>
      <c r="H842" s="191"/>
      <c r="I842" s="191"/>
      <c r="J842" s="193"/>
    </row>
    <row r="843" spans="1:10" ht="12.75">
      <c r="A843" s="186" t="s">
        <v>755</v>
      </c>
      <c r="B843" s="186"/>
      <c r="C843" s="186"/>
      <c r="D843" s="186"/>
      <c r="E843" s="186"/>
      <c r="F843" s="186"/>
      <c r="G843" s="186"/>
      <c r="H843" s="186"/>
      <c r="I843" s="186"/>
      <c r="J843" s="186"/>
    </row>
    <row r="844" spans="1:10" ht="12.75">
      <c r="A844" s="187" t="s">
        <v>754</v>
      </c>
      <c r="B844" s="187"/>
      <c r="C844" s="188" t="s">
        <v>753</v>
      </c>
      <c r="D844" s="188" t="s">
        <v>742</v>
      </c>
      <c r="E844" s="189">
        <v>0</v>
      </c>
      <c r="F844" s="189">
        <v>0</v>
      </c>
      <c r="G844" s="189">
        <v>805.9</v>
      </c>
      <c r="H844" s="189">
        <v>805.9</v>
      </c>
      <c r="I844" s="189">
        <v>0</v>
      </c>
      <c r="J844" s="199">
        <v>0</v>
      </c>
    </row>
    <row r="845" spans="1:10" ht="12.75">
      <c r="A845" s="190" t="s">
        <v>741</v>
      </c>
      <c r="B845" s="190"/>
      <c r="C845" s="190"/>
      <c r="D845" s="190"/>
      <c r="E845" s="191">
        <v>0</v>
      </c>
      <c r="F845" s="191">
        <v>0</v>
      </c>
      <c r="G845" s="191">
        <v>805.9</v>
      </c>
      <c r="H845" s="191">
        <v>805.9</v>
      </c>
      <c r="I845" s="191">
        <v>0</v>
      </c>
      <c r="J845" s="192">
        <v>0</v>
      </c>
    </row>
    <row r="846" spans="1:10" ht="12.75">
      <c r="A846" s="190"/>
      <c r="B846" s="190"/>
      <c r="C846" s="190"/>
      <c r="D846" s="190"/>
      <c r="E846" s="191"/>
      <c r="F846" s="191"/>
      <c r="G846" s="191"/>
      <c r="H846" s="191"/>
      <c r="I846" s="191"/>
      <c r="J846" s="193"/>
    </row>
    <row r="847" spans="1:10" ht="12.75">
      <c r="A847" s="186" t="s">
        <v>752</v>
      </c>
      <c r="B847" s="186"/>
      <c r="C847" s="186"/>
      <c r="D847" s="186"/>
      <c r="E847" s="186"/>
      <c r="F847" s="186"/>
      <c r="G847" s="186"/>
      <c r="H847" s="186"/>
      <c r="I847" s="186"/>
      <c r="J847" s="186"/>
    </row>
    <row r="848" spans="1:10" ht="12.75">
      <c r="A848" s="187" t="s">
        <v>751</v>
      </c>
      <c r="B848" s="187"/>
      <c r="C848" s="188" t="s">
        <v>750</v>
      </c>
      <c r="D848" s="188" t="s">
        <v>742</v>
      </c>
      <c r="E848" s="189">
        <v>0</v>
      </c>
      <c r="F848" s="189">
        <v>0</v>
      </c>
      <c r="G848" s="189">
        <v>1558206.7</v>
      </c>
      <c r="H848" s="189">
        <v>1558206.7</v>
      </c>
      <c r="I848" s="189">
        <v>0</v>
      </c>
      <c r="J848" s="199">
        <v>0</v>
      </c>
    </row>
    <row r="849" spans="1:10" ht="12.75">
      <c r="A849" s="190" t="s">
        <v>741</v>
      </c>
      <c r="B849" s="190"/>
      <c r="C849" s="190"/>
      <c r="D849" s="190"/>
      <c r="E849" s="191">
        <v>0</v>
      </c>
      <c r="F849" s="191">
        <v>0</v>
      </c>
      <c r="G849" s="191">
        <v>1558206.7</v>
      </c>
      <c r="H849" s="191">
        <v>1558206.7</v>
      </c>
      <c r="I849" s="191">
        <v>0</v>
      </c>
      <c r="J849" s="192">
        <v>0</v>
      </c>
    </row>
    <row r="850" spans="1:10" ht="12.75">
      <c r="A850" s="190"/>
      <c r="B850" s="190"/>
      <c r="C850" s="190"/>
      <c r="D850" s="190"/>
      <c r="E850" s="191"/>
      <c r="F850" s="191"/>
      <c r="G850" s="191"/>
      <c r="H850" s="191"/>
      <c r="I850" s="191"/>
      <c r="J850" s="193"/>
    </row>
    <row r="851" spans="1:10" ht="12.75">
      <c r="A851" s="186" t="s">
        <v>749</v>
      </c>
      <c r="B851" s="186"/>
      <c r="C851" s="186"/>
      <c r="D851" s="186"/>
      <c r="E851" s="186"/>
      <c r="F851" s="186"/>
      <c r="G851" s="186"/>
      <c r="H851" s="186"/>
      <c r="I851" s="186"/>
      <c r="J851" s="186"/>
    </row>
    <row r="852" spans="1:10" ht="12.75">
      <c r="A852" s="187" t="s">
        <v>748</v>
      </c>
      <c r="B852" s="187"/>
      <c r="C852" s="188" t="s">
        <v>747</v>
      </c>
      <c r="D852" s="188" t="s">
        <v>742</v>
      </c>
      <c r="E852" s="189">
        <v>0</v>
      </c>
      <c r="F852" s="189">
        <v>0</v>
      </c>
      <c r="G852" s="189">
        <v>5316975.45</v>
      </c>
      <c r="H852" s="189">
        <v>5316975.45</v>
      </c>
      <c r="I852" s="189">
        <v>0</v>
      </c>
      <c r="J852" s="199">
        <v>0</v>
      </c>
    </row>
    <row r="853" spans="1:10" ht="12.75">
      <c r="A853" s="190" t="s">
        <v>741</v>
      </c>
      <c r="B853" s="190"/>
      <c r="C853" s="190"/>
      <c r="D853" s="190"/>
      <c r="E853" s="191">
        <v>0</v>
      </c>
      <c r="F853" s="191">
        <v>0</v>
      </c>
      <c r="G853" s="191">
        <v>5316975.45</v>
      </c>
      <c r="H853" s="191">
        <v>5316975.45</v>
      </c>
      <c r="I853" s="191">
        <v>0</v>
      </c>
      <c r="J853" s="192">
        <v>0</v>
      </c>
    </row>
    <row r="854" spans="1:10" ht="12.75">
      <c r="A854" s="190"/>
      <c r="B854" s="190"/>
      <c r="C854" s="190"/>
      <c r="D854" s="190"/>
      <c r="E854" s="191"/>
      <c r="F854" s="191"/>
      <c r="G854" s="191"/>
      <c r="H854" s="191"/>
      <c r="I854" s="191"/>
      <c r="J854" s="193"/>
    </row>
    <row r="855" spans="1:10" ht="12.75">
      <c r="A855" s="186" t="s">
        <v>744</v>
      </c>
      <c r="B855" s="186"/>
      <c r="C855" s="186"/>
      <c r="D855" s="186"/>
      <c r="E855" s="186"/>
      <c r="F855" s="186"/>
      <c r="G855" s="186"/>
      <c r="H855" s="186"/>
      <c r="I855" s="186"/>
      <c r="J855" s="186"/>
    </row>
    <row r="856" spans="1:10" ht="12.75">
      <c r="A856" s="187" t="s">
        <v>746</v>
      </c>
      <c r="B856" s="187"/>
      <c r="C856" s="188" t="s">
        <v>745</v>
      </c>
      <c r="D856" s="188" t="s">
        <v>742</v>
      </c>
      <c r="E856" s="189">
        <v>0</v>
      </c>
      <c r="F856" s="189">
        <v>0</v>
      </c>
      <c r="G856" s="189">
        <v>538459069.25</v>
      </c>
      <c r="H856" s="189">
        <v>538459069.25</v>
      </c>
      <c r="I856" s="189">
        <v>0</v>
      </c>
      <c r="J856" s="199">
        <v>0</v>
      </c>
    </row>
    <row r="857" spans="1:10" ht="12.75">
      <c r="A857" s="190" t="s">
        <v>741</v>
      </c>
      <c r="B857" s="190"/>
      <c r="C857" s="190"/>
      <c r="D857" s="190"/>
      <c r="E857" s="191">
        <v>0</v>
      </c>
      <c r="F857" s="191">
        <v>0</v>
      </c>
      <c r="G857" s="191">
        <v>538459069.25</v>
      </c>
      <c r="H857" s="191">
        <v>538459069.25</v>
      </c>
      <c r="I857" s="191">
        <v>0</v>
      </c>
      <c r="J857" s="192">
        <v>0</v>
      </c>
    </row>
    <row r="858" spans="1:10" ht="12.75">
      <c r="A858" s="190"/>
      <c r="B858" s="190"/>
      <c r="C858" s="190"/>
      <c r="D858" s="190"/>
      <c r="E858" s="191"/>
      <c r="F858" s="191"/>
      <c r="G858" s="191"/>
      <c r="H858" s="191"/>
      <c r="I858" s="191"/>
      <c r="J858" s="193"/>
    </row>
    <row r="859" spans="1:10" ht="12.75">
      <c r="A859" s="186" t="s">
        <v>744</v>
      </c>
      <c r="B859" s="186"/>
      <c r="C859" s="186"/>
      <c r="D859" s="186"/>
      <c r="E859" s="186"/>
      <c r="F859" s="186"/>
      <c r="G859" s="186"/>
      <c r="H859" s="186"/>
      <c r="I859" s="186"/>
      <c r="J859" s="186"/>
    </row>
    <row r="860" spans="1:10" ht="12.75">
      <c r="A860" s="187" t="s">
        <v>744</v>
      </c>
      <c r="B860" s="187"/>
      <c r="C860" s="188" t="s">
        <v>743</v>
      </c>
      <c r="D860" s="188" t="s">
        <v>742</v>
      </c>
      <c r="E860" s="189">
        <v>0</v>
      </c>
      <c r="F860" s="189">
        <v>0.03</v>
      </c>
      <c r="G860" s="189">
        <v>187047054962.58</v>
      </c>
      <c r="H860" s="189">
        <v>187047054962.58</v>
      </c>
      <c r="I860" s="189">
        <v>0</v>
      </c>
      <c r="J860" s="199">
        <v>0.03</v>
      </c>
    </row>
    <row r="861" spans="1:10" ht="12.75">
      <c r="A861" s="190" t="s">
        <v>741</v>
      </c>
      <c r="B861" s="190"/>
      <c r="C861" s="190"/>
      <c r="D861" s="190"/>
      <c r="E861" s="191">
        <v>0</v>
      </c>
      <c r="F861" s="191">
        <v>0.03</v>
      </c>
      <c r="G861" s="191">
        <v>187047054962.58</v>
      </c>
      <c r="H861" s="191">
        <v>187047054962.58</v>
      </c>
      <c r="I861" s="191">
        <v>0</v>
      </c>
      <c r="J861" s="192">
        <v>0.03</v>
      </c>
    </row>
    <row r="862" spans="1:10" ht="12.75">
      <c r="A862" s="190"/>
      <c r="B862" s="190"/>
      <c r="C862" s="190"/>
      <c r="D862" s="190"/>
      <c r="E862" s="191"/>
      <c r="F862" s="191"/>
      <c r="G862" s="191"/>
      <c r="H862" s="191"/>
      <c r="I862" s="191"/>
      <c r="J862" s="193"/>
    </row>
    <row r="863" spans="1:10" ht="12.75">
      <c r="A863" s="190" t="s">
        <v>740</v>
      </c>
      <c r="B863" s="190"/>
      <c r="C863" s="190"/>
      <c r="D863" s="190"/>
      <c r="E863" s="191">
        <v>70055072012.49</v>
      </c>
      <c r="F863" s="191">
        <v>70055072012.49</v>
      </c>
      <c r="G863" s="191">
        <v>1698190210114.28</v>
      </c>
      <c r="H863" s="191">
        <v>1698190210114.28</v>
      </c>
      <c r="I863" s="191">
        <v>109381040334.8</v>
      </c>
      <c r="J863" s="192">
        <v>109381040334.8</v>
      </c>
    </row>
    <row r="864" spans="1:10" ht="12.75">
      <c r="A864" s="190"/>
      <c r="B864" s="190"/>
      <c r="C864" s="190"/>
      <c r="D864" s="190"/>
      <c r="E864" s="191"/>
      <c r="F864" s="191"/>
      <c r="G864" s="191"/>
      <c r="H864" s="191"/>
      <c r="I864" s="191"/>
      <c r="J864" s="193"/>
    </row>
    <row r="865" spans="1:10" ht="12.75">
      <c r="A865" s="174"/>
      <c r="B865" s="174"/>
      <c r="C865" s="174"/>
      <c r="D865" s="174"/>
      <c r="E865" s="174"/>
      <c r="F865" s="174"/>
      <c r="G865" s="174"/>
      <c r="H865" s="174"/>
      <c r="I865" s="174"/>
      <c r="J865" s="174"/>
    </row>
    <row r="866" spans="1:10" ht="15.75">
      <c r="A866" s="200"/>
      <c r="B866" s="200"/>
      <c r="C866" s="200"/>
      <c r="D866" s="201" t="s">
        <v>739</v>
      </c>
      <c r="E866" s="201"/>
      <c r="F866" s="201"/>
      <c r="G866" s="201"/>
      <c r="H866" s="201"/>
      <c r="I866" s="201"/>
      <c r="J866" s="201"/>
    </row>
    <row r="867" spans="1:10" ht="12.75">
      <c r="A867" s="174"/>
      <c r="B867" s="174"/>
      <c r="C867" s="174"/>
      <c r="D867" s="174"/>
      <c r="E867" s="174"/>
      <c r="F867" s="174"/>
      <c r="G867" s="174"/>
      <c r="H867" s="174"/>
      <c r="I867" s="174"/>
      <c r="J867" s="174"/>
    </row>
    <row r="868" spans="1:10" ht="12.75">
      <c r="A868" s="202" t="s">
        <v>551</v>
      </c>
      <c r="B868" s="203">
        <v>44967.49943287037</v>
      </c>
      <c r="C868" s="203"/>
      <c r="D868" s="203"/>
      <c r="E868" s="203"/>
      <c r="F868" s="203"/>
      <c r="G868" s="203"/>
      <c r="H868" s="203"/>
      <c r="I868" s="202" t="s">
        <v>134</v>
      </c>
      <c r="J868" s="204" t="s">
        <v>136</v>
      </c>
    </row>
  </sheetData>
  <sheetProtection/>
  <mergeCells count="3">
    <mergeCell ref="A17:B17"/>
    <mergeCell ref="A48:B48"/>
    <mergeCell ref="A56:B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theme="9" tint="0.5999900102615356"/>
  </sheetPr>
  <dimension ref="B2:K53"/>
  <sheetViews>
    <sheetView zoomScalePageLayoutView="0" workbookViewId="0" topLeftCell="A1">
      <selection activeCell="G6" sqref="G6"/>
    </sheetView>
  </sheetViews>
  <sheetFormatPr defaultColWidth="9.140625" defaultRowHeight="12.75"/>
  <cols>
    <col min="1" max="1" width="3.28125" style="23" customWidth="1"/>
    <col min="2" max="16384" width="9.140625" style="23" customWidth="1"/>
  </cols>
  <sheetData>
    <row r="2" spans="2:11" ht="12.75">
      <c r="B2" s="308" t="s">
        <v>158</v>
      </c>
      <c r="C2" s="308"/>
      <c r="D2" s="308"/>
      <c r="E2" s="308"/>
      <c r="F2" s="308"/>
      <c r="G2" s="308"/>
      <c r="H2" s="308"/>
      <c r="I2" s="308"/>
      <c r="J2" s="308"/>
      <c r="K2" s="308"/>
    </row>
    <row r="3" spans="2:11" ht="12.75">
      <c r="B3" s="308" t="s">
        <v>159</v>
      </c>
      <c r="C3" s="308"/>
      <c r="D3" s="308"/>
      <c r="E3" s="308"/>
      <c r="F3" s="308"/>
      <c r="G3" s="308"/>
      <c r="H3" s="308"/>
      <c r="I3" s="308"/>
      <c r="J3" s="308"/>
      <c r="K3" s="308"/>
    </row>
    <row r="4" ht="12.75">
      <c r="B4" s="24"/>
    </row>
    <row r="5" spans="2:11" ht="12.75">
      <c r="B5" s="25" t="s">
        <v>160</v>
      </c>
      <c r="C5" s="25"/>
      <c r="F5" s="26" t="s">
        <v>161</v>
      </c>
      <c r="G5" s="305" t="s">
        <v>738</v>
      </c>
      <c r="H5" s="305"/>
      <c r="I5" s="305"/>
      <c r="J5" s="305"/>
      <c r="K5" s="305"/>
    </row>
    <row r="6" ht="12.75">
      <c r="B6" s="25" t="s">
        <v>162</v>
      </c>
    </row>
    <row r="7" ht="12.75">
      <c r="B7" s="25"/>
    </row>
    <row r="8" ht="12.75">
      <c r="B8" s="25"/>
    </row>
    <row r="9" ht="12.75">
      <c r="B9" s="25" t="s">
        <v>163</v>
      </c>
    </row>
    <row r="10" ht="12.75">
      <c r="B10" s="27"/>
    </row>
    <row r="11" spans="2:4" ht="12.75">
      <c r="B11" s="27" t="s">
        <v>164</v>
      </c>
      <c r="C11" s="27" t="s">
        <v>165</v>
      </c>
      <c r="D11" s="23" t="s">
        <v>166</v>
      </c>
    </row>
    <row r="12" spans="2:3" ht="12.75">
      <c r="B12" s="27" t="s">
        <v>167</v>
      </c>
      <c r="C12" s="27" t="s">
        <v>165</v>
      </c>
    </row>
    <row r="13" spans="2:3" ht="12.75">
      <c r="B13" s="27" t="s">
        <v>168</v>
      </c>
      <c r="C13" s="27" t="s">
        <v>165</v>
      </c>
    </row>
    <row r="14" ht="12.75">
      <c r="B14" s="27"/>
    </row>
    <row r="15" ht="12.75">
      <c r="B15" s="25" t="s">
        <v>169</v>
      </c>
    </row>
    <row r="16" ht="12.75">
      <c r="B16" s="27"/>
    </row>
    <row r="17" spans="2:5" ht="12.75">
      <c r="B17" s="27" t="s">
        <v>164</v>
      </c>
      <c r="C17" s="27" t="s">
        <v>170</v>
      </c>
      <c r="E17" s="27" t="s">
        <v>171</v>
      </c>
    </row>
    <row r="18" spans="2:3" ht="12.75">
      <c r="B18" s="27" t="s">
        <v>168</v>
      </c>
      <c r="C18" s="27" t="s">
        <v>170</v>
      </c>
    </row>
    <row r="19" ht="12.75">
      <c r="B19" s="25" t="s">
        <v>172</v>
      </c>
    </row>
    <row r="20" ht="12.75">
      <c r="B20" s="27"/>
    </row>
    <row r="21" spans="2:3" ht="12.75">
      <c r="B21" s="27" t="s">
        <v>164</v>
      </c>
      <c r="C21" s="27" t="s">
        <v>165</v>
      </c>
    </row>
    <row r="22" spans="2:3" ht="12.75">
      <c r="B22" s="27" t="s">
        <v>167</v>
      </c>
      <c r="C22" s="27" t="s">
        <v>165</v>
      </c>
    </row>
    <row r="23" spans="2:3" ht="12.75">
      <c r="B23" s="27" t="s">
        <v>168</v>
      </c>
      <c r="C23" s="27" t="s">
        <v>165</v>
      </c>
    </row>
    <row r="24" ht="12.75">
      <c r="B24" s="25"/>
    </row>
    <row r="25" spans="2:11" ht="12.75">
      <c r="B25" s="306" t="s">
        <v>173</v>
      </c>
      <c r="C25" s="307"/>
      <c r="D25" s="307"/>
      <c r="E25" s="307"/>
      <c r="F25" s="307"/>
      <c r="G25" s="307"/>
      <c r="H25" s="307"/>
      <c r="I25" s="307"/>
      <c r="J25" s="307"/>
      <c r="K25" s="307"/>
    </row>
    <row r="26" ht="12.75">
      <c r="B26" s="26"/>
    </row>
    <row r="27" spans="2:11" ht="12.75">
      <c r="B27" s="305" t="s">
        <v>174</v>
      </c>
      <c r="C27" s="305"/>
      <c r="D27" s="305"/>
      <c r="E27" s="305"/>
      <c r="F27" s="305"/>
      <c r="G27" s="305"/>
      <c r="H27" s="305"/>
      <c r="I27" s="305"/>
      <c r="J27" s="305"/>
      <c r="K27" s="305"/>
    </row>
    <row r="28" spans="2:11" ht="12.75">
      <c r="B28" s="305" t="s">
        <v>175</v>
      </c>
      <c r="C28" s="305"/>
      <c r="D28" s="305"/>
      <c r="E28" s="305"/>
      <c r="F28" s="305"/>
      <c r="G28" s="305"/>
      <c r="H28" s="305"/>
      <c r="I28" s="305"/>
      <c r="J28" s="305"/>
      <c r="K28" s="305"/>
    </row>
    <row r="29" spans="2:11" ht="12.75">
      <c r="B29" s="305" t="s">
        <v>176</v>
      </c>
      <c r="C29" s="305"/>
      <c r="D29" s="305"/>
      <c r="E29" s="305"/>
      <c r="F29" s="305"/>
      <c r="G29" s="305"/>
      <c r="H29" s="305"/>
      <c r="I29" s="305"/>
      <c r="J29" s="305"/>
      <c r="K29" s="305"/>
    </row>
    <row r="30" spans="2:11" ht="12.75">
      <c r="B30" s="305" t="s">
        <v>177</v>
      </c>
      <c r="C30" s="305"/>
      <c r="D30" s="305"/>
      <c r="E30" s="305"/>
      <c r="F30" s="305"/>
      <c r="G30" s="305"/>
      <c r="H30" s="305"/>
      <c r="I30" s="305"/>
      <c r="J30" s="305"/>
      <c r="K30" s="305"/>
    </row>
    <row r="31" spans="2:11" ht="12.75">
      <c r="B31" s="305" t="s">
        <v>177</v>
      </c>
      <c r="C31" s="305"/>
      <c r="D31" s="305"/>
      <c r="E31" s="305"/>
      <c r="F31" s="305"/>
      <c r="G31" s="305"/>
      <c r="H31" s="305"/>
      <c r="I31" s="305"/>
      <c r="J31" s="305"/>
      <c r="K31" s="305"/>
    </row>
    <row r="32" spans="2:11" ht="12.75">
      <c r="B32" s="305" t="s">
        <v>177</v>
      </c>
      <c r="C32" s="305"/>
      <c r="D32" s="305"/>
      <c r="E32" s="305"/>
      <c r="F32" s="305"/>
      <c r="G32" s="305"/>
      <c r="H32" s="305"/>
      <c r="I32" s="305"/>
      <c r="J32" s="305"/>
      <c r="K32" s="305"/>
    </row>
    <row r="33" spans="2:11" ht="12.75">
      <c r="B33" s="305" t="s">
        <v>177</v>
      </c>
      <c r="C33" s="305"/>
      <c r="D33" s="305"/>
      <c r="E33" s="305"/>
      <c r="F33" s="305"/>
      <c r="G33" s="305"/>
      <c r="H33" s="305"/>
      <c r="I33" s="305"/>
      <c r="J33" s="305"/>
      <c r="K33" s="305"/>
    </row>
    <row r="34" spans="2:11" ht="12.75">
      <c r="B34" s="305" t="s">
        <v>177</v>
      </c>
      <c r="C34" s="305"/>
      <c r="D34" s="305"/>
      <c r="E34" s="305"/>
      <c r="F34" s="305"/>
      <c r="G34" s="305"/>
      <c r="H34" s="305"/>
      <c r="I34" s="305"/>
      <c r="J34" s="305"/>
      <c r="K34" s="305"/>
    </row>
    <row r="35" spans="2:11" ht="12.75">
      <c r="B35" s="305" t="s">
        <v>177</v>
      </c>
      <c r="C35" s="305"/>
      <c r="D35" s="305"/>
      <c r="E35" s="305"/>
      <c r="F35" s="305"/>
      <c r="G35" s="305"/>
      <c r="H35" s="305"/>
      <c r="I35" s="305"/>
      <c r="J35" s="305"/>
      <c r="K35" s="305"/>
    </row>
    <row r="36" spans="2:11" ht="12.75">
      <c r="B36" s="305" t="s">
        <v>177</v>
      </c>
      <c r="C36" s="305"/>
      <c r="D36" s="305"/>
      <c r="E36" s="305"/>
      <c r="F36" s="305"/>
      <c r="G36" s="305"/>
      <c r="H36" s="305"/>
      <c r="I36" s="305"/>
      <c r="J36" s="305"/>
      <c r="K36" s="305"/>
    </row>
    <row r="37" spans="2:11" ht="12.75">
      <c r="B37" s="305" t="s">
        <v>177</v>
      </c>
      <c r="C37" s="305"/>
      <c r="D37" s="305"/>
      <c r="E37" s="305"/>
      <c r="F37" s="305"/>
      <c r="G37" s="305"/>
      <c r="H37" s="305"/>
      <c r="I37" s="305"/>
      <c r="J37" s="305"/>
      <c r="K37" s="305"/>
    </row>
    <row r="38" spans="2:11" ht="12.75">
      <c r="B38" s="306" t="s">
        <v>178</v>
      </c>
      <c r="C38" s="307"/>
      <c r="D38" s="307"/>
      <c r="E38" s="307"/>
      <c r="F38" s="307"/>
      <c r="G38" s="307"/>
      <c r="H38" s="307"/>
      <c r="I38" s="307"/>
      <c r="J38" s="307"/>
      <c r="K38" s="307"/>
    </row>
    <row r="39" ht="12.75">
      <c r="B39" s="28"/>
    </row>
    <row r="40" spans="2:11" ht="12.75">
      <c r="B40" s="305" t="s">
        <v>177</v>
      </c>
      <c r="C40" s="305"/>
      <c r="D40" s="305"/>
      <c r="E40" s="305"/>
      <c r="F40" s="305"/>
      <c r="G40" s="305"/>
      <c r="H40" s="305"/>
      <c r="I40" s="305"/>
      <c r="J40" s="305"/>
      <c r="K40" s="305"/>
    </row>
    <row r="41" spans="2:11" ht="12.75">
      <c r="B41" s="305" t="s">
        <v>177</v>
      </c>
      <c r="C41" s="305"/>
      <c r="D41" s="305"/>
      <c r="E41" s="305"/>
      <c r="F41" s="305"/>
      <c r="G41" s="305"/>
      <c r="H41" s="305"/>
      <c r="I41" s="305"/>
      <c r="J41" s="305"/>
      <c r="K41" s="305"/>
    </row>
    <row r="42" spans="2:11" ht="12.75">
      <c r="B42" s="305" t="s">
        <v>177</v>
      </c>
      <c r="C42" s="305"/>
      <c r="D42" s="305"/>
      <c r="E42" s="305"/>
      <c r="F42" s="305"/>
      <c r="G42" s="305"/>
      <c r="H42" s="305"/>
      <c r="I42" s="305"/>
      <c r="J42" s="305"/>
      <c r="K42" s="305"/>
    </row>
    <row r="43" spans="2:11" ht="12.75">
      <c r="B43" s="305" t="s">
        <v>177</v>
      </c>
      <c r="C43" s="305"/>
      <c r="D43" s="305"/>
      <c r="E43" s="305"/>
      <c r="F43" s="305"/>
      <c r="G43" s="305"/>
      <c r="H43" s="305"/>
      <c r="I43" s="305"/>
      <c r="J43" s="305"/>
      <c r="K43" s="305"/>
    </row>
    <row r="44" spans="2:11" ht="12.75">
      <c r="B44" s="305" t="s">
        <v>177</v>
      </c>
      <c r="C44" s="305"/>
      <c r="D44" s="305"/>
      <c r="E44" s="305"/>
      <c r="F44" s="305"/>
      <c r="G44" s="305"/>
      <c r="H44" s="305"/>
      <c r="I44" s="305"/>
      <c r="J44" s="305"/>
      <c r="K44" s="305"/>
    </row>
    <row r="45" spans="2:11" ht="12.75">
      <c r="B45" s="305" t="s">
        <v>177</v>
      </c>
      <c r="C45" s="305"/>
      <c r="D45" s="305"/>
      <c r="E45" s="305"/>
      <c r="F45" s="305"/>
      <c r="G45" s="305"/>
      <c r="H45" s="305"/>
      <c r="I45" s="305"/>
      <c r="J45" s="305"/>
      <c r="K45" s="305"/>
    </row>
    <row r="46" spans="2:11" ht="12.75">
      <c r="B46" s="305" t="s">
        <v>177</v>
      </c>
      <c r="C46" s="305"/>
      <c r="D46" s="305"/>
      <c r="E46" s="305"/>
      <c r="F46" s="305"/>
      <c r="G46" s="305"/>
      <c r="H46" s="305"/>
      <c r="I46" s="305"/>
      <c r="J46" s="305"/>
      <c r="K46" s="305"/>
    </row>
    <row r="47" spans="2:11" ht="12.75">
      <c r="B47" s="305" t="s">
        <v>177</v>
      </c>
      <c r="C47" s="305"/>
      <c r="D47" s="305"/>
      <c r="E47" s="305"/>
      <c r="F47" s="305"/>
      <c r="G47" s="305"/>
      <c r="H47" s="305"/>
      <c r="I47" s="305"/>
      <c r="J47" s="305"/>
      <c r="K47" s="305"/>
    </row>
    <row r="48" spans="2:11" ht="12.75">
      <c r="B48" s="305" t="s">
        <v>177</v>
      </c>
      <c r="C48" s="305"/>
      <c r="D48" s="305"/>
      <c r="E48" s="305"/>
      <c r="F48" s="305"/>
      <c r="G48" s="305"/>
      <c r="H48" s="305"/>
      <c r="I48" s="305"/>
      <c r="J48" s="305"/>
      <c r="K48" s="305"/>
    </row>
    <row r="49" spans="2:11" ht="12.75">
      <c r="B49" s="305" t="s">
        <v>177</v>
      </c>
      <c r="C49" s="305"/>
      <c r="D49" s="305"/>
      <c r="E49" s="305"/>
      <c r="F49" s="305"/>
      <c r="G49" s="305"/>
      <c r="H49" s="305"/>
      <c r="I49" s="305"/>
      <c r="J49" s="305"/>
      <c r="K49" s="305"/>
    </row>
    <row r="50" spans="2:11" ht="12.75">
      <c r="B50" s="305" t="s">
        <v>177</v>
      </c>
      <c r="C50" s="305"/>
      <c r="D50" s="305"/>
      <c r="E50" s="305"/>
      <c r="F50" s="305"/>
      <c r="G50" s="305"/>
      <c r="H50" s="305"/>
      <c r="I50" s="305"/>
      <c r="J50" s="305"/>
      <c r="K50" s="305"/>
    </row>
    <row r="51" spans="2:11" ht="12.75">
      <c r="B51" s="305" t="s">
        <v>177</v>
      </c>
      <c r="C51" s="305"/>
      <c r="D51" s="305"/>
      <c r="E51" s="305"/>
      <c r="F51" s="305"/>
      <c r="G51" s="305"/>
      <c r="H51" s="305"/>
      <c r="I51" s="305"/>
      <c r="J51" s="305"/>
      <c r="K51" s="305"/>
    </row>
    <row r="53" ht="15">
      <c r="K53" s="29">
        <v>9</v>
      </c>
    </row>
  </sheetData>
  <sheetProtection/>
  <mergeCells count="28">
    <mergeCell ref="B2:K2"/>
    <mergeCell ref="B3:K3"/>
    <mergeCell ref="G5:K5"/>
    <mergeCell ref="B25:K25"/>
    <mergeCell ref="B27:K27"/>
    <mergeCell ref="B28:K28"/>
    <mergeCell ref="B29:K29"/>
    <mergeCell ref="B30:K30"/>
    <mergeCell ref="B31:K31"/>
    <mergeCell ref="B32:K32"/>
    <mergeCell ref="B33:K33"/>
    <mergeCell ref="B34:K34"/>
    <mergeCell ref="B35:K35"/>
    <mergeCell ref="B36:K36"/>
    <mergeCell ref="B37:K37"/>
    <mergeCell ref="B38:K38"/>
    <mergeCell ref="B40:K40"/>
    <mergeCell ref="B41:K41"/>
    <mergeCell ref="B48:K48"/>
    <mergeCell ref="B49:K49"/>
    <mergeCell ref="B50:K50"/>
    <mergeCell ref="B51:K51"/>
    <mergeCell ref="B42:K42"/>
    <mergeCell ref="B43:K43"/>
    <mergeCell ref="B44:K44"/>
    <mergeCell ref="B45:K45"/>
    <mergeCell ref="B46:K46"/>
    <mergeCell ref="B47:K47"/>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Ulziikhutag Erdene</cp:lastModifiedBy>
  <cp:lastPrinted>2023-02-08T09:16:32Z</cp:lastPrinted>
  <dcterms:modified xsi:type="dcterms:W3CDTF">2023-02-10T06:37:17Z</dcterms:modified>
  <cp:category/>
  <cp:version/>
  <cp:contentType/>
  <cp:contentStatus/>
</cp:coreProperties>
</file>