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60" windowWidth="23040" windowHeight="8835" activeTab="6"/>
  </bookViews>
  <sheets>
    <sheet name="nvvr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calcPr calcId="144525"/>
</workbook>
</file>

<file path=xl/calcChain.xml><?xml version="1.0" encoding="utf-8"?>
<calcChain xmlns="http://schemas.openxmlformats.org/spreadsheetml/2006/main">
  <c r="D8" i="7" l="1"/>
  <c r="D45" i="5"/>
  <c r="D43" i="5"/>
  <c r="D41" i="5"/>
  <c r="D29" i="5"/>
  <c r="C49" i="5" l="1"/>
  <c r="H7" i="6"/>
  <c r="G26" i="4" l="1"/>
  <c r="G7" i="4"/>
  <c r="C31" i="7"/>
  <c r="C13" i="7"/>
  <c r="C29" i="5"/>
  <c r="C16" i="4" l="1"/>
  <c r="D33" i="3" l="1"/>
  <c r="D31" i="7" l="1"/>
  <c r="D13" i="7"/>
  <c r="D24" i="7" s="1"/>
  <c r="C24" i="7" l="1"/>
  <c r="G17" i="6"/>
  <c r="C17" i="6"/>
  <c r="H17" i="6"/>
  <c r="H27" i="6" s="1"/>
  <c r="C9" i="5"/>
  <c r="C11" i="5" s="1"/>
  <c r="C30" i="5" s="1"/>
  <c r="C41" i="5" s="1"/>
  <c r="C43" i="5" s="1"/>
  <c r="C45" i="5" s="1"/>
  <c r="C47" i="5" s="1"/>
  <c r="C28" i="4"/>
  <c r="C30" i="4"/>
  <c r="C15" i="4"/>
  <c r="C33" i="3"/>
  <c r="C20" i="3"/>
  <c r="D47" i="7" l="1"/>
  <c r="C34" i="3"/>
  <c r="G16" i="4" l="1"/>
  <c r="G30" i="4" s="1"/>
  <c r="D46" i="7"/>
  <c r="D48" i="7" s="1"/>
  <c r="E29" i="6"/>
  <c r="E28" i="6"/>
  <c r="G27" i="6"/>
  <c r="C27" i="6"/>
  <c r="B3" i="6"/>
  <c r="D11" i="5"/>
  <c r="A2" i="5"/>
  <c r="C37" i="4"/>
  <c r="F25" i="4"/>
  <c r="F28" i="4" s="1"/>
  <c r="E25" i="4"/>
  <c r="E28" i="4" s="1"/>
  <c r="D25" i="4"/>
  <c r="D28" i="4" s="1"/>
  <c r="D16" i="4"/>
  <c r="G15" i="4"/>
  <c r="D15" i="4"/>
  <c r="F13" i="4"/>
  <c r="E13" i="4"/>
  <c r="F1" i="4"/>
  <c r="F15" i="4" s="1"/>
  <c r="E1" i="4"/>
  <c r="E15" i="4" s="1"/>
  <c r="D20" i="3"/>
  <c r="D34" i="3" s="1"/>
  <c r="D30" i="4" l="1"/>
  <c r="D47" i="5" l="1"/>
</calcChain>
</file>

<file path=xl/sharedStrings.xml><?xml version="1.0" encoding="utf-8"?>
<sst xmlns="http://schemas.openxmlformats.org/spreadsheetml/2006/main" count="392" uniqueCount="344">
  <si>
    <t xml:space="preserve">                                                   Ñàíãèéí ñàéäûí 2006 îíû</t>
  </si>
  <si>
    <t xml:space="preserve">                                                  68 òîîò òóøààëаар батлав</t>
  </si>
  <si>
    <t>" 22 БААЗ " ХК -ИЙН</t>
  </si>
  <si>
    <t>Ñàð, ºäºð</t>
  </si>
  <si>
    <t>БЗД САНХҮҮ</t>
  </si>
  <si>
    <t>БЗД ТАТВАР</t>
  </si>
  <si>
    <t>Түмэндэмбэрэл</t>
  </si>
  <si>
    <t>Зоригтбаатар</t>
  </si>
  <si>
    <t>Туяа</t>
  </si>
  <si>
    <t>Çàõèðàë</t>
  </si>
  <si>
    <t xml:space="preserve">        </t>
  </si>
  <si>
    <t xml:space="preserve">/ Т.Зоригтбаатар  / </t>
  </si>
  <si>
    <t>Åðºíõèé íÿãòëàí áîäîã÷</t>
  </si>
  <si>
    <t>/ З.Туяа /</t>
  </si>
  <si>
    <t xml:space="preserve">                                    ÁÀËÀÍÑ</t>
  </si>
  <si>
    <t>" 22-р Бааз" ÕÊ</t>
  </si>
  <si>
    <t>(Àæ àõóéí íýãæ, áàéãóóëëàãûí íýð)</t>
  </si>
  <si>
    <t xml:space="preserve">              (òºãðºãººð)</t>
  </si>
  <si>
    <t>Ìºðèéí äóãààð</t>
  </si>
  <si>
    <t>À</t>
  </si>
  <si>
    <t>Á</t>
  </si>
  <si>
    <t>Õºðºíãº</t>
  </si>
  <si>
    <t>Ýðãýëòèéí õºðºíãº</t>
  </si>
  <si>
    <t>1.1.1.</t>
  </si>
  <si>
    <t>1.1.2.</t>
  </si>
  <si>
    <t>Äàíñíû àâëàãà</t>
  </si>
  <si>
    <t>1.1.3.</t>
  </si>
  <si>
    <t>Татвар,НДШ-ийн авлага</t>
  </si>
  <si>
    <t>1.1.4.</t>
  </si>
  <si>
    <t>Áóñàä àâëàãà</t>
  </si>
  <si>
    <t>1.1.5.</t>
  </si>
  <si>
    <t>Бусад санхүүгийн хөрөнгө</t>
  </si>
  <si>
    <t>1.1.6.</t>
  </si>
  <si>
    <t>Áàðàà ìàòåðèàë</t>
  </si>
  <si>
    <t>1.1.7.</t>
  </si>
  <si>
    <t>Ìàë, àìüòàä</t>
  </si>
  <si>
    <t>1.1.8.</t>
  </si>
  <si>
    <t>Óðüä÷èëæ òºëñºí çàðäàë/òîîöîî</t>
  </si>
  <si>
    <t>1.1.9.</t>
  </si>
  <si>
    <t>1.1.10.</t>
  </si>
  <si>
    <t>1.1.20.</t>
  </si>
  <si>
    <t xml:space="preserve">     Ýðãýëòèéí áóñ õºðºíãº</t>
  </si>
  <si>
    <t>1.2.1.</t>
  </si>
  <si>
    <t>1.2.2.</t>
  </si>
  <si>
    <t>1.2.3.</t>
  </si>
  <si>
    <t>1.2.4.</t>
  </si>
  <si>
    <t>1.2.5.</t>
  </si>
  <si>
    <t>Хайгуул ба үнэлгээний хөрөнгө</t>
  </si>
  <si>
    <t>1.2.6.</t>
  </si>
  <si>
    <t xml:space="preserve">Хойшлогдсон татварын </t>
  </si>
  <si>
    <t>1.2.7.</t>
  </si>
  <si>
    <t>Áèåò áóñ õºðºíãº</t>
  </si>
  <si>
    <t>1.2.8.</t>
  </si>
  <si>
    <t>Õóðèìòëàãäñàí ýëýãäýë</t>
  </si>
  <si>
    <t>1.2.9.</t>
  </si>
  <si>
    <t>Õºðºíãº îðóóëàëò áà áóñàä õºðºíãº</t>
  </si>
  <si>
    <t>1.2.10.</t>
  </si>
  <si>
    <t>1.2.11.</t>
  </si>
  <si>
    <t>1.2.20.</t>
  </si>
  <si>
    <t>Ýðãýëòèéí áóñ õºðºíãèéí ä¿í</t>
  </si>
  <si>
    <t>ªð òºëáºð áà ýçýìøèã÷äèéí ºì÷</t>
  </si>
  <si>
    <t xml:space="preserve">  ªÐ ÒªËÁªÐ</t>
  </si>
  <si>
    <t>2.1.1.</t>
  </si>
  <si>
    <t>Áîãèíî õóãàöààò ºð òºëáºð</t>
  </si>
  <si>
    <t>2.1.1.1</t>
  </si>
  <si>
    <t>Äàíñíû ºãëºã</t>
  </si>
  <si>
    <t>2.1.1.2</t>
  </si>
  <si>
    <t>Öàëèíãèéí ºãëºã</t>
  </si>
  <si>
    <t>2.1.1.3</t>
  </si>
  <si>
    <t>Îðëîãûí òàòâàðûí ºãëºã</t>
  </si>
  <si>
    <t>2.1.1.4</t>
  </si>
  <si>
    <t>ÕÀÎÀÒ-ûí ºãëºã</t>
  </si>
  <si>
    <t>2.1.1.5</t>
  </si>
  <si>
    <t>ÍªÀÒ-ûí ºãëºã</t>
  </si>
  <si>
    <t>2.1.1.6</t>
  </si>
  <si>
    <t>Áóñàä òàòâàðûí ºãëºã</t>
  </si>
  <si>
    <t>2.1.1.7</t>
  </si>
  <si>
    <t>ÝÌÍÄ-èéí øèìòãýëèéí ºãëºã</t>
  </si>
  <si>
    <t>2.1.1.8</t>
  </si>
  <si>
    <t>Íîãäîë àøãèéí ºãëºã</t>
  </si>
  <si>
    <t>ýðäýíýò</t>
  </si>
  <si>
    <t>òºâ</t>
  </si>
  <si>
    <t>2.1.1.9</t>
  </si>
  <si>
    <t>Áàíêíû áîãèíî õóãàöààò çýýë</t>
  </si>
  <si>
    <t>2.1.1.10</t>
  </si>
  <si>
    <t>Áóñàä ºãëºã</t>
  </si>
  <si>
    <t>2.1.1.11</t>
  </si>
  <si>
    <t>Óðüä÷èëæ îðñîí îðëîãî</t>
  </si>
  <si>
    <t>2.1.1.12</t>
  </si>
  <si>
    <t>2.1.1.20</t>
  </si>
  <si>
    <t>2.1.2.</t>
  </si>
  <si>
    <t>Óðò õóãàöààò ºð òºëáºð</t>
  </si>
  <si>
    <t>2.1.2.1</t>
  </si>
  <si>
    <t>Óðò õóãàöààò âåêñåëèéí ºãëºã</t>
  </si>
  <si>
    <t>2.1.2.2</t>
  </si>
  <si>
    <t>Óðò õóãàöààò çýýë</t>
  </si>
  <si>
    <t>2.1.2.3</t>
  </si>
  <si>
    <t>Óðò õóãàöààò áîíäûí ºãëºã</t>
  </si>
  <si>
    <t>2.1.2.4</t>
  </si>
  <si>
    <t>Áóñàä óðò õóãàöààò ºãëºã</t>
  </si>
  <si>
    <t>2.1.2.5</t>
  </si>
  <si>
    <t>Óðò õóãàöààò ºãëºãèéí õàñàãäóóëãà</t>
  </si>
  <si>
    <t>2.1.2.6</t>
  </si>
  <si>
    <t>2.1.2.20</t>
  </si>
  <si>
    <t>2.2.20.</t>
  </si>
  <si>
    <t>2.3.</t>
  </si>
  <si>
    <t xml:space="preserve">     2. Ýçýìøèã÷äèéí ºì÷</t>
  </si>
  <si>
    <t>äàðõàí</t>
  </si>
  <si>
    <t>2.3.1.</t>
  </si>
  <si>
    <t>ªì÷:   à/ òºðèéí</t>
  </si>
  <si>
    <t>2.3.2.</t>
  </si>
  <si>
    <t xml:space="preserve">          á/ õóâèéí</t>
  </si>
  <si>
    <t>2.3.3.</t>
  </si>
  <si>
    <t>Õàëààñíû õóâüöàà</t>
  </si>
  <si>
    <t>2.3.4.</t>
  </si>
  <si>
    <t>Õóâüöààò êàïèòàëûí ä¿í</t>
  </si>
  <si>
    <t>2.3.5.</t>
  </si>
  <si>
    <t>Íýìæ òºëºãäñºí êàïèòàë</t>
  </si>
  <si>
    <t>2.3.6.</t>
  </si>
  <si>
    <t>2.3.7.</t>
  </si>
  <si>
    <t>Ýçýìøèã÷äèéí ºì÷èéí áóñàä õýñýã</t>
  </si>
  <si>
    <t>2.3.8.</t>
  </si>
  <si>
    <t>Õóðèìòëàãäñàí àøèã (àëäàãäàë)</t>
  </si>
  <si>
    <t>2.3.8.1</t>
  </si>
  <si>
    <t>2.3.8.2</t>
  </si>
  <si>
    <t>2.3.20.</t>
  </si>
  <si>
    <t>2.4.</t>
  </si>
  <si>
    <t>2.5.20.</t>
  </si>
  <si>
    <t>/ Т.Зоригтбаатар  /</t>
  </si>
  <si>
    <t xml:space="preserve">/ Ç.Íîìóíäàðü   / </t>
  </si>
  <si>
    <t>Нÿãòëàí áîäîã÷</t>
  </si>
  <si>
    <t>/Ò.Äýëãýðöýöýã /</t>
  </si>
  <si>
    <t xml:space="preserve">                                    ÎÐËÎÃÛÍ ÒÀÉËÀÍ</t>
  </si>
  <si>
    <t>Өмнөх оны дүн</t>
  </si>
  <si>
    <t>Áîðëóóëàëòûí îðëîãî</t>
  </si>
  <si>
    <t>Áîðëóóëàëòûí õîðîãäîëò áà áóöààëò</t>
  </si>
  <si>
    <t>Áîðëóóëàëòûí õºíãºëºëò</t>
  </si>
  <si>
    <t>1.2.</t>
  </si>
  <si>
    <t>1.3.</t>
  </si>
  <si>
    <t>Íèéò àøèã(àëäàãäàë)</t>
  </si>
  <si>
    <t>1.4.</t>
  </si>
  <si>
    <t>1.4.1.</t>
  </si>
  <si>
    <t>1.4.2.</t>
  </si>
  <si>
    <t>Íèéãìèéí äààòãàëûí øèìòãýë</t>
  </si>
  <si>
    <t>1.4.3.</t>
  </si>
  <si>
    <t>Засвар үйлчилгээний зардал</t>
  </si>
  <si>
    <t xml:space="preserve">                                                                                                         </t>
  </si>
  <si>
    <t>1.4.4.</t>
  </si>
  <si>
    <t>Àøèãëàëòûí çàðäàë</t>
  </si>
  <si>
    <t>1.4.5.</t>
  </si>
  <si>
    <t>1.4.6.</t>
  </si>
  <si>
    <t>Àëáàí òîìèëîëòûí çàðäàë</t>
  </si>
  <si>
    <t>1.4.7.</t>
  </si>
  <si>
    <t>Òýýâðèéí çàðäàë</t>
  </si>
  <si>
    <t>1.4.8.</t>
  </si>
  <si>
    <t>1.4.9.</t>
  </si>
  <si>
    <t>Ýëýãäëèéí çàðäàë</t>
  </si>
  <si>
    <t>1.4.10.</t>
  </si>
  <si>
    <t>Çàð ñóðòà÷èëãààíû çàðäàë</t>
  </si>
  <si>
    <t>1.4.11.</t>
  </si>
  <si>
    <t>Øóóäàí, õîëáîîíû çàðäàë</t>
  </si>
  <si>
    <t>1.4.12.</t>
  </si>
  <si>
    <t>Øàòàõóóíû çàðäàë</t>
  </si>
  <si>
    <t>1.4.13.</t>
  </si>
  <si>
    <t>Найдваргүй авлагын зардал</t>
  </si>
  <si>
    <t>1.4.14.</t>
  </si>
  <si>
    <t>Øàãíàë, óðàìøóóëàëûí çàðäàë</t>
  </si>
  <si>
    <t>1.4.15.</t>
  </si>
  <si>
    <t>1.4.16.</t>
  </si>
  <si>
    <t>Áóñàä çàðäàë</t>
  </si>
  <si>
    <t>1.4.20.</t>
  </si>
  <si>
    <t>1.5.</t>
  </si>
  <si>
    <t>2.2.</t>
  </si>
  <si>
    <t>Òîðãóóëü, õºíãºëºëòèéí àøèã(àëäàãäàë)</t>
  </si>
  <si>
    <t>Íîãäîë àøãèéí îðëîãî</t>
  </si>
  <si>
    <t>Âàëþòûí õàíøèéí ººð÷ëºëòèéí õýðýãæñýí àøèã(àëäàãäàë)</t>
  </si>
  <si>
    <t>2.5.</t>
  </si>
  <si>
    <t>2.6.</t>
  </si>
  <si>
    <t>Õóâüöàà, áîíäûí çàðäëûí õîðîãäóóëãà</t>
  </si>
  <si>
    <t>2.7.</t>
  </si>
  <si>
    <t>2.8.</t>
  </si>
  <si>
    <t>Бусад</t>
  </si>
  <si>
    <t>2.20.</t>
  </si>
  <si>
    <t>Òàòâàð òºëºõèéí ºìíºõ àøèã(àëäàãäàë)</t>
  </si>
  <si>
    <t>3.1.</t>
  </si>
  <si>
    <t xml:space="preserve">    Îðëîãûí òàòâàðûí çàðäàë</t>
  </si>
  <si>
    <t>Òàòâàðûí äàðààõ àøèã(àëäàãäàë)</t>
  </si>
  <si>
    <t>4.1.</t>
  </si>
  <si>
    <t xml:space="preserve">    Öººíõºä íîîãäîõ õóâü</t>
  </si>
  <si>
    <t>Åðäèéí àæèëëàãààíû àøèã(àëäàãäàë)</t>
  </si>
  <si>
    <t>6.1.</t>
  </si>
  <si>
    <t xml:space="preserve">    Íýãæ õóâüöààíä íîãäîõ àøèã (àëäàãäàë)</t>
  </si>
  <si>
    <t>ªÌ×ÈÉÍ ªªÐ×ËªËÒÈÉÍ ÒÀÉËÀÍ</t>
  </si>
  <si>
    <t>(Àæ  àõóéí íýãæ, áàéãóóëëàãûí íýð)</t>
  </si>
  <si>
    <t>(òºãðºãººð)</t>
  </si>
  <si>
    <t>Õóâüöààò êàïèòàë</t>
  </si>
  <si>
    <t>Эздийн өмчийн бусад хэсэг</t>
  </si>
  <si>
    <t>Õóðèìòëàãäñàí àøèã</t>
  </si>
  <si>
    <t>Íîãäîë àøèã</t>
  </si>
  <si>
    <t>Ãàðãàñàí õóâüöààò êàïèòàë</t>
  </si>
  <si>
    <t>-</t>
  </si>
  <si>
    <t xml:space="preserve">          (òºãðºãººð)</t>
  </si>
  <si>
    <t>1.1.</t>
  </si>
  <si>
    <t xml:space="preserve">   Áîðëóóëàëòûí áîëîí õóäàëäàí àâàã÷äààñ îðñîí ìºíãº</t>
  </si>
  <si>
    <t>áóñàä</t>
  </si>
  <si>
    <t xml:space="preserve">   Àæèë÷äàä îëãîñîí ìºíãº</t>
  </si>
  <si>
    <t xml:space="preserve">   Íèéãìèéí äààòãàëûí áàéãóóëëàãàä òºëñºí ìºíãº</t>
  </si>
  <si>
    <t xml:space="preserve">   Àøèãëàëòûí çàðäàëä òºëñºí ìºíãº</t>
  </si>
  <si>
    <t xml:space="preserve">   Äààòãàëûí òºëáºðò òºëñºí ìºíãº</t>
  </si>
  <si>
    <t>1.20.</t>
  </si>
  <si>
    <t>2.1.</t>
  </si>
  <si>
    <t xml:space="preserve">   Õóäàëäñàí óðò õóãàöààò õºðºíãèéí îðëîãî</t>
  </si>
  <si>
    <t xml:space="preserve">   Õóäàëäàæ àâñàí óðò õóãàöààò õºðºíãº</t>
  </si>
  <si>
    <t xml:space="preserve">   Õóäàëäñàí õºðºíãº îðóóëàëòûí îðëîãî</t>
  </si>
  <si>
    <t xml:space="preserve">   Õóäàëäàæ àâñàí õºðºíãº îðóóëàëò</t>
  </si>
  <si>
    <t xml:space="preserve">   Ãàðãàñàí õóâüöàà</t>
  </si>
  <si>
    <t xml:space="preserve">   Áàíêíààñ àâñàí çýýë</t>
  </si>
  <si>
    <t xml:space="preserve">   Çýýëèéí òºëºëò</t>
  </si>
  <si>
    <t xml:space="preserve">   Óðò õóãàöààò ºðèéí òàéëàíãèéí õóãàöààíû òºëºëò</t>
  </si>
  <si>
    <t xml:space="preserve">   Ìºíãººð òºëñºí íîîãäîë àøèã</t>
  </si>
  <si>
    <t>3.10.</t>
  </si>
  <si>
    <t xml:space="preserve">   Âàëþòûí õàíøíû ашиг</t>
  </si>
  <si>
    <t xml:space="preserve">   Валютын ханшны алдагдал</t>
  </si>
  <si>
    <t>3.20.</t>
  </si>
  <si>
    <t xml:space="preserve">                            Çàõèðàë                                               </t>
  </si>
  <si>
    <t xml:space="preserve"> </t>
  </si>
  <si>
    <t>Хуримтлагдсан элэгдэл</t>
  </si>
  <si>
    <t>Бичиг хэргийн зардал</t>
  </si>
  <si>
    <t>z</t>
  </si>
  <si>
    <t>Бусад үндсэн хөрөнгө</t>
  </si>
  <si>
    <t xml:space="preserve">   Òатварын байгуулагад төлсөн</t>
  </si>
  <si>
    <t>Регистирийн дугаар</t>
  </si>
  <si>
    <t>САНХҮҮГИЙН ТАЙЛАН</t>
  </si>
  <si>
    <t>" 22-Р БААЗ " ХК-ийн</t>
  </si>
  <si>
    <t xml:space="preserve"> бодит байдлын тухай мэдэгдэл</t>
  </si>
  <si>
    <t>Захирал</t>
  </si>
  <si>
    <t>овогтой</t>
  </si>
  <si>
    <t xml:space="preserve">   , нягтлан бодогч</t>
  </si>
  <si>
    <t>хугацааны үйл ажиллагааны  үр  дүн, санхүүгийн байдлыг " Нягтлан  бодох  бүртгэлийн  тухай"</t>
  </si>
  <si>
    <t>хуулийн 17.1  дэх  заалтын  дагуу  үнэн  зөв,  бүрэн  тусгасан  болохыг баталж байна. Үүнд:</t>
  </si>
  <si>
    <t xml:space="preserve">        1.    Бүх ажил гүйлгээ бодитоор гарсан бөгөөд  холбогдох анхан  шатны баримтыг </t>
  </si>
  <si>
    <t xml:space="preserve">               үндэслэн  нягтлан   бодох  бүртгэл,  санхүүгийн  тайланд  үнэн  зөв  тусгасан.</t>
  </si>
  <si>
    <t>Õÿíàæ õүëýýí àâñàí áàéãóóëëàãûí íýð</t>
  </si>
  <si>
    <t>Ãàðûí ¿үñýã</t>
  </si>
  <si>
    <t xml:space="preserve">        3.    Àæ àõóéí íýãæèéí ¿үéë àæèëëàãààíû ýäèéí çàñàã, ñàíхүүãèéí áүõèé ë ¿үéë ÿâöûã  </t>
  </si>
  <si>
    <t xml:space="preserve">               èæ  áүðýí  õàìàðñàí</t>
  </si>
  <si>
    <t xml:space="preserve">        4.    Òàéëàíò үåèéí үð äүíä ºìíºõ îíû àæèë ãүéëãýýíýýñ øèëæèí òóñãàãäààãүé, ìºí</t>
  </si>
  <si>
    <t xml:space="preserve">               òàéëàíò үåèéí àæèë ãүéëãýýíýýñ îðõèãäñîí çүéë áàéõãүé.</t>
  </si>
  <si>
    <t xml:space="preserve">        5.    Áүõ õºðºíãº, àâëàãà, ºð òºëáºð, îðëîãî çàðäëûã Ñàíõүүãèéí òàéëàãíàëûí îëîí </t>
  </si>
  <si>
    <t xml:space="preserve">               óëñûí ñòàíäàðòûí äàãóó үíýí çºâ òóñãàñàí:</t>
  </si>
  <si>
    <t xml:space="preserve">        6.    Ýíý òàéëàíä òóñãàãäñàí áүõèé ë çүéë ìàíàé áàéãóóëëàãûí àëáàí ¸ñíû ºì÷ëºëä </t>
  </si>
  <si>
    <t xml:space="preserve">               áàéäàã áºãººä îðõèãäñîí çүéë үãүé áîëíî.</t>
  </si>
  <si>
    <t>ÁÀËÀÍÑÛÍ  ÇҮÉË</t>
  </si>
  <si>
    <t>үëäýãäýë</t>
  </si>
  <si>
    <t>Ìºíãº áà òүүíòýé àäèëòãàõ õºðºíãº</t>
  </si>
  <si>
    <t>Үíäñýí õºðºíãº</t>
  </si>
  <si>
    <t>Ýðãýëòèéí õºðºíãèéí äүí</t>
  </si>
  <si>
    <t>Үíýëãýýíèé õàñàãäóóëãà</t>
  </si>
  <si>
    <t>ÍÈÉÒ ÕªÐªÍÃÈÉÍ ÄҮÍ</t>
  </si>
  <si>
    <t>Áîãèíî õóãàöààò ºð òºëáºðèéí äүí</t>
  </si>
  <si>
    <t>Óðò õóãàöààò ºð òºëáºðèéí äүí</t>
  </si>
  <si>
    <t>ªð òºëáºðèéí íèéò äүí</t>
  </si>
  <si>
    <t>Äàõèí үíýëãýýíèé íººö</t>
  </si>
  <si>
    <t xml:space="preserve">       Òàéëàíãèéí үåèéí</t>
  </si>
  <si>
    <t>ªìíºõ үåèéí</t>
  </si>
  <si>
    <t>Ýçýìøèã÷äèéí ºì÷èéí äүí</t>
  </si>
  <si>
    <t>Үүíýýñ: Öººíõèéí õóâü îðîëöîî</t>
  </si>
  <si>
    <t>ªð òºëáºð áà ýçýìøèã÷äèéí ºì÷èéí äүí</t>
  </si>
  <si>
    <t>Үçүүëýëò</t>
  </si>
  <si>
    <t>Òàéëàíò õóãàöààíû äүí</t>
  </si>
  <si>
    <t>Áîðëóóëàëòûí îðëîãûí äүí</t>
  </si>
  <si>
    <t>Áîðëóóëñàí áүòýýãäýõүүíèé ºðòºã</t>
  </si>
  <si>
    <t>Үéë àæèëëàãàà(áîðëóóëàëò,åðºíõèé óäèðäëàãà)-íû çàðäàë</t>
  </si>
  <si>
    <t>Үíäñýí öàëèí õºëñ</t>
  </si>
  <si>
    <t>Òүүõèé ýä ìàòåðèàëûí çàðäàë</t>
  </si>
  <si>
    <t>Çýýëèéí õүүãèéí çàðäàë</t>
  </si>
  <si>
    <t>¯Үéë àæèëëàãààíû çàðäëûí äүí</t>
  </si>
  <si>
    <t>¯Үíäñýí ¿үéë àæèëëàãààíû àøèã(àëäàãäàë)</t>
  </si>
  <si>
    <t>¯Үíäñýí áóñ үéë àæèëëàãààíû àøèã(àëäàãäàë)</t>
  </si>
  <si>
    <t>Үíäñýí áóñ ¿үéëäâýðëýë, ¿үéë÷èëãýýíèé àøèã/àëäàãäàë</t>
  </si>
  <si>
    <t>Âàëþòûí õàíøèéí ººð÷ëºëòèéí õýðýãæýýãүé àøèã(àëäàãäàë)</t>
  </si>
  <si>
    <t>Õàðààò áîëîí õàìòàðñàí ¿үéëäâýðýýñ îëñîí àøèã</t>
  </si>
  <si>
    <t>Үíäñýí áóñ үéë àæèëëàãààíû àøèã(àëäàãäàë)-ûí äүí</t>
  </si>
  <si>
    <t xml:space="preserve">    Îíöãîé øèíæòýé çүéëñ -öýâýð</t>
  </si>
  <si>
    <t>Òàéëàíò үåèéí öýâýð àøèã (àëäàãäàë)</t>
  </si>
  <si>
    <t>ҮÇҮҮËÝËÒ</t>
  </si>
  <si>
    <t>Äàõèí ¿үíýëãýýíèé íººö</t>
  </si>
  <si>
    <t>Ãàäààä âàëþòûí õºðâүүëýëòèéí íººö</t>
  </si>
  <si>
    <t>Íèéò äүí</t>
  </si>
  <si>
    <t>Áүðòãýëèéí áîäëîãûí ººð÷ëºëò</t>
  </si>
  <si>
    <t>Çàëðóóëñàí ¿үëäýãäýë</t>
  </si>
  <si>
    <t>Үíäñýí õºðºíãèéí äàõèí үíýëãýýíèé ºñºëò /áóóðàëò</t>
  </si>
  <si>
    <t>Õºðºíãº îðóóëàëòûí äàõèí үíýëãýýíèé ºñºëò/ áóóðàëò</t>
  </si>
  <si>
    <t>Îðëîãûí òàéëàíä õүëýýí çºâøººðººãүé îëç, ãàðç</t>
  </si>
  <si>
    <t>Òàéëàíò үåèéí öýâýð àøèã</t>
  </si>
  <si>
    <t>2018 îíû 12-ð ñàðûí 31-íèé ¿ëäýãäýë</t>
  </si>
  <si>
    <t xml:space="preserve">                          ÌªÍÃªÍ ÃҮÉËÃÝÝÍÈÉ ÒÀÉËÀÍ</t>
  </si>
  <si>
    <t>Өмнөх оны äүí</t>
  </si>
  <si>
    <t>Òàéëàíò æèëèéí äүí</t>
  </si>
  <si>
    <t>¯Үíäñýí ¿үéë àæèëëàãààíû ìºíãºí ãүéëãýý</t>
  </si>
  <si>
    <t>¯Үíäñýí ¿үéë àæèëëàãààíû ìºíãºí îðëîãî</t>
  </si>
  <si>
    <t xml:space="preserve">   Òóñëàõ үéë àæèëëàãààíààñ îðñîí ìºíãº/àâëàãà</t>
  </si>
  <si>
    <t xml:space="preserve">   Äààòãàëûí íºõâºðººñ õүëýýí àâñàí ìºíãº</t>
  </si>
  <si>
    <t>¯Үíäñýí ¿үéë àæèëëàãààíû ìºíãºí çàðëàãà</t>
  </si>
  <si>
    <t xml:space="preserve">   Òүүõèé ýä ìàòåðèàë õóäàëäàí àâàõàä òºëñºí ìºíãº</t>
  </si>
  <si>
    <t>Òүëø øàòàõóóí, òýýâðèéí õºëñ, ñýëáýã õýðýãñýëä òºëñºí ìºíãº</t>
  </si>
  <si>
    <t xml:space="preserve">   Áýëòãýí íèéëүүëýã÷äýä òºëñºí áóñàä ìºíãº</t>
  </si>
  <si>
    <t xml:space="preserve">   Áóñàä мөнгөн зарлага </t>
  </si>
  <si>
    <t>¯Үíäñýí үéë àæèëëàãààíû öýâýð ìºíãºí ãүéëãýýíèé äүí</t>
  </si>
  <si>
    <t>Õºðºíãº îðóóëàëòûí ¿үéë àæèëëàãààíû ìºíãºí ãүéëãýý</t>
  </si>
  <si>
    <t xml:space="preserve">   Òºëñºí õүү ¿</t>
  </si>
  <si>
    <t xml:space="preserve">   Õүëýýí àâñàí õүү, íîîãäîë àøèã</t>
  </si>
  <si>
    <t>Õºðºíãº îðóóëàëòûí ¿үéë àæèëëàãààíû öýâýð ìºíãºí ãүéëãýýíèé äүí</t>
  </si>
  <si>
    <t xml:space="preserve">   Ñàíõүүãèéí òүðýýñèéí ºãëºãèéí òºëáºð</t>
  </si>
  <si>
    <t xml:space="preserve">   Óëñààñ ºãñºí ñàíõүүæèëò</t>
  </si>
  <si>
    <t xml:space="preserve">   Òºðºë áүðèéí õàíäèâ</t>
  </si>
  <si>
    <t xml:space="preserve">   Ìºíãººð ýðãүүëæ õóäàëäàæ àâñàí õóâüöàà</t>
  </si>
  <si>
    <t xml:space="preserve">   Хүү áà óðàìøóóëëûí îðëîãî</t>
  </si>
  <si>
    <t>Ñàíõүүãèéí үéë àæèëëàãààíû öýâýð ìºíãºí ãүéëãýýíèé äүí</t>
  </si>
  <si>
    <t>Áүõ öýâýð ìºíãºí ãүéëãýý</t>
  </si>
  <si>
    <t>Ìºíãº, òүүíòýé àäèëòãàõ õºðºíãèéí ýõíèé үëäýãäýë</t>
  </si>
  <si>
    <t>Ìºíãº, òүүíòýé àäèëòãàõ õºðºíãèéí ýöñèéí үëäýãäýë</t>
  </si>
  <si>
    <t>Ñàíõүүãèéí ¿үéë àæèëëàãààíû ìºíãºí ã¿éëãýý</t>
  </si>
  <si>
    <t>22-р бааз ХК</t>
  </si>
  <si>
    <t>Т.Зоригтбаатар</t>
  </si>
  <si>
    <t>З.Туяа</t>
  </si>
  <si>
    <t>Б маягт</t>
  </si>
  <si>
    <r>
      <t>2021</t>
    </r>
    <r>
      <rPr>
        <b/>
        <sz val="12"/>
        <rFont val="A_Bodoni"/>
        <family val="2"/>
      </rPr>
      <t xml:space="preserve"> оны  санхүүгийн тайлангийн</t>
    </r>
  </si>
  <si>
    <r>
      <t xml:space="preserve">бид манай аж ахуйн нэгжийн </t>
    </r>
    <r>
      <rPr>
        <b/>
        <i/>
        <sz val="10"/>
        <rFont val="A_Bodoni"/>
        <family val="2"/>
      </rPr>
      <t>2021 оны</t>
    </r>
  </si>
  <si>
    <t>2020 оны12-р сарын 31</t>
  </si>
  <si>
    <t>2020  îíû 12-ð ñàðûí 31-íû ¿үëäýãäýë</t>
  </si>
  <si>
    <t xml:space="preserve">        2.    Ñàíõүүãèéí òàéëàíä òóñãàãäñàí áүõ òîîöîîëîë үíýí çºâ õèéãäñýí:</t>
  </si>
  <si>
    <t xml:space="preserve">             Çàõèðàë</t>
  </si>
  <si>
    <t xml:space="preserve">             Нÿãòëàí áîäîã÷</t>
  </si>
  <si>
    <t xml:space="preserve">     /З.Туяа /</t>
  </si>
  <si>
    <t xml:space="preserve">                    Нÿãòëàí áîäîã÷                       </t>
  </si>
  <si>
    <t>2021 ОНЫ 2-Р УЛИРЛЫН</t>
  </si>
  <si>
    <t>2021 оны 06 сарын  30 өдөр</t>
  </si>
  <si>
    <r>
      <t xml:space="preserve">6   сарын   </t>
    </r>
    <r>
      <rPr>
        <b/>
        <i/>
        <sz val="10"/>
        <rFont val="A_Bodoni"/>
        <family val="2"/>
      </rPr>
      <t>30</t>
    </r>
    <r>
      <rPr>
        <sz val="10"/>
        <rFont val="A_Bodoni"/>
        <family val="2"/>
      </rPr>
      <t xml:space="preserve">    ний өдрөөр  тасалбар  болгон  гаргасан  санхүүгийн  тайланд  тайлант</t>
    </r>
  </si>
  <si>
    <t>2021 оны 06-р сарын 30</t>
  </si>
  <si>
    <t>2021 îíû 06 ñàðûí 30 ºäºð</t>
  </si>
  <si>
    <t>2021 оны 06 сарын 30</t>
  </si>
  <si>
    <t>2021 оны 06 сарын 30 өдөр</t>
  </si>
  <si>
    <t xml:space="preserve"> 2021 îíû 06-ð ñàðûí 30-íû үëäýãäýë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</si>
</sst>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0">
    <font>
      <sz val="11"/>
      <color theme="1"/>
      <name val="Calibri"/>
      <family val="2"/>
      <scheme val="minor"/>
    </font>
    <font>
      <sz val="10"/>
      <name val="Arial Mon"/>
      <family val="2"/>
    </font>
    <font>
      <b/>
      <sz val="10"/>
      <name val="Arial Mo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_Bodoni"/>
      <family val="2"/>
    </font>
    <font>
      <b/>
      <sz val="10"/>
      <name val="A_Bodoni"/>
      <family val="2"/>
    </font>
    <font>
      <sz val="11"/>
      <color theme="1"/>
      <name val="A_Bodoni"/>
      <family val="2"/>
    </font>
    <font>
      <b/>
      <sz val="36"/>
      <color indexed="9"/>
      <name val="A_Bodoni"/>
      <family val="2"/>
    </font>
    <font>
      <b/>
      <sz val="16"/>
      <name val="A_Bodoni"/>
      <family val="2"/>
    </font>
    <font>
      <b/>
      <sz val="12"/>
      <name val="A_Bodoni"/>
      <family val="2"/>
    </font>
    <font>
      <sz val="11"/>
      <name val="A_Bodoni"/>
      <family val="2"/>
    </font>
    <font>
      <b/>
      <i/>
      <sz val="12"/>
      <name val="A_Bodoni"/>
      <family val="2"/>
    </font>
    <font>
      <b/>
      <i/>
      <sz val="10"/>
      <name val="A_Bodoni"/>
      <family val="2"/>
    </font>
    <font>
      <b/>
      <sz val="14"/>
      <name val="A_Bodoni"/>
      <family val="2"/>
    </font>
    <font>
      <sz val="12"/>
      <name val="A_Bodoni"/>
      <family val="2"/>
    </font>
    <font>
      <sz val="9"/>
      <name val="A_Bodoni"/>
      <family val="2"/>
    </font>
    <font>
      <sz val="8"/>
      <name val="A_Bodoni"/>
      <family val="2"/>
    </font>
    <font>
      <b/>
      <u/>
      <sz val="10"/>
      <name val="A_Bodoni"/>
      <family val="2"/>
    </font>
    <font>
      <b/>
      <sz val="10"/>
      <color theme="1"/>
      <name val="A_Bodoni"/>
      <family val="2"/>
    </font>
  </fonts>
  <fills count="3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/>
    </xf>
    <xf numFmtId="0" fontId="8" fillId="0" borderId="0" xfId="0" applyFont="1" applyFill="1" applyAlignment="1">
      <alignment vertical="justify"/>
    </xf>
    <xf numFmtId="0" fontId="12" fillId="0" borderId="0" xfId="0" applyFont="1"/>
    <xf numFmtId="0" fontId="10" fillId="0" borderId="0" xfId="0" applyFont="1"/>
    <xf numFmtId="0" fontId="13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14" fillId="0" borderId="0" xfId="0" applyFont="1"/>
    <xf numFmtId="43" fontId="5" fillId="0" borderId="0" xfId="1" applyFont="1"/>
    <xf numFmtId="0" fontId="12" fillId="0" borderId="6" xfId="0" applyFont="1" applyBorder="1"/>
    <xf numFmtId="0" fontId="15" fillId="0" borderId="6" xfId="0" applyFont="1" applyBorder="1"/>
    <xf numFmtId="0" fontId="16" fillId="0" borderId="0" xfId="0" applyFont="1"/>
    <xf numFmtId="43" fontId="5" fillId="0" borderId="1" xfId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4" fontId="5" fillId="0" borderId="1" xfId="0" applyNumberFormat="1" applyFont="1" applyBorder="1"/>
    <xf numFmtId="43" fontId="5" fillId="0" borderId="1" xfId="1" applyFont="1" applyBorder="1"/>
    <xf numFmtId="164" fontId="6" fillId="0" borderId="1" xfId="0" applyNumberFormat="1" applyFont="1" applyBorder="1" applyAlignment="1">
      <alignment horizontal="left"/>
    </xf>
    <xf numFmtId="14" fontId="5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4" fontId="6" fillId="0" borderId="8" xfId="0" applyNumberFormat="1" applyFont="1" applyBorder="1"/>
    <xf numFmtId="43" fontId="6" fillId="0" borderId="8" xfId="1" applyFont="1" applyBorder="1"/>
    <xf numFmtId="4" fontId="5" fillId="0" borderId="9" xfId="0" applyNumberFormat="1" applyFont="1" applyBorder="1"/>
    <xf numFmtId="43" fontId="5" fillId="0" borderId="9" xfId="1" applyFont="1" applyBorder="1"/>
    <xf numFmtId="43" fontId="5" fillId="0" borderId="1" xfId="0" applyNumberFormat="1" applyFont="1" applyBorder="1"/>
    <xf numFmtId="43" fontId="6" fillId="0" borderId="10" xfId="1" applyFont="1" applyBorder="1"/>
    <xf numFmtId="43" fontId="5" fillId="0" borderId="11" xfId="1" applyFont="1" applyBorder="1"/>
    <xf numFmtId="4" fontId="6" fillId="0" borderId="1" xfId="0" applyNumberFormat="1" applyFont="1" applyBorder="1"/>
    <xf numFmtId="14" fontId="6" fillId="0" borderId="1" xfId="0" applyNumberFormat="1" applyFont="1" applyBorder="1"/>
    <xf numFmtId="4" fontId="6" fillId="0" borderId="0" xfId="0" applyNumberFormat="1" applyFont="1" applyBorder="1"/>
    <xf numFmtId="4" fontId="6" fillId="0" borderId="13" xfId="0" applyNumberFormat="1" applyFont="1" applyBorder="1"/>
    <xf numFmtId="4" fontId="5" fillId="0" borderId="0" xfId="0" applyNumberFormat="1" applyFont="1"/>
    <xf numFmtId="43" fontId="6" fillId="0" borderId="8" xfId="0" applyNumberFormat="1" applyFont="1" applyBorder="1"/>
    <xf numFmtId="0" fontId="15" fillId="0" borderId="0" xfId="0" applyFont="1" applyBorder="1"/>
    <xf numFmtId="43" fontId="5" fillId="0" borderId="0" xfId="1" applyFont="1" applyAlignment="1">
      <alignment horizontal="right"/>
    </xf>
    <xf numFmtId="0" fontId="1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14" fontId="5" fillId="0" borderId="1" xfId="0" applyNumberFormat="1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/>
    <xf numFmtId="0" fontId="6" fillId="0" borderId="12" xfId="0" applyFont="1" applyBorder="1"/>
    <xf numFmtId="43" fontId="6" fillId="0" borderId="1" xfId="1" applyFont="1" applyBorder="1"/>
    <xf numFmtId="43" fontId="6" fillId="0" borderId="14" xfId="1" applyFont="1" applyBorder="1"/>
    <xf numFmtId="0" fontId="6" fillId="0" borderId="1" xfId="0" applyFont="1" applyBorder="1" applyAlignment="1">
      <alignment wrapText="1"/>
    </xf>
    <xf numFmtId="43" fontId="6" fillId="0" borderId="9" xfId="1" applyFont="1" applyBorder="1"/>
    <xf numFmtId="0" fontId="5" fillId="0" borderId="1" xfId="0" applyFont="1" applyBorder="1" applyAlignment="1">
      <alignment horizontal="left"/>
    </xf>
    <xf numFmtId="43" fontId="6" fillId="0" borderId="11" xfId="1" applyFont="1" applyBorder="1"/>
    <xf numFmtId="0" fontId="6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3" fontId="6" fillId="0" borderId="13" xfId="0" applyNumberFormat="1" applyFont="1" applyBorder="1"/>
    <xf numFmtId="4" fontId="5" fillId="0" borderId="13" xfId="0" applyNumberFormat="1" applyFont="1" applyBorder="1"/>
    <xf numFmtId="0" fontId="5" fillId="0" borderId="1" xfId="0" applyFont="1" applyBorder="1" applyAlignment="1">
      <alignment wrapText="1"/>
    </xf>
    <xf numFmtId="43" fontId="6" fillId="0" borderId="13" xfId="0" applyNumberFormat="1" applyFont="1" applyBorder="1" applyAlignment="1">
      <alignment horizontal="right"/>
    </xf>
    <xf numFmtId="43" fontId="6" fillId="0" borderId="1" xfId="0" applyNumberFormat="1" applyFont="1" applyBorder="1"/>
    <xf numFmtId="0" fontId="5" fillId="0" borderId="0" xfId="0" applyFont="1" applyAlignment="1">
      <alignment horizontal="right"/>
    </xf>
    <xf numFmtId="14" fontId="6" fillId="0" borderId="1" xfId="0" applyNumberFormat="1" applyFont="1" applyBorder="1" applyAlignment="1"/>
    <xf numFmtId="0" fontId="5" fillId="0" borderId="1" xfId="0" applyFont="1" applyBorder="1" applyAlignment="1">
      <alignment horizontal="left" wrapText="1" indent="1"/>
    </xf>
    <xf numFmtId="43" fontId="18" fillId="0" borderId="1" xfId="0" applyNumberFormat="1" applyFont="1" applyBorder="1"/>
    <xf numFmtId="14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43" fontId="19" fillId="0" borderId="1" xfId="1" applyFont="1" applyBorder="1"/>
    <xf numFmtId="43" fontId="7" fillId="0" borderId="0" xfId="1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justify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</xdr:rowOff>
    </xdr:from>
    <xdr:to>
      <xdr:col>3</xdr:col>
      <xdr:colOff>0</xdr:colOff>
      <xdr:row>14</xdr:row>
      <xdr:rowOff>9525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04875" y="24479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47625</xdr:colOff>
      <xdr:row>14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733675" y="243840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15</xdr:row>
      <xdr:rowOff>0</xdr:rowOff>
    </xdr:from>
    <xdr:to>
      <xdr:col>1</xdr:col>
      <xdr:colOff>581025</xdr:colOff>
      <xdr:row>15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38125" y="262890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571500</xdr:colOff>
      <xdr:row>15</xdr:row>
      <xdr:rowOff>0</xdr:rowOff>
    </xdr:from>
    <xdr:to>
      <xdr:col>4</xdr:col>
      <xdr:colOff>400050</xdr:colOff>
      <xdr:row>15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2085975" y="262890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&#1041;&#1080;&#1083;&#1075;&#1199;&#1199;&#1085;/22/22baaz-2018-4.xls-zass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yr (2)"/>
      <sheetName val="1"/>
      <sheetName val="2"/>
      <sheetName val="3"/>
      <sheetName val="4"/>
      <sheetName val="5"/>
      <sheetName val="6"/>
      <sheetName val="7"/>
      <sheetName val="8"/>
      <sheetName val="Т-мө. ав"/>
      <sheetName val="Т-БМ"/>
      <sheetName val="Т-үнд хөрөнгө"/>
      <sheetName val="Т-ББХ"/>
      <sheetName val="Sheet10"/>
      <sheetName val="Т-өр төлбөр"/>
      <sheetName val="Т-урт өр Эз өмч"/>
      <sheetName val="Sheet2"/>
      <sheetName val="Sheet13"/>
      <sheetName val="Sheet14"/>
      <sheetName val="Sheet5"/>
      <sheetName val="Sheet6"/>
      <sheetName val="т"/>
    </sheetNames>
    <sheetDataSet>
      <sheetData sheetId="0" refreshError="1"/>
      <sheetData sheetId="1" refreshError="1">
        <row r="37">
          <cell r="H37" t="str">
            <v>/З.Туяа /</v>
          </cell>
        </row>
      </sheetData>
      <sheetData sheetId="2" refreshError="1">
        <row r="3">
          <cell r="A3" t="str">
            <v>" 22-р Бааз" ÕÊ</v>
          </cell>
        </row>
      </sheetData>
      <sheetData sheetId="3" refreshError="1">
        <row r="35">
          <cell r="C35" t="str">
            <v>/ Т.Зоригтбаатар  /</v>
          </cell>
        </row>
        <row r="37">
          <cell r="C37" t="str">
            <v>/З.Туяа /</v>
          </cell>
        </row>
      </sheetData>
      <sheetData sheetId="4" refreshError="1">
        <row r="5">
          <cell r="A5" t="str">
            <v>" 22-р Бааз" ÕÊ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22" workbookViewId="0">
      <selection activeCell="J13" sqref="J13"/>
    </sheetView>
  </sheetViews>
  <sheetFormatPr defaultRowHeight="15"/>
  <cols>
    <col min="1" max="1" width="9.140625" style="7"/>
    <col min="2" max="2" width="10.42578125" style="7" customWidth="1"/>
    <col min="3" max="3" width="4.42578125" style="7" customWidth="1"/>
    <col min="4" max="4" width="3.7109375" style="7" customWidth="1"/>
    <col min="5" max="5" width="3.85546875" style="7" customWidth="1"/>
    <col min="6" max="6" width="4.5703125" style="7" customWidth="1"/>
    <col min="7" max="7" width="5.140625" style="7" customWidth="1"/>
    <col min="8" max="8" width="6" style="7" customWidth="1"/>
    <col min="9" max="9" width="5.85546875" style="7" customWidth="1"/>
    <col min="10" max="10" width="9.7109375" style="7" customWidth="1"/>
    <col min="11" max="12" width="9.140625" style="7" hidden="1" customWidth="1"/>
    <col min="13" max="13" width="14.42578125" style="7" customWidth="1"/>
    <col min="14" max="14" width="9.140625" style="7"/>
    <col min="15" max="15" width="17.28515625" style="7" customWidth="1"/>
    <col min="16" max="16" width="13.85546875" style="7" customWidth="1"/>
    <col min="17" max="16384" width="9.140625" style="7"/>
  </cols>
  <sheetData>
    <row r="1" spans="1:14">
      <c r="A1" s="5"/>
      <c r="B1" s="5"/>
      <c r="C1" s="5"/>
      <c r="D1" s="5"/>
      <c r="E1" s="5"/>
      <c r="F1" s="5"/>
      <c r="G1" s="6" t="s">
        <v>0</v>
      </c>
      <c r="H1" s="5"/>
      <c r="I1" s="5"/>
      <c r="J1" s="5"/>
      <c r="K1" s="6"/>
      <c r="L1" s="5"/>
      <c r="M1" s="5"/>
      <c r="N1" s="5"/>
    </row>
    <row r="2" spans="1:14">
      <c r="A2" s="5"/>
      <c r="B2" s="5"/>
      <c r="C2" s="5"/>
      <c r="D2" s="5"/>
      <c r="E2" s="5"/>
      <c r="F2" s="5"/>
      <c r="G2" s="6" t="s">
        <v>1</v>
      </c>
      <c r="H2" s="5"/>
      <c r="I2" s="5"/>
      <c r="J2" s="5"/>
      <c r="K2" s="5"/>
      <c r="L2" s="5"/>
      <c r="M2" s="5"/>
      <c r="N2" s="5"/>
    </row>
    <row r="3" spans="1:14">
      <c r="A3" s="5"/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5"/>
      <c r="N3" s="5"/>
    </row>
    <row r="4" spans="1:14">
      <c r="A4" s="5"/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</row>
    <row r="5" spans="1:14">
      <c r="A5" s="6" t="s">
        <v>231</v>
      </c>
      <c r="B5" s="5"/>
      <c r="C5" s="8">
        <v>2</v>
      </c>
      <c r="D5" s="8">
        <v>0</v>
      </c>
      <c r="E5" s="8">
        <v>4</v>
      </c>
      <c r="F5" s="8">
        <v>8</v>
      </c>
      <c r="G5" s="8">
        <v>9</v>
      </c>
      <c r="H5" s="8">
        <v>0</v>
      </c>
      <c r="I5" s="8">
        <v>6</v>
      </c>
      <c r="J5" s="5"/>
      <c r="K5" s="5"/>
      <c r="L5" s="5"/>
      <c r="M5" s="5"/>
      <c r="N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45.75">
      <c r="A8" s="5"/>
      <c r="B8" s="5"/>
      <c r="C8" s="5"/>
      <c r="D8" s="5"/>
      <c r="E8" s="5"/>
      <c r="F8" s="5"/>
      <c r="G8" s="5"/>
      <c r="H8" s="9"/>
      <c r="I8" s="5"/>
      <c r="J8" s="5"/>
      <c r="K8" s="5"/>
      <c r="L8" s="5"/>
      <c r="M8" s="5"/>
      <c r="N8" s="5"/>
    </row>
    <row r="9" spans="1:14" ht="45.75">
      <c r="A9" s="5"/>
      <c r="B9" s="5"/>
      <c r="C9" s="5"/>
      <c r="D9" s="5"/>
      <c r="E9" s="5"/>
      <c r="F9" s="5"/>
      <c r="G9" s="5"/>
      <c r="H9" s="9"/>
      <c r="I9" s="5"/>
      <c r="J9" s="5"/>
      <c r="K9" s="5"/>
      <c r="L9" s="5"/>
      <c r="M9" s="5"/>
      <c r="N9" s="5"/>
    </row>
    <row r="10" spans="1:14" ht="45.75">
      <c r="A10" s="5"/>
      <c r="B10" s="5"/>
      <c r="C10" s="5"/>
      <c r="D10" s="5"/>
      <c r="E10" s="5"/>
      <c r="F10" s="5"/>
      <c r="G10" s="5"/>
      <c r="H10" s="9"/>
      <c r="I10" s="5"/>
      <c r="J10" s="5"/>
      <c r="K10" s="5"/>
      <c r="L10" s="5"/>
      <c r="M10" s="5"/>
      <c r="N10" s="5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5"/>
      <c r="B12" s="79" t="s">
        <v>326</v>
      </c>
      <c r="C12" s="79"/>
      <c r="D12" s="79"/>
      <c r="E12" s="79"/>
      <c r="F12" s="79"/>
      <c r="G12" s="79"/>
      <c r="H12" s="5"/>
      <c r="I12" s="5"/>
      <c r="J12" s="5"/>
      <c r="K12" s="5"/>
      <c r="L12" s="5"/>
      <c r="M12" s="5"/>
      <c r="N12" s="5"/>
    </row>
    <row r="13" spans="1:14">
      <c r="A13" s="5"/>
      <c r="B13" s="79"/>
      <c r="C13" s="79"/>
      <c r="D13" s="79"/>
      <c r="E13" s="79"/>
      <c r="F13" s="79"/>
      <c r="G13" s="79"/>
      <c r="H13" s="5"/>
      <c r="I13" s="5"/>
      <c r="J13" s="5"/>
      <c r="K13" s="5"/>
      <c r="L13" s="5"/>
      <c r="M13" s="5"/>
      <c r="N13" s="5"/>
    </row>
    <row r="14" spans="1:14">
      <c r="A14" s="5"/>
      <c r="B14" s="79"/>
      <c r="C14" s="79"/>
      <c r="D14" s="79"/>
      <c r="E14" s="79"/>
      <c r="F14" s="79"/>
      <c r="G14" s="79"/>
      <c r="H14" s="5"/>
      <c r="I14" s="5"/>
      <c r="J14" s="5"/>
      <c r="K14" s="5"/>
      <c r="L14" s="5"/>
      <c r="M14" s="5"/>
      <c r="N14" s="5"/>
    </row>
    <row r="15" spans="1:14">
      <c r="A15" s="5"/>
      <c r="B15" s="79"/>
      <c r="C15" s="79"/>
      <c r="D15" s="79"/>
      <c r="E15" s="79"/>
      <c r="F15" s="79"/>
      <c r="G15" s="79"/>
      <c r="H15" s="5"/>
      <c r="I15" s="5"/>
      <c r="J15" s="5"/>
      <c r="K15" s="5"/>
      <c r="L15" s="5"/>
      <c r="M15" s="5"/>
      <c r="N15" s="5"/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20.25">
      <c r="A21" s="80" t="s">
        <v>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5"/>
    </row>
    <row r="22" spans="1:14" ht="20.25">
      <c r="A22" s="80" t="s">
        <v>336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5"/>
    </row>
    <row r="23" spans="1:14" ht="20.25">
      <c r="A23" s="80" t="s">
        <v>232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5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7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idden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idden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>
      <c r="A35" s="81" t="s">
        <v>242</v>
      </c>
      <c r="B35" s="82"/>
      <c r="C35" s="82"/>
      <c r="D35" s="82"/>
      <c r="E35" s="82"/>
      <c r="F35" s="83"/>
      <c r="G35" s="87" t="s">
        <v>3</v>
      </c>
      <c r="H35" s="88"/>
      <c r="I35" s="89"/>
      <c r="J35" s="87" t="s">
        <v>243</v>
      </c>
      <c r="K35" s="88"/>
      <c r="L35" s="88"/>
      <c r="M35" s="89"/>
      <c r="N35" s="5"/>
    </row>
    <row r="36" spans="1:14">
      <c r="A36" s="84"/>
      <c r="B36" s="85"/>
      <c r="C36" s="85"/>
      <c r="D36" s="85"/>
      <c r="E36" s="85"/>
      <c r="F36" s="86"/>
      <c r="G36" s="90"/>
      <c r="H36" s="91"/>
      <c r="I36" s="92"/>
      <c r="J36" s="90"/>
      <c r="K36" s="91"/>
      <c r="L36" s="91"/>
      <c r="M36" s="92"/>
      <c r="N36" s="5"/>
    </row>
    <row r="37" spans="1:14">
      <c r="A37" s="78" t="s">
        <v>4</v>
      </c>
      <c r="B37" s="78"/>
      <c r="C37" s="78"/>
      <c r="D37" s="78"/>
      <c r="E37" s="78"/>
      <c r="F37" s="78"/>
      <c r="G37" s="77"/>
      <c r="H37" s="77"/>
      <c r="I37" s="77"/>
      <c r="J37" s="77"/>
      <c r="K37" s="77"/>
      <c r="L37" s="77"/>
      <c r="M37" s="77"/>
      <c r="N37" s="5"/>
    </row>
    <row r="38" spans="1:14">
      <c r="A38" s="78"/>
      <c r="B38" s="78"/>
      <c r="C38" s="78"/>
      <c r="D38" s="78"/>
      <c r="E38" s="78"/>
      <c r="F38" s="78"/>
      <c r="G38" s="77"/>
      <c r="H38" s="77"/>
      <c r="I38" s="77"/>
      <c r="J38" s="77"/>
      <c r="K38" s="77"/>
      <c r="L38" s="77"/>
      <c r="M38" s="77"/>
      <c r="N38" s="5"/>
    </row>
    <row r="39" spans="1:14">
      <c r="A39" s="78" t="s">
        <v>5</v>
      </c>
      <c r="B39" s="78"/>
      <c r="C39" s="78"/>
      <c r="D39" s="78"/>
      <c r="E39" s="78"/>
      <c r="F39" s="78"/>
      <c r="G39" s="77"/>
      <c r="H39" s="77"/>
      <c r="I39" s="77"/>
      <c r="J39" s="77"/>
      <c r="K39" s="77"/>
      <c r="L39" s="77"/>
      <c r="M39" s="77"/>
      <c r="N39" s="5"/>
    </row>
    <row r="40" spans="1:14">
      <c r="A40" s="78"/>
      <c r="B40" s="78"/>
      <c r="C40" s="78"/>
      <c r="D40" s="78"/>
      <c r="E40" s="78"/>
      <c r="F40" s="78"/>
      <c r="G40" s="77"/>
      <c r="H40" s="77"/>
      <c r="I40" s="77"/>
      <c r="J40" s="77"/>
      <c r="K40" s="77"/>
      <c r="L40" s="77"/>
      <c r="M40" s="77"/>
      <c r="N40" s="5"/>
    </row>
    <row r="41" spans="1:14">
      <c r="A41" s="76"/>
      <c r="B41" s="76"/>
      <c r="C41" s="76"/>
      <c r="D41" s="76"/>
      <c r="E41" s="76"/>
      <c r="F41" s="76"/>
      <c r="G41" s="77"/>
      <c r="H41" s="77"/>
      <c r="I41" s="77"/>
      <c r="J41" s="77"/>
      <c r="K41" s="77"/>
      <c r="L41" s="77"/>
      <c r="M41" s="77"/>
      <c r="N41" s="5"/>
    </row>
    <row r="42" spans="1:14">
      <c r="A42" s="76"/>
      <c r="B42" s="76"/>
      <c r="C42" s="76"/>
      <c r="D42" s="76"/>
      <c r="E42" s="76"/>
      <c r="F42" s="76"/>
      <c r="G42" s="77"/>
      <c r="H42" s="77"/>
      <c r="I42" s="77"/>
      <c r="J42" s="77"/>
      <c r="K42" s="77"/>
      <c r="L42" s="77"/>
      <c r="M42" s="77"/>
      <c r="N42" s="5"/>
    </row>
    <row r="43" spans="1:14">
      <c r="A43" s="76" t="s">
        <v>228</v>
      </c>
      <c r="B43" s="76"/>
      <c r="C43" s="76"/>
      <c r="D43" s="76"/>
      <c r="E43" s="76"/>
      <c r="F43" s="76"/>
      <c r="G43" s="77"/>
      <c r="H43" s="77"/>
      <c r="I43" s="77"/>
      <c r="J43" s="77"/>
      <c r="K43" s="77"/>
      <c r="L43" s="77"/>
      <c r="M43" s="77"/>
      <c r="N43" s="5"/>
    </row>
    <row r="44" spans="1:14">
      <c r="A44" s="76"/>
      <c r="B44" s="76"/>
      <c r="C44" s="76"/>
      <c r="D44" s="76"/>
      <c r="E44" s="76"/>
      <c r="F44" s="76"/>
      <c r="G44" s="77"/>
      <c r="H44" s="77"/>
      <c r="I44" s="77"/>
      <c r="J44" s="77"/>
      <c r="K44" s="77"/>
      <c r="L44" s="77"/>
      <c r="M44" s="77"/>
      <c r="N44" s="5"/>
    </row>
    <row r="45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mergeCells count="19">
    <mergeCell ref="B12:G15"/>
    <mergeCell ref="A21:M21"/>
    <mergeCell ref="A22:M22"/>
    <mergeCell ref="A23:M23"/>
    <mergeCell ref="A35:F36"/>
    <mergeCell ref="G35:I36"/>
    <mergeCell ref="J35:M36"/>
    <mergeCell ref="A37:F38"/>
    <mergeCell ref="G37:I38"/>
    <mergeCell ref="J37:M38"/>
    <mergeCell ref="A39:F40"/>
    <mergeCell ref="G39:I40"/>
    <mergeCell ref="J39:M40"/>
    <mergeCell ref="A41:F42"/>
    <mergeCell ref="G41:I42"/>
    <mergeCell ref="J41:M42"/>
    <mergeCell ref="A43:F44"/>
    <mergeCell ref="G43:I44"/>
    <mergeCell ref="J43:M4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4" workbookViewId="0">
      <selection activeCell="C18" sqref="C18"/>
    </sheetView>
  </sheetViews>
  <sheetFormatPr defaultRowHeight="15"/>
  <cols>
    <col min="1" max="16384" width="9.140625" style="7"/>
  </cols>
  <sheetData>
    <row r="1" spans="1:9">
      <c r="A1" s="5"/>
      <c r="B1" s="5"/>
      <c r="C1" s="5"/>
      <c r="D1" s="5"/>
      <c r="E1" s="5"/>
      <c r="F1" s="5"/>
      <c r="G1" s="6"/>
      <c r="H1" s="6"/>
      <c r="I1" s="6"/>
    </row>
    <row r="2" spans="1:9">
      <c r="A2" s="5"/>
      <c r="B2" s="5"/>
      <c r="C2" s="5"/>
      <c r="D2" s="5"/>
      <c r="E2" s="5"/>
      <c r="F2" s="5"/>
      <c r="G2" s="6"/>
      <c r="H2" s="6"/>
      <c r="I2" s="6"/>
    </row>
    <row r="3" spans="1:9">
      <c r="A3" s="5"/>
      <c r="B3" s="5"/>
      <c r="C3" s="5"/>
      <c r="D3" s="5"/>
      <c r="E3" s="5"/>
      <c r="F3" s="5"/>
      <c r="G3" s="5"/>
      <c r="H3" s="5"/>
      <c r="I3" s="5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5"/>
      <c r="B5" s="5"/>
      <c r="C5" s="10" t="s">
        <v>233</v>
      </c>
      <c r="D5" s="5"/>
      <c r="E5" s="11"/>
      <c r="F5" s="11"/>
      <c r="G5" s="5"/>
      <c r="H5" s="5"/>
      <c r="I5" s="5"/>
    </row>
    <row r="6" spans="1:9" ht="15.75">
      <c r="A6" s="5"/>
      <c r="B6" s="5"/>
      <c r="C6" s="10" t="s">
        <v>327</v>
      </c>
      <c r="D6" s="11"/>
      <c r="E6" s="11"/>
      <c r="F6" s="11"/>
      <c r="G6" s="5"/>
      <c r="H6" s="5"/>
      <c r="I6" s="5"/>
    </row>
    <row r="7" spans="1:9" ht="15.75">
      <c r="A7" s="5"/>
      <c r="B7" s="5"/>
      <c r="C7" s="11" t="s">
        <v>234</v>
      </c>
      <c r="D7" s="11"/>
      <c r="E7" s="11"/>
      <c r="F7" s="11"/>
      <c r="G7" s="5"/>
      <c r="H7" s="5"/>
      <c r="I7" s="5"/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5"/>
      <c r="B10" s="5"/>
      <c r="C10" s="5"/>
      <c r="D10" s="5" t="s">
        <v>337</v>
      </c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  <row r="14" spans="1:9">
      <c r="A14" s="5" t="s">
        <v>235</v>
      </c>
      <c r="B14" s="12" t="s">
        <v>6</v>
      </c>
      <c r="C14" s="5"/>
      <c r="D14" s="5" t="s">
        <v>236</v>
      </c>
      <c r="E14" s="12" t="s">
        <v>7</v>
      </c>
      <c r="F14" s="5"/>
      <c r="G14" s="5" t="s">
        <v>237</v>
      </c>
      <c r="H14" s="5"/>
      <c r="I14" s="5"/>
    </row>
    <row r="15" spans="1:9">
      <c r="A15" s="12" t="s">
        <v>7</v>
      </c>
      <c r="B15" s="5"/>
      <c r="C15" s="5" t="s">
        <v>236</v>
      </c>
      <c r="D15" s="12" t="s">
        <v>8</v>
      </c>
      <c r="E15" s="5"/>
      <c r="F15" s="5" t="s">
        <v>328</v>
      </c>
      <c r="G15" s="5"/>
      <c r="H15" s="5"/>
      <c r="I15" s="5"/>
    </row>
    <row r="16" spans="1:9">
      <c r="A16" s="5" t="s">
        <v>338</v>
      </c>
      <c r="B16" s="5"/>
      <c r="C16" s="5"/>
      <c r="D16" s="5"/>
      <c r="E16" s="5"/>
      <c r="F16" s="5"/>
      <c r="G16" s="5"/>
      <c r="H16" s="5"/>
      <c r="I16" s="5"/>
    </row>
    <row r="17" spans="1:9">
      <c r="A17" s="5" t="s">
        <v>238</v>
      </c>
      <c r="B17" s="5"/>
      <c r="C17" s="5"/>
      <c r="D17" s="5"/>
      <c r="E17" s="5"/>
      <c r="F17" s="5"/>
      <c r="G17" s="5"/>
      <c r="H17" s="5"/>
      <c r="I17" s="5"/>
    </row>
    <row r="18" spans="1:9">
      <c r="A18" s="5" t="s">
        <v>239</v>
      </c>
      <c r="B18" s="5"/>
      <c r="C18" s="5"/>
      <c r="D18" s="5"/>
      <c r="E18" s="5"/>
      <c r="F18" s="5"/>
      <c r="G18" s="5"/>
      <c r="H18" s="5"/>
      <c r="I18" s="5"/>
    </row>
    <row r="19" spans="1:9">
      <c r="A19" s="5" t="s">
        <v>240</v>
      </c>
      <c r="B19" s="5"/>
      <c r="C19" s="5"/>
      <c r="D19" s="5"/>
      <c r="E19" s="5"/>
      <c r="F19" s="5"/>
      <c r="G19" s="5"/>
      <c r="H19" s="5"/>
      <c r="I19" s="5"/>
    </row>
    <row r="20" spans="1:9">
      <c r="A20" s="5" t="s">
        <v>241</v>
      </c>
      <c r="B20" s="5"/>
      <c r="C20" s="5"/>
      <c r="D20" s="5"/>
      <c r="E20" s="5"/>
      <c r="F20" s="5"/>
      <c r="G20" s="5"/>
      <c r="H20" s="5"/>
      <c r="I20" s="5"/>
    </row>
    <row r="21" spans="1:9">
      <c r="A21" s="5" t="s">
        <v>331</v>
      </c>
      <c r="B21" s="5"/>
      <c r="C21" s="5"/>
      <c r="D21" s="5"/>
      <c r="E21" s="5"/>
      <c r="F21" s="5"/>
      <c r="G21" s="5"/>
      <c r="H21" s="5"/>
      <c r="I21" s="5"/>
    </row>
    <row r="22" spans="1:9">
      <c r="A22" s="5" t="s">
        <v>244</v>
      </c>
      <c r="B22" s="5"/>
      <c r="C22" s="5"/>
      <c r="D22" s="5"/>
      <c r="E22" s="5"/>
      <c r="F22" s="5"/>
      <c r="G22" s="5"/>
      <c r="H22" s="5"/>
      <c r="I22" s="5"/>
    </row>
    <row r="23" spans="1:9">
      <c r="A23" s="5" t="s">
        <v>245</v>
      </c>
      <c r="B23" s="5"/>
      <c r="C23" s="5"/>
      <c r="D23" s="5"/>
      <c r="E23" s="5"/>
      <c r="F23" s="5"/>
      <c r="G23" s="5"/>
      <c r="H23" s="5"/>
      <c r="I23" s="5"/>
    </row>
    <row r="24" spans="1:9">
      <c r="A24" s="5" t="s">
        <v>246</v>
      </c>
      <c r="B24" s="5"/>
      <c r="C24" s="5"/>
      <c r="D24" s="5"/>
      <c r="E24" s="5"/>
      <c r="F24" s="5"/>
      <c r="G24" s="5"/>
      <c r="H24" s="5"/>
      <c r="I24" s="5"/>
    </row>
    <row r="25" spans="1:9">
      <c r="A25" s="5" t="s">
        <v>247</v>
      </c>
      <c r="B25" s="5"/>
      <c r="C25" s="5"/>
      <c r="D25" s="5"/>
      <c r="E25" s="5"/>
      <c r="F25" s="5"/>
      <c r="G25" s="5"/>
      <c r="H25" s="5"/>
      <c r="I25" s="5"/>
    </row>
    <row r="26" spans="1:9">
      <c r="A26" s="5" t="s">
        <v>248</v>
      </c>
      <c r="B26" s="5"/>
      <c r="C26" s="5"/>
      <c r="D26" s="5"/>
      <c r="E26" s="5"/>
      <c r="F26" s="5"/>
      <c r="G26" s="5"/>
      <c r="H26" s="5"/>
      <c r="I26" s="5"/>
    </row>
    <row r="27" spans="1:9">
      <c r="A27" s="5" t="s">
        <v>249</v>
      </c>
      <c r="B27" s="5"/>
      <c r="C27" s="5"/>
      <c r="D27" s="5"/>
      <c r="E27" s="5"/>
      <c r="F27" s="5"/>
      <c r="G27" s="5"/>
      <c r="H27" s="5"/>
      <c r="I27" s="5"/>
    </row>
    <row r="28" spans="1:9">
      <c r="A28" s="5" t="s">
        <v>250</v>
      </c>
      <c r="B28" s="5"/>
      <c r="C28" s="5"/>
      <c r="D28" s="5"/>
      <c r="E28" s="5"/>
      <c r="F28" s="5"/>
      <c r="G28" s="5"/>
      <c r="H28" s="5"/>
      <c r="I28" s="5"/>
    </row>
    <row r="29" spans="1:9">
      <c r="A29" s="5" t="s">
        <v>251</v>
      </c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13"/>
      <c r="F34" s="13"/>
      <c r="G34" s="5"/>
      <c r="H34" s="5"/>
      <c r="I34" s="5"/>
    </row>
    <row r="35" spans="1:9">
      <c r="A35" s="5"/>
      <c r="B35" s="5"/>
      <c r="C35" s="5" t="s">
        <v>9</v>
      </c>
      <c r="D35" s="13" t="s">
        <v>10</v>
      </c>
      <c r="E35" s="13"/>
      <c r="F35" s="5"/>
      <c r="G35" s="13" t="s">
        <v>11</v>
      </c>
      <c r="H35" s="14"/>
      <c r="I35" s="5"/>
    </row>
    <row r="36" spans="1:9">
      <c r="A36" s="5"/>
      <c r="B36" s="5"/>
      <c r="C36" s="5"/>
      <c r="D36" s="5"/>
      <c r="E36" s="13"/>
      <c r="F36" s="13"/>
      <c r="G36" s="5"/>
      <c r="H36" s="14"/>
      <c r="I36" s="5"/>
    </row>
    <row r="37" spans="1:9">
      <c r="A37" s="5"/>
      <c r="B37" s="5"/>
      <c r="C37" s="5" t="s">
        <v>12</v>
      </c>
      <c r="D37" s="5"/>
      <c r="E37" s="13"/>
      <c r="F37" s="13"/>
      <c r="G37" s="5" t="s">
        <v>13</v>
      </c>
      <c r="H37" s="14"/>
      <c r="I37" s="5"/>
    </row>
    <row r="38" spans="1:9">
      <c r="A38" s="5"/>
      <c r="B38" s="5"/>
      <c r="C38" s="5"/>
      <c r="D38" s="5"/>
      <c r="E38" s="13"/>
      <c r="F38" s="13"/>
      <c r="G38" s="5"/>
      <c r="H38" s="5"/>
      <c r="I38" s="5"/>
    </row>
    <row r="39" spans="1:9">
      <c r="A39" s="5"/>
      <c r="B39" s="5"/>
      <c r="C39" s="5"/>
      <c r="D39" s="5"/>
      <c r="E39" s="13"/>
      <c r="F39" s="13"/>
      <c r="G39" s="5"/>
      <c r="H39" s="5"/>
      <c r="I39" s="5"/>
    </row>
    <row r="40" spans="1:9">
      <c r="A40" s="5"/>
      <c r="B40" s="5"/>
      <c r="C40" s="5"/>
      <c r="D40" s="5"/>
      <c r="E40" s="13"/>
      <c r="F40" s="13"/>
      <c r="G40" s="5"/>
      <c r="H40" s="5"/>
      <c r="I40" s="5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D22" sqref="D22"/>
    </sheetView>
  </sheetViews>
  <sheetFormatPr defaultRowHeight="15"/>
  <cols>
    <col min="1" max="1" width="9.140625" style="7"/>
    <col min="2" max="2" width="34.140625" style="7" customWidth="1"/>
    <col min="3" max="3" width="19.42578125" style="7" customWidth="1"/>
    <col min="4" max="4" width="23.42578125" style="7" customWidth="1"/>
    <col min="5" max="16384" width="9.140625" style="7"/>
  </cols>
  <sheetData>
    <row r="1" spans="1:4" ht="18.75">
      <c r="A1" s="5"/>
      <c r="B1" s="15" t="s">
        <v>14</v>
      </c>
      <c r="C1" s="5"/>
      <c r="D1" s="16"/>
    </row>
    <row r="2" spans="1:4" ht="15.75">
      <c r="A2" s="17" t="s">
        <v>15</v>
      </c>
      <c r="B2" s="18"/>
      <c r="C2" s="5"/>
      <c r="D2" s="16"/>
    </row>
    <row r="3" spans="1:4">
      <c r="A3" s="19" t="s">
        <v>16</v>
      </c>
      <c r="B3" s="19"/>
      <c r="C3" s="5"/>
      <c r="D3" s="16"/>
    </row>
    <row r="4" spans="1:4">
      <c r="A4" s="5" t="s">
        <v>340</v>
      </c>
      <c r="B4" s="5"/>
      <c r="C4" s="5"/>
      <c r="D4" s="16" t="s">
        <v>17</v>
      </c>
    </row>
    <row r="5" spans="1:4">
      <c r="A5" s="93" t="s">
        <v>18</v>
      </c>
      <c r="B5" s="94" t="s">
        <v>252</v>
      </c>
      <c r="C5" s="77" t="s">
        <v>253</v>
      </c>
      <c r="D5" s="77"/>
    </row>
    <row r="6" spans="1:4">
      <c r="A6" s="93"/>
      <c r="B6" s="94"/>
      <c r="C6" s="8" t="s">
        <v>329</v>
      </c>
      <c r="D6" s="20" t="s">
        <v>339</v>
      </c>
    </row>
    <row r="7" spans="1:4">
      <c r="A7" s="8" t="s">
        <v>19</v>
      </c>
      <c r="B7" s="8" t="s">
        <v>20</v>
      </c>
      <c r="C7" s="20">
        <v>1</v>
      </c>
      <c r="D7" s="20">
        <v>2</v>
      </c>
    </row>
    <row r="8" spans="1:4">
      <c r="A8" s="21">
        <v>1</v>
      </c>
      <c r="B8" s="22" t="s">
        <v>21</v>
      </c>
      <c r="C8" s="24"/>
      <c r="D8" s="24"/>
    </row>
    <row r="9" spans="1:4">
      <c r="A9" s="25">
        <v>1.1000000000000001</v>
      </c>
      <c r="B9" s="21" t="s">
        <v>22</v>
      </c>
      <c r="C9" s="24"/>
      <c r="D9" s="24"/>
    </row>
    <row r="10" spans="1:4">
      <c r="A10" s="26" t="s">
        <v>23</v>
      </c>
      <c r="B10" s="27" t="s">
        <v>254</v>
      </c>
      <c r="C10" s="24">
        <v>9779128.0700000003</v>
      </c>
      <c r="D10" s="24">
        <v>31159058.579999998</v>
      </c>
    </row>
    <row r="11" spans="1:4">
      <c r="A11" s="27" t="s">
        <v>24</v>
      </c>
      <c r="B11" s="27" t="s">
        <v>25</v>
      </c>
      <c r="C11" s="24">
        <v>83715659.909999996</v>
      </c>
      <c r="D11" s="24">
        <v>58512898.359999999</v>
      </c>
    </row>
    <row r="12" spans="1:4">
      <c r="A12" s="27" t="s">
        <v>26</v>
      </c>
      <c r="B12" s="27" t="s">
        <v>27</v>
      </c>
      <c r="C12" s="24">
        <v>1846947.21</v>
      </c>
      <c r="D12" s="24">
        <v>4595449.3600000003</v>
      </c>
    </row>
    <row r="13" spans="1:4">
      <c r="A13" s="27" t="s">
        <v>28</v>
      </c>
      <c r="B13" s="27" t="s">
        <v>29</v>
      </c>
      <c r="C13" s="24"/>
      <c r="D13" s="24"/>
    </row>
    <row r="14" spans="1:4">
      <c r="A14" s="27" t="s">
        <v>30</v>
      </c>
      <c r="B14" s="27" t="s">
        <v>31</v>
      </c>
      <c r="C14" s="24"/>
      <c r="D14" s="24"/>
    </row>
    <row r="15" spans="1:4">
      <c r="A15" s="27" t="s">
        <v>32</v>
      </c>
      <c r="B15" s="27" t="s">
        <v>33</v>
      </c>
      <c r="C15" s="24">
        <v>20307310</v>
      </c>
      <c r="D15" s="24">
        <v>20307310</v>
      </c>
    </row>
    <row r="16" spans="1:4">
      <c r="A16" s="27" t="s">
        <v>34</v>
      </c>
      <c r="B16" s="27" t="s">
        <v>35</v>
      </c>
      <c r="C16" s="24"/>
      <c r="D16" s="24"/>
    </row>
    <row r="17" spans="1:4">
      <c r="A17" s="27" t="s">
        <v>36</v>
      </c>
      <c r="B17" s="27" t="s">
        <v>37</v>
      </c>
      <c r="C17" s="24"/>
      <c r="D17" s="24"/>
    </row>
    <row r="18" spans="1:4">
      <c r="A18" s="27" t="s">
        <v>38</v>
      </c>
      <c r="B18" s="27" t="s">
        <v>37</v>
      </c>
      <c r="C18" s="24"/>
      <c r="D18" s="24"/>
    </row>
    <row r="19" spans="1:4">
      <c r="A19" s="27" t="s">
        <v>39</v>
      </c>
      <c r="B19" s="27"/>
      <c r="C19" s="24"/>
      <c r="D19" s="24"/>
    </row>
    <row r="20" spans="1:4" ht="15.75" thickBot="1">
      <c r="A20" s="22" t="s">
        <v>40</v>
      </c>
      <c r="B20" s="28" t="s">
        <v>256</v>
      </c>
      <c r="C20" s="30">
        <f>SUM(C10:C19)</f>
        <v>115649045.18999998</v>
      </c>
      <c r="D20" s="30">
        <f>SUM(D10:D19)</f>
        <v>114574716.3</v>
      </c>
    </row>
    <row r="21" spans="1:4">
      <c r="A21" s="21">
        <v>1.2</v>
      </c>
      <c r="B21" s="22" t="s">
        <v>41</v>
      </c>
      <c r="C21" s="32"/>
      <c r="D21" s="32"/>
    </row>
    <row r="22" spans="1:4">
      <c r="A22" s="27" t="s">
        <v>42</v>
      </c>
      <c r="B22" s="27" t="s">
        <v>255</v>
      </c>
      <c r="C22" s="24">
        <v>403326772</v>
      </c>
      <c r="D22" s="24">
        <v>403326772</v>
      </c>
    </row>
    <row r="23" spans="1:4">
      <c r="A23" s="27" t="s">
        <v>43</v>
      </c>
      <c r="B23" s="27" t="s">
        <v>226</v>
      </c>
      <c r="C23" s="24">
        <v>-129287939.25</v>
      </c>
      <c r="D23" s="24">
        <v>-134329523.88</v>
      </c>
    </row>
    <row r="24" spans="1:4">
      <c r="A24" s="27" t="s">
        <v>44</v>
      </c>
      <c r="B24" s="27" t="s">
        <v>229</v>
      </c>
      <c r="C24" s="24">
        <v>54888255</v>
      </c>
      <c r="D24" s="24">
        <v>54888255</v>
      </c>
    </row>
    <row r="25" spans="1:4">
      <c r="A25" s="27" t="s">
        <v>45</v>
      </c>
      <c r="B25" s="27" t="s">
        <v>226</v>
      </c>
      <c r="C25" s="24">
        <v>-26916390.989999998</v>
      </c>
      <c r="D25" s="24">
        <v>-29998642.079999998</v>
      </c>
    </row>
    <row r="26" spans="1:4">
      <c r="A26" s="27" t="s">
        <v>46</v>
      </c>
      <c r="B26" s="27" t="s">
        <v>47</v>
      </c>
      <c r="C26" s="24"/>
      <c r="D26" s="24"/>
    </row>
    <row r="27" spans="1:4">
      <c r="A27" s="27" t="s">
        <v>48</v>
      </c>
      <c r="B27" s="27" t="s">
        <v>49</v>
      </c>
      <c r="C27" s="24"/>
      <c r="D27" s="24"/>
    </row>
    <row r="28" spans="1:4">
      <c r="A28" s="27" t="s">
        <v>50</v>
      </c>
      <c r="B28" s="27" t="s">
        <v>51</v>
      </c>
      <c r="C28" s="24">
        <v>988900</v>
      </c>
      <c r="D28" s="24">
        <v>988900</v>
      </c>
    </row>
    <row r="29" spans="1:4">
      <c r="A29" s="27" t="s">
        <v>52</v>
      </c>
      <c r="B29" s="27" t="s">
        <v>53</v>
      </c>
      <c r="C29" s="24"/>
      <c r="D29" s="24"/>
    </row>
    <row r="30" spans="1:4">
      <c r="A30" s="27" t="s">
        <v>54</v>
      </c>
      <c r="B30" s="27" t="s">
        <v>55</v>
      </c>
      <c r="C30" s="24"/>
      <c r="D30" s="24"/>
    </row>
    <row r="31" spans="1:4">
      <c r="A31" s="27" t="s">
        <v>56</v>
      </c>
      <c r="B31" s="27" t="s">
        <v>257</v>
      </c>
      <c r="C31" s="24"/>
      <c r="D31" s="24"/>
    </row>
    <row r="32" spans="1:4">
      <c r="A32" s="26" t="s">
        <v>57</v>
      </c>
      <c r="B32" s="27"/>
      <c r="C32" s="16"/>
      <c r="D32" s="16"/>
    </row>
    <row r="33" spans="1:4" ht="15.75" thickBot="1">
      <c r="A33" s="22" t="s">
        <v>58</v>
      </c>
      <c r="B33" s="28" t="s">
        <v>59</v>
      </c>
      <c r="C33" s="29">
        <f>SUM(C22:C30)</f>
        <v>302999596.75999999</v>
      </c>
      <c r="D33" s="29">
        <f>SUM(D22:D30)</f>
        <v>294875761.04000002</v>
      </c>
    </row>
    <row r="34" spans="1:4" ht="15.75" thickBot="1">
      <c r="A34" s="21">
        <v>1.3</v>
      </c>
      <c r="B34" s="28" t="s">
        <v>258</v>
      </c>
      <c r="C34" s="34">
        <f>C20+C33</f>
        <v>418648641.94999999</v>
      </c>
      <c r="D34" s="34">
        <f>D20+D33</f>
        <v>409450477.34000003</v>
      </c>
    </row>
    <row r="35" spans="1:4" ht="15.75" thickTop="1">
      <c r="A35" s="21">
        <v>2</v>
      </c>
      <c r="B35" s="28" t="s">
        <v>60</v>
      </c>
      <c r="C35" s="32"/>
      <c r="D35" s="32"/>
    </row>
    <row r="36" spans="1:4">
      <c r="A36" s="21">
        <v>2.1</v>
      </c>
      <c r="B36" s="22" t="s">
        <v>61</v>
      </c>
      <c r="C36" s="24"/>
      <c r="D36" s="24"/>
    </row>
    <row r="37" spans="1:4">
      <c r="A37" s="22" t="s">
        <v>62</v>
      </c>
      <c r="B37" s="22" t="s">
        <v>63</v>
      </c>
      <c r="C37" s="35"/>
      <c r="D37" s="35"/>
    </row>
    <row r="38" spans="1:4">
      <c r="A38" s="27" t="s">
        <v>64</v>
      </c>
      <c r="B38" s="27" t="s">
        <v>65</v>
      </c>
      <c r="C38" s="24">
        <v>78349496.439999998</v>
      </c>
      <c r="D38" s="24">
        <v>84999799.439999998</v>
      </c>
    </row>
    <row r="39" spans="1:4">
      <c r="A39" s="27" t="s">
        <v>66</v>
      </c>
      <c r="B39" s="27" t="s">
        <v>67</v>
      </c>
      <c r="C39" s="32"/>
      <c r="D39" s="32"/>
    </row>
    <row r="40" spans="1:4">
      <c r="A40" s="27" t="s">
        <v>68</v>
      </c>
      <c r="B40" s="27" t="s">
        <v>69</v>
      </c>
      <c r="C40" s="24"/>
      <c r="D40" s="24"/>
    </row>
    <row r="41" spans="1:4">
      <c r="A41" s="27" t="s">
        <v>70</v>
      </c>
      <c r="B41" s="27" t="s">
        <v>71</v>
      </c>
      <c r="C41" s="24"/>
      <c r="D41" s="24"/>
    </row>
    <row r="42" spans="1:4">
      <c r="A42" s="27" t="s">
        <v>72</v>
      </c>
      <c r="B42" s="27" t="s">
        <v>73</v>
      </c>
      <c r="C42" s="24"/>
      <c r="D42" s="24"/>
    </row>
    <row r="43" spans="1:4">
      <c r="A43" s="27" t="s">
        <v>74</v>
      </c>
      <c r="B43" s="27" t="s">
        <v>75</v>
      </c>
      <c r="C43" s="24">
        <v>2541369.11</v>
      </c>
      <c r="D43" s="24">
        <v>9128569.6400000006</v>
      </c>
    </row>
    <row r="44" spans="1:4">
      <c r="A44" s="5"/>
      <c r="B44" s="5"/>
      <c r="C44" s="5"/>
      <c r="D44" s="16"/>
    </row>
    <row r="45" spans="1:4">
      <c r="A45" s="5"/>
      <c r="B45" s="5"/>
      <c r="C45" s="5"/>
      <c r="D45" s="16"/>
    </row>
  </sheetData>
  <mergeCells count="3">
    <mergeCell ref="A5:A6"/>
    <mergeCell ref="B5:B6"/>
    <mergeCell ref="C5:D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K34" sqref="K34"/>
    </sheetView>
  </sheetViews>
  <sheetFormatPr defaultRowHeight="12.75"/>
  <cols>
    <col min="1" max="1" width="9.140625" style="5"/>
    <col min="2" max="2" width="40" style="5" bestFit="1" customWidth="1"/>
    <col min="3" max="3" width="18.42578125" style="5" customWidth="1"/>
    <col min="4" max="6" width="18.28515625" style="5" hidden="1" customWidth="1"/>
    <col min="7" max="7" width="18.28515625" style="5" customWidth="1"/>
    <col min="8" max="257" width="9.140625" style="5"/>
    <col min="258" max="258" width="40" style="5" bestFit="1" customWidth="1"/>
    <col min="259" max="259" width="15.140625" style="5" bestFit="1" customWidth="1"/>
    <col min="260" max="262" width="0" style="5" hidden="1" customWidth="1"/>
    <col min="263" max="263" width="18.28515625" style="5" customWidth="1"/>
    <col min="264" max="513" width="9.140625" style="5"/>
    <col min="514" max="514" width="40" style="5" bestFit="1" customWidth="1"/>
    <col min="515" max="515" width="15.140625" style="5" bestFit="1" customWidth="1"/>
    <col min="516" max="518" width="0" style="5" hidden="1" customWidth="1"/>
    <col min="519" max="519" width="18.28515625" style="5" customWidth="1"/>
    <col min="520" max="769" width="9.140625" style="5"/>
    <col min="770" max="770" width="40" style="5" bestFit="1" customWidth="1"/>
    <col min="771" max="771" width="15.140625" style="5" bestFit="1" customWidth="1"/>
    <col min="772" max="774" width="0" style="5" hidden="1" customWidth="1"/>
    <col min="775" max="775" width="18.28515625" style="5" customWidth="1"/>
    <col min="776" max="1025" width="9.140625" style="5"/>
    <col min="1026" max="1026" width="40" style="5" bestFit="1" customWidth="1"/>
    <col min="1027" max="1027" width="15.140625" style="5" bestFit="1" customWidth="1"/>
    <col min="1028" max="1030" width="0" style="5" hidden="1" customWidth="1"/>
    <col min="1031" max="1031" width="18.28515625" style="5" customWidth="1"/>
    <col min="1032" max="1281" width="9.140625" style="5"/>
    <col min="1282" max="1282" width="40" style="5" bestFit="1" customWidth="1"/>
    <col min="1283" max="1283" width="15.140625" style="5" bestFit="1" customWidth="1"/>
    <col min="1284" max="1286" width="0" style="5" hidden="1" customWidth="1"/>
    <col min="1287" max="1287" width="18.28515625" style="5" customWidth="1"/>
    <col min="1288" max="1537" width="9.140625" style="5"/>
    <col min="1538" max="1538" width="40" style="5" bestFit="1" customWidth="1"/>
    <col min="1539" max="1539" width="15.140625" style="5" bestFit="1" customWidth="1"/>
    <col min="1540" max="1542" width="0" style="5" hidden="1" customWidth="1"/>
    <col min="1543" max="1543" width="18.28515625" style="5" customWidth="1"/>
    <col min="1544" max="1793" width="9.140625" style="5"/>
    <col min="1794" max="1794" width="40" style="5" bestFit="1" customWidth="1"/>
    <col min="1795" max="1795" width="15.140625" style="5" bestFit="1" customWidth="1"/>
    <col min="1796" max="1798" width="0" style="5" hidden="1" customWidth="1"/>
    <col min="1799" max="1799" width="18.28515625" style="5" customWidth="1"/>
    <col min="1800" max="2049" width="9.140625" style="5"/>
    <col min="2050" max="2050" width="40" style="5" bestFit="1" customWidth="1"/>
    <col min="2051" max="2051" width="15.140625" style="5" bestFit="1" customWidth="1"/>
    <col min="2052" max="2054" width="0" style="5" hidden="1" customWidth="1"/>
    <col min="2055" max="2055" width="18.28515625" style="5" customWidth="1"/>
    <col min="2056" max="2305" width="9.140625" style="5"/>
    <col min="2306" max="2306" width="40" style="5" bestFit="1" customWidth="1"/>
    <col min="2307" max="2307" width="15.140625" style="5" bestFit="1" customWidth="1"/>
    <col min="2308" max="2310" width="0" style="5" hidden="1" customWidth="1"/>
    <col min="2311" max="2311" width="18.28515625" style="5" customWidth="1"/>
    <col min="2312" max="2561" width="9.140625" style="5"/>
    <col min="2562" max="2562" width="40" style="5" bestFit="1" customWidth="1"/>
    <col min="2563" max="2563" width="15.140625" style="5" bestFit="1" customWidth="1"/>
    <col min="2564" max="2566" width="0" style="5" hidden="1" customWidth="1"/>
    <col min="2567" max="2567" width="18.28515625" style="5" customWidth="1"/>
    <col min="2568" max="2817" width="9.140625" style="5"/>
    <col min="2818" max="2818" width="40" style="5" bestFit="1" customWidth="1"/>
    <col min="2819" max="2819" width="15.140625" style="5" bestFit="1" customWidth="1"/>
    <col min="2820" max="2822" width="0" style="5" hidden="1" customWidth="1"/>
    <col min="2823" max="2823" width="18.28515625" style="5" customWidth="1"/>
    <col min="2824" max="3073" width="9.140625" style="5"/>
    <col min="3074" max="3074" width="40" style="5" bestFit="1" customWidth="1"/>
    <col min="3075" max="3075" width="15.140625" style="5" bestFit="1" customWidth="1"/>
    <col min="3076" max="3078" width="0" style="5" hidden="1" customWidth="1"/>
    <col min="3079" max="3079" width="18.28515625" style="5" customWidth="1"/>
    <col min="3080" max="3329" width="9.140625" style="5"/>
    <col min="3330" max="3330" width="40" style="5" bestFit="1" customWidth="1"/>
    <col min="3331" max="3331" width="15.140625" style="5" bestFit="1" customWidth="1"/>
    <col min="3332" max="3334" width="0" style="5" hidden="1" customWidth="1"/>
    <col min="3335" max="3335" width="18.28515625" style="5" customWidth="1"/>
    <col min="3336" max="3585" width="9.140625" style="5"/>
    <col min="3586" max="3586" width="40" style="5" bestFit="1" customWidth="1"/>
    <col min="3587" max="3587" width="15.140625" style="5" bestFit="1" customWidth="1"/>
    <col min="3588" max="3590" width="0" style="5" hidden="1" customWidth="1"/>
    <col min="3591" max="3591" width="18.28515625" style="5" customWidth="1"/>
    <col min="3592" max="3841" width="9.140625" style="5"/>
    <col min="3842" max="3842" width="40" style="5" bestFit="1" customWidth="1"/>
    <col min="3843" max="3843" width="15.140625" style="5" bestFit="1" customWidth="1"/>
    <col min="3844" max="3846" width="0" style="5" hidden="1" customWidth="1"/>
    <col min="3847" max="3847" width="18.28515625" style="5" customWidth="1"/>
    <col min="3848" max="4097" width="9.140625" style="5"/>
    <col min="4098" max="4098" width="40" style="5" bestFit="1" customWidth="1"/>
    <col min="4099" max="4099" width="15.140625" style="5" bestFit="1" customWidth="1"/>
    <col min="4100" max="4102" width="0" style="5" hidden="1" customWidth="1"/>
    <col min="4103" max="4103" width="18.28515625" style="5" customWidth="1"/>
    <col min="4104" max="4353" width="9.140625" style="5"/>
    <col min="4354" max="4354" width="40" style="5" bestFit="1" customWidth="1"/>
    <col min="4355" max="4355" width="15.140625" style="5" bestFit="1" customWidth="1"/>
    <col min="4356" max="4358" width="0" style="5" hidden="1" customWidth="1"/>
    <col min="4359" max="4359" width="18.28515625" style="5" customWidth="1"/>
    <col min="4360" max="4609" width="9.140625" style="5"/>
    <col min="4610" max="4610" width="40" style="5" bestFit="1" customWidth="1"/>
    <col min="4611" max="4611" width="15.140625" style="5" bestFit="1" customWidth="1"/>
    <col min="4612" max="4614" width="0" style="5" hidden="1" customWidth="1"/>
    <col min="4615" max="4615" width="18.28515625" style="5" customWidth="1"/>
    <col min="4616" max="4865" width="9.140625" style="5"/>
    <col min="4866" max="4866" width="40" style="5" bestFit="1" customWidth="1"/>
    <col min="4867" max="4867" width="15.140625" style="5" bestFit="1" customWidth="1"/>
    <col min="4868" max="4870" width="0" style="5" hidden="1" customWidth="1"/>
    <col min="4871" max="4871" width="18.28515625" style="5" customWidth="1"/>
    <col min="4872" max="5121" width="9.140625" style="5"/>
    <col min="5122" max="5122" width="40" style="5" bestFit="1" customWidth="1"/>
    <col min="5123" max="5123" width="15.140625" style="5" bestFit="1" customWidth="1"/>
    <col min="5124" max="5126" width="0" style="5" hidden="1" customWidth="1"/>
    <col min="5127" max="5127" width="18.28515625" style="5" customWidth="1"/>
    <col min="5128" max="5377" width="9.140625" style="5"/>
    <col min="5378" max="5378" width="40" style="5" bestFit="1" customWidth="1"/>
    <col min="5379" max="5379" width="15.140625" style="5" bestFit="1" customWidth="1"/>
    <col min="5380" max="5382" width="0" style="5" hidden="1" customWidth="1"/>
    <col min="5383" max="5383" width="18.28515625" style="5" customWidth="1"/>
    <col min="5384" max="5633" width="9.140625" style="5"/>
    <col min="5634" max="5634" width="40" style="5" bestFit="1" customWidth="1"/>
    <col min="5635" max="5635" width="15.140625" style="5" bestFit="1" customWidth="1"/>
    <col min="5636" max="5638" width="0" style="5" hidden="1" customWidth="1"/>
    <col min="5639" max="5639" width="18.28515625" style="5" customWidth="1"/>
    <col min="5640" max="5889" width="9.140625" style="5"/>
    <col min="5890" max="5890" width="40" style="5" bestFit="1" customWidth="1"/>
    <col min="5891" max="5891" width="15.140625" style="5" bestFit="1" customWidth="1"/>
    <col min="5892" max="5894" width="0" style="5" hidden="1" customWidth="1"/>
    <col min="5895" max="5895" width="18.28515625" style="5" customWidth="1"/>
    <col min="5896" max="6145" width="9.140625" style="5"/>
    <col min="6146" max="6146" width="40" style="5" bestFit="1" customWidth="1"/>
    <col min="6147" max="6147" width="15.140625" style="5" bestFit="1" customWidth="1"/>
    <col min="6148" max="6150" width="0" style="5" hidden="1" customWidth="1"/>
    <col min="6151" max="6151" width="18.28515625" style="5" customWidth="1"/>
    <col min="6152" max="6401" width="9.140625" style="5"/>
    <col min="6402" max="6402" width="40" style="5" bestFit="1" customWidth="1"/>
    <col min="6403" max="6403" width="15.140625" style="5" bestFit="1" customWidth="1"/>
    <col min="6404" max="6406" width="0" style="5" hidden="1" customWidth="1"/>
    <col min="6407" max="6407" width="18.28515625" style="5" customWidth="1"/>
    <col min="6408" max="6657" width="9.140625" style="5"/>
    <col min="6658" max="6658" width="40" style="5" bestFit="1" customWidth="1"/>
    <col min="6659" max="6659" width="15.140625" style="5" bestFit="1" customWidth="1"/>
    <col min="6660" max="6662" width="0" style="5" hidden="1" customWidth="1"/>
    <col min="6663" max="6663" width="18.28515625" style="5" customWidth="1"/>
    <col min="6664" max="6913" width="9.140625" style="5"/>
    <col min="6914" max="6914" width="40" style="5" bestFit="1" customWidth="1"/>
    <col min="6915" max="6915" width="15.140625" style="5" bestFit="1" customWidth="1"/>
    <col min="6916" max="6918" width="0" style="5" hidden="1" customWidth="1"/>
    <col min="6919" max="6919" width="18.28515625" style="5" customWidth="1"/>
    <col min="6920" max="7169" width="9.140625" style="5"/>
    <col min="7170" max="7170" width="40" style="5" bestFit="1" customWidth="1"/>
    <col min="7171" max="7171" width="15.140625" style="5" bestFit="1" customWidth="1"/>
    <col min="7172" max="7174" width="0" style="5" hidden="1" customWidth="1"/>
    <col min="7175" max="7175" width="18.28515625" style="5" customWidth="1"/>
    <col min="7176" max="7425" width="9.140625" style="5"/>
    <col min="7426" max="7426" width="40" style="5" bestFit="1" customWidth="1"/>
    <col min="7427" max="7427" width="15.140625" style="5" bestFit="1" customWidth="1"/>
    <col min="7428" max="7430" width="0" style="5" hidden="1" customWidth="1"/>
    <col min="7431" max="7431" width="18.28515625" style="5" customWidth="1"/>
    <col min="7432" max="7681" width="9.140625" style="5"/>
    <col min="7682" max="7682" width="40" style="5" bestFit="1" customWidth="1"/>
    <col min="7683" max="7683" width="15.140625" style="5" bestFit="1" customWidth="1"/>
    <col min="7684" max="7686" width="0" style="5" hidden="1" customWidth="1"/>
    <col min="7687" max="7687" width="18.28515625" style="5" customWidth="1"/>
    <col min="7688" max="7937" width="9.140625" style="5"/>
    <col min="7938" max="7938" width="40" style="5" bestFit="1" customWidth="1"/>
    <col min="7939" max="7939" width="15.140625" style="5" bestFit="1" customWidth="1"/>
    <col min="7940" max="7942" width="0" style="5" hidden="1" customWidth="1"/>
    <col min="7943" max="7943" width="18.28515625" style="5" customWidth="1"/>
    <col min="7944" max="8193" width="9.140625" style="5"/>
    <col min="8194" max="8194" width="40" style="5" bestFit="1" customWidth="1"/>
    <col min="8195" max="8195" width="15.140625" style="5" bestFit="1" customWidth="1"/>
    <col min="8196" max="8198" width="0" style="5" hidden="1" customWidth="1"/>
    <col min="8199" max="8199" width="18.28515625" style="5" customWidth="1"/>
    <col min="8200" max="8449" width="9.140625" style="5"/>
    <col min="8450" max="8450" width="40" style="5" bestFit="1" customWidth="1"/>
    <col min="8451" max="8451" width="15.140625" style="5" bestFit="1" customWidth="1"/>
    <col min="8452" max="8454" width="0" style="5" hidden="1" customWidth="1"/>
    <col min="8455" max="8455" width="18.28515625" style="5" customWidth="1"/>
    <col min="8456" max="8705" width="9.140625" style="5"/>
    <col min="8706" max="8706" width="40" style="5" bestFit="1" customWidth="1"/>
    <col min="8707" max="8707" width="15.140625" style="5" bestFit="1" customWidth="1"/>
    <col min="8708" max="8710" width="0" style="5" hidden="1" customWidth="1"/>
    <col min="8711" max="8711" width="18.28515625" style="5" customWidth="1"/>
    <col min="8712" max="8961" width="9.140625" style="5"/>
    <col min="8962" max="8962" width="40" style="5" bestFit="1" customWidth="1"/>
    <col min="8963" max="8963" width="15.140625" style="5" bestFit="1" customWidth="1"/>
    <col min="8964" max="8966" width="0" style="5" hidden="1" customWidth="1"/>
    <col min="8967" max="8967" width="18.28515625" style="5" customWidth="1"/>
    <col min="8968" max="9217" width="9.140625" style="5"/>
    <col min="9218" max="9218" width="40" style="5" bestFit="1" customWidth="1"/>
    <col min="9219" max="9219" width="15.140625" style="5" bestFit="1" customWidth="1"/>
    <col min="9220" max="9222" width="0" style="5" hidden="1" customWidth="1"/>
    <col min="9223" max="9223" width="18.28515625" style="5" customWidth="1"/>
    <col min="9224" max="9473" width="9.140625" style="5"/>
    <col min="9474" max="9474" width="40" style="5" bestFit="1" customWidth="1"/>
    <col min="9475" max="9475" width="15.140625" style="5" bestFit="1" customWidth="1"/>
    <col min="9476" max="9478" width="0" style="5" hidden="1" customWidth="1"/>
    <col min="9479" max="9479" width="18.28515625" style="5" customWidth="1"/>
    <col min="9480" max="9729" width="9.140625" style="5"/>
    <col min="9730" max="9730" width="40" style="5" bestFit="1" customWidth="1"/>
    <col min="9731" max="9731" width="15.140625" style="5" bestFit="1" customWidth="1"/>
    <col min="9732" max="9734" width="0" style="5" hidden="1" customWidth="1"/>
    <col min="9735" max="9735" width="18.28515625" style="5" customWidth="1"/>
    <col min="9736" max="9985" width="9.140625" style="5"/>
    <col min="9986" max="9986" width="40" style="5" bestFit="1" customWidth="1"/>
    <col min="9987" max="9987" width="15.140625" style="5" bestFit="1" customWidth="1"/>
    <col min="9988" max="9990" width="0" style="5" hidden="1" customWidth="1"/>
    <col min="9991" max="9991" width="18.28515625" style="5" customWidth="1"/>
    <col min="9992" max="10241" width="9.140625" style="5"/>
    <col min="10242" max="10242" width="40" style="5" bestFit="1" customWidth="1"/>
    <col min="10243" max="10243" width="15.140625" style="5" bestFit="1" customWidth="1"/>
    <col min="10244" max="10246" width="0" style="5" hidden="1" customWidth="1"/>
    <col min="10247" max="10247" width="18.28515625" style="5" customWidth="1"/>
    <col min="10248" max="10497" width="9.140625" style="5"/>
    <col min="10498" max="10498" width="40" style="5" bestFit="1" customWidth="1"/>
    <col min="10499" max="10499" width="15.140625" style="5" bestFit="1" customWidth="1"/>
    <col min="10500" max="10502" width="0" style="5" hidden="1" customWidth="1"/>
    <col min="10503" max="10503" width="18.28515625" style="5" customWidth="1"/>
    <col min="10504" max="10753" width="9.140625" style="5"/>
    <col min="10754" max="10754" width="40" style="5" bestFit="1" customWidth="1"/>
    <col min="10755" max="10755" width="15.140625" style="5" bestFit="1" customWidth="1"/>
    <col min="10756" max="10758" width="0" style="5" hidden="1" customWidth="1"/>
    <col min="10759" max="10759" width="18.28515625" style="5" customWidth="1"/>
    <col min="10760" max="11009" width="9.140625" style="5"/>
    <col min="11010" max="11010" width="40" style="5" bestFit="1" customWidth="1"/>
    <col min="11011" max="11011" width="15.140625" style="5" bestFit="1" customWidth="1"/>
    <col min="11012" max="11014" width="0" style="5" hidden="1" customWidth="1"/>
    <col min="11015" max="11015" width="18.28515625" style="5" customWidth="1"/>
    <col min="11016" max="11265" width="9.140625" style="5"/>
    <col min="11266" max="11266" width="40" style="5" bestFit="1" customWidth="1"/>
    <col min="11267" max="11267" width="15.140625" style="5" bestFit="1" customWidth="1"/>
    <col min="11268" max="11270" width="0" style="5" hidden="1" customWidth="1"/>
    <col min="11271" max="11271" width="18.28515625" style="5" customWidth="1"/>
    <col min="11272" max="11521" width="9.140625" style="5"/>
    <col min="11522" max="11522" width="40" style="5" bestFit="1" customWidth="1"/>
    <col min="11523" max="11523" width="15.140625" style="5" bestFit="1" customWidth="1"/>
    <col min="11524" max="11526" width="0" style="5" hidden="1" customWidth="1"/>
    <col min="11527" max="11527" width="18.28515625" style="5" customWidth="1"/>
    <col min="11528" max="11777" width="9.140625" style="5"/>
    <col min="11778" max="11778" width="40" style="5" bestFit="1" customWidth="1"/>
    <col min="11779" max="11779" width="15.140625" style="5" bestFit="1" customWidth="1"/>
    <col min="11780" max="11782" width="0" style="5" hidden="1" customWidth="1"/>
    <col min="11783" max="11783" width="18.28515625" style="5" customWidth="1"/>
    <col min="11784" max="12033" width="9.140625" style="5"/>
    <col min="12034" max="12034" width="40" style="5" bestFit="1" customWidth="1"/>
    <col min="12035" max="12035" width="15.140625" style="5" bestFit="1" customWidth="1"/>
    <col min="12036" max="12038" width="0" style="5" hidden="1" customWidth="1"/>
    <col min="12039" max="12039" width="18.28515625" style="5" customWidth="1"/>
    <col min="12040" max="12289" width="9.140625" style="5"/>
    <col min="12290" max="12290" width="40" style="5" bestFit="1" customWidth="1"/>
    <col min="12291" max="12291" width="15.140625" style="5" bestFit="1" customWidth="1"/>
    <col min="12292" max="12294" width="0" style="5" hidden="1" customWidth="1"/>
    <col min="12295" max="12295" width="18.28515625" style="5" customWidth="1"/>
    <col min="12296" max="12545" width="9.140625" style="5"/>
    <col min="12546" max="12546" width="40" style="5" bestFit="1" customWidth="1"/>
    <col min="12547" max="12547" width="15.140625" style="5" bestFit="1" customWidth="1"/>
    <col min="12548" max="12550" width="0" style="5" hidden="1" customWidth="1"/>
    <col min="12551" max="12551" width="18.28515625" style="5" customWidth="1"/>
    <col min="12552" max="12801" width="9.140625" style="5"/>
    <col min="12802" max="12802" width="40" style="5" bestFit="1" customWidth="1"/>
    <col min="12803" max="12803" width="15.140625" style="5" bestFit="1" customWidth="1"/>
    <col min="12804" max="12806" width="0" style="5" hidden="1" customWidth="1"/>
    <col min="12807" max="12807" width="18.28515625" style="5" customWidth="1"/>
    <col min="12808" max="13057" width="9.140625" style="5"/>
    <col min="13058" max="13058" width="40" style="5" bestFit="1" customWidth="1"/>
    <col min="13059" max="13059" width="15.140625" style="5" bestFit="1" customWidth="1"/>
    <col min="13060" max="13062" width="0" style="5" hidden="1" customWidth="1"/>
    <col min="13063" max="13063" width="18.28515625" style="5" customWidth="1"/>
    <col min="13064" max="13313" width="9.140625" style="5"/>
    <col min="13314" max="13314" width="40" style="5" bestFit="1" customWidth="1"/>
    <col min="13315" max="13315" width="15.140625" style="5" bestFit="1" customWidth="1"/>
    <col min="13316" max="13318" width="0" style="5" hidden="1" customWidth="1"/>
    <col min="13319" max="13319" width="18.28515625" style="5" customWidth="1"/>
    <col min="13320" max="13569" width="9.140625" style="5"/>
    <col min="13570" max="13570" width="40" style="5" bestFit="1" customWidth="1"/>
    <col min="13571" max="13571" width="15.140625" style="5" bestFit="1" customWidth="1"/>
    <col min="13572" max="13574" width="0" style="5" hidden="1" customWidth="1"/>
    <col min="13575" max="13575" width="18.28515625" style="5" customWidth="1"/>
    <col min="13576" max="13825" width="9.140625" style="5"/>
    <col min="13826" max="13826" width="40" style="5" bestFit="1" customWidth="1"/>
    <col min="13827" max="13827" width="15.140625" style="5" bestFit="1" customWidth="1"/>
    <col min="13828" max="13830" width="0" style="5" hidden="1" customWidth="1"/>
    <col min="13831" max="13831" width="18.28515625" style="5" customWidth="1"/>
    <col min="13832" max="14081" width="9.140625" style="5"/>
    <col min="14082" max="14082" width="40" style="5" bestFit="1" customWidth="1"/>
    <col min="14083" max="14083" width="15.140625" style="5" bestFit="1" customWidth="1"/>
    <col min="14084" max="14086" width="0" style="5" hidden="1" customWidth="1"/>
    <col min="14087" max="14087" width="18.28515625" style="5" customWidth="1"/>
    <col min="14088" max="14337" width="9.140625" style="5"/>
    <col min="14338" max="14338" width="40" style="5" bestFit="1" customWidth="1"/>
    <col min="14339" max="14339" width="15.140625" style="5" bestFit="1" customWidth="1"/>
    <col min="14340" max="14342" width="0" style="5" hidden="1" customWidth="1"/>
    <col min="14343" max="14343" width="18.28515625" style="5" customWidth="1"/>
    <col min="14344" max="14593" width="9.140625" style="5"/>
    <col min="14594" max="14594" width="40" style="5" bestFit="1" customWidth="1"/>
    <col min="14595" max="14595" width="15.140625" style="5" bestFit="1" customWidth="1"/>
    <col min="14596" max="14598" width="0" style="5" hidden="1" customWidth="1"/>
    <col min="14599" max="14599" width="18.28515625" style="5" customWidth="1"/>
    <col min="14600" max="14849" width="9.140625" style="5"/>
    <col min="14850" max="14850" width="40" style="5" bestFit="1" customWidth="1"/>
    <col min="14851" max="14851" width="15.140625" style="5" bestFit="1" customWidth="1"/>
    <col min="14852" max="14854" width="0" style="5" hidden="1" customWidth="1"/>
    <col min="14855" max="14855" width="18.28515625" style="5" customWidth="1"/>
    <col min="14856" max="15105" width="9.140625" style="5"/>
    <col min="15106" max="15106" width="40" style="5" bestFit="1" customWidth="1"/>
    <col min="15107" max="15107" width="15.140625" style="5" bestFit="1" customWidth="1"/>
    <col min="15108" max="15110" width="0" style="5" hidden="1" customWidth="1"/>
    <col min="15111" max="15111" width="18.28515625" style="5" customWidth="1"/>
    <col min="15112" max="15361" width="9.140625" style="5"/>
    <col min="15362" max="15362" width="40" style="5" bestFit="1" customWidth="1"/>
    <col min="15363" max="15363" width="15.140625" style="5" bestFit="1" customWidth="1"/>
    <col min="15364" max="15366" width="0" style="5" hidden="1" customWidth="1"/>
    <col min="15367" max="15367" width="18.28515625" style="5" customWidth="1"/>
    <col min="15368" max="15617" width="9.140625" style="5"/>
    <col min="15618" max="15618" width="40" style="5" bestFit="1" customWidth="1"/>
    <col min="15619" max="15619" width="15.140625" style="5" bestFit="1" customWidth="1"/>
    <col min="15620" max="15622" width="0" style="5" hidden="1" customWidth="1"/>
    <col min="15623" max="15623" width="18.28515625" style="5" customWidth="1"/>
    <col min="15624" max="15873" width="9.140625" style="5"/>
    <col min="15874" max="15874" width="40" style="5" bestFit="1" customWidth="1"/>
    <col min="15875" max="15875" width="15.140625" style="5" bestFit="1" customWidth="1"/>
    <col min="15876" max="15878" width="0" style="5" hidden="1" customWidth="1"/>
    <col min="15879" max="15879" width="18.28515625" style="5" customWidth="1"/>
    <col min="15880" max="16129" width="9.140625" style="5"/>
    <col min="16130" max="16130" width="40" style="5" bestFit="1" customWidth="1"/>
    <col min="16131" max="16131" width="15.140625" style="5" bestFit="1" customWidth="1"/>
    <col min="16132" max="16134" width="0" style="5" hidden="1" customWidth="1"/>
    <col min="16135" max="16135" width="18.28515625" style="5" customWidth="1"/>
    <col min="16136" max="16384" width="9.140625" style="5"/>
  </cols>
  <sheetData>
    <row r="1" spans="1:10" ht="13.5" thickBot="1">
      <c r="A1" s="27" t="s">
        <v>76</v>
      </c>
      <c r="B1" s="27" t="s">
        <v>77</v>
      </c>
      <c r="C1" s="23"/>
      <c r="D1" s="23"/>
      <c r="E1" s="29" t="e">
        <f>'[1]2'!#REF!+'[1]2'!#REF!</f>
        <v>#REF!</v>
      </c>
      <c r="F1" s="29" t="e">
        <f>'[1]2'!#REF!+'[1]2'!#REF!</f>
        <v>#REF!</v>
      </c>
      <c r="G1" s="23">
        <v>-24720.02</v>
      </c>
    </row>
    <row r="2" spans="1:10">
      <c r="A2" s="27" t="s">
        <v>78</v>
      </c>
      <c r="B2" s="27" t="s">
        <v>79</v>
      </c>
      <c r="C2" s="23"/>
      <c r="D2" s="23"/>
      <c r="E2" s="8" t="s">
        <v>80</v>
      </c>
      <c r="F2" s="8" t="s">
        <v>81</v>
      </c>
      <c r="G2" s="23"/>
    </row>
    <row r="3" spans="1:10">
      <c r="A3" s="27" t="s">
        <v>82</v>
      </c>
      <c r="B3" s="27" t="s">
        <v>83</v>
      </c>
      <c r="C3" s="23"/>
      <c r="D3" s="23"/>
      <c r="E3" s="23"/>
      <c r="F3" s="23"/>
      <c r="G3" s="23"/>
    </row>
    <row r="4" spans="1:10">
      <c r="A4" s="27" t="s">
        <v>84</v>
      </c>
      <c r="B4" s="27" t="s">
        <v>85</v>
      </c>
      <c r="C4" s="23"/>
      <c r="D4" s="23"/>
      <c r="E4" s="23"/>
      <c r="F4" s="23"/>
      <c r="G4" s="23"/>
    </row>
    <row r="5" spans="1:10">
      <c r="A5" s="27" t="s">
        <v>86</v>
      </c>
      <c r="B5" s="27" t="s">
        <v>87</v>
      </c>
      <c r="C5" s="23">
        <v>39490328.619999997</v>
      </c>
      <c r="D5" s="23"/>
      <c r="E5" s="23"/>
      <c r="F5" s="23"/>
      <c r="G5" s="23">
        <v>35325233.619999997</v>
      </c>
    </row>
    <row r="6" spans="1:10">
      <c r="A6" s="27" t="s">
        <v>88</v>
      </c>
      <c r="B6" s="27"/>
      <c r="C6" s="23"/>
      <c r="D6" s="23"/>
      <c r="E6" s="36"/>
      <c r="F6" s="36"/>
      <c r="G6" s="23"/>
    </row>
    <row r="7" spans="1:10" ht="13.5" thickBot="1">
      <c r="A7" s="22" t="s">
        <v>89</v>
      </c>
      <c r="B7" s="28" t="s">
        <v>259</v>
      </c>
      <c r="C7" s="29">
        <v>120381194.17</v>
      </c>
      <c r="D7" s="29"/>
      <c r="E7" s="31"/>
      <c r="F7" s="31"/>
      <c r="G7" s="29">
        <f>'2'!D38+'2'!D43+'3'!G5+G1</f>
        <v>129428882.67999999</v>
      </c>
    </row>
    <row r="8" spans="1:10">
      <c r="A8" s="37" t="s">
        <v>90</v>
      </c>
      <c r="B8" s="22" t="s">
        <v>91</v>
      </c>
      <c r="C8" s="31"/>
      <c r="D8" s="31"/>
      <c r="E8" s="23"/>
      <c r="F8" s="23"/>
      <c r="G8" s="31"/>
    </row>
    <row r="9" spans="1:10">
      <c r="A9" s="27" t="s">
        <v>92</v>
      </c>
      <c r="B9" s="27" t="s">
        <v>93</v>
      </c>
      <c r="C9" s="23"/>
      <c r="D9" s="23"/>
      <c r="E9" s="23"/>
      <c r="F9" s="23"/>
      <c r="G9" s="23"/>
    </row>
    <row r="10" spans="1:10">
      <c r="A10" s="27" t="s">
        <v>94</v>
      </c>
      <c r="B10" s="27" t="s">
        <v>95</v>
      </c>
      <c r="C10" s="23"/>
      <c r="D10" s="23"/>
      <c r="E10" s="23"/>
      <c r="F10" s="23"/>
      <c r="G10" s="23"/>
    </row>
    <row r="11" spans="1:10">
      <c r="A11" s="27" t="s">
        <v>96</v>
      </c>
      <c r="B11" s="27" t="s">
        <v>97</v>
      </c>
      <c r="C11" s="23"/>
      <c r="D11" s="23"/>
      <c r="E11" s="23"/>
      <c r="F11" s="23"/>
      <c r="G11" s="23"/>
    </row>
    <row r="12" spans="1:10">
      <c r="A12" s="27" t="s">
        <v>98</v>
      </c>
      <c r="B12" s="27" t="s">
        <v>99</v>
      </c>
      <c r="C12" s="23"/>
      <c r="D12" s="23"/>
      <c r="E12" s="23"/>
      <c r="F12" s="23"/>
      <c r="G12" s="23"/>
    </row>
    <row r="13" spans="1:10" ht="13.5" thickBot="1">
      <c r="A13" s="27" t="s">
        <v>100</v>
      </c>
      <c r="B13" s="27" t="s">
        <v>101</v>
      </c>
      <c r="C13" s="23"/>
      <c r="D13" s="23"/>
      <c r="E13" s="29">
        <f>SUM(E3:E12)</f>
        <v>0</v>
      </c>
      <c r="F13" s="29">
        <f>SUM(F3:F12)</f>
        <v>0</v>
      </c>
      <c r="G13" s="23"/>
      <c r="H13" s="38"/>
      <c r="I13" s="38"/>
      <c r="J13" s="38"/>
    </row>
    <row r="14" spans="1:10">
      <c r="A14" s="27" t="s">
        <v>102</v>
      </c>
      <c r="B14" s="27"/>
      <c r="C14" s="23"/>
      <c r="D14" s="23"/>
      <c r="E14" s="31"/>
      <c r="F14" s="31"/>
      <c r="G14" s="23"/>
    </row>
    <row r="15" spans="1:10" ht="13.5" thickBot="1">
      <c r="A15" s="22" t="s">
        <v>103</v>
      </c>
      <c r="B15" s="22" t="s">
        <v>260</v>
      </c>
      <c r="C15" s="29">
        <f>SUM(C9:C14)</f>
        <v>0</v>
      </c>
      <c r="D15" s="29">
        <f>SUM(D9:D14)</f>
        <v>0</v>
      </c>
      <c r="E15" s="39" t="e">
        <f>E1+E13</f>
        <v>#REF!</v>
      </c>
      <c r="F15" s="39" t="e">
        <f>F1+F13</f>
        <v>#REF!</v>
      </c>
      <c r="G15" s="29">
        <f>SUM(G9:G14)</f>
        <v>0</v>
      </c>
    </row>
    <row r="16" spans="1:10" ht="13.5" thickBot="1">
      <c r="A16" s="21" t="s">
        <v>104</v>
      </c>
      <c r="B16" s="28" t="s">
        <v>261</v>
      </c>
      <c r="C16" s="29">
        <f>C7</f>
        <v>120381194.17</v>
      </c>
      <c r="D16" s="29" t="e">
        <f>'[1]2'!#REF!+'[1]2'!#REF!</f>
        <v>#REF!</v>
      </c>
      <c r="G16" s="29">
        <f>G7</f>
        <v>129428882.67999999</v>
      </c>
    </row>
    <row r="17" spans="1:7">
      <c r="A17" s="37" t="s">
        <v>105</v>
      </c>
      <c r="B17" s="21" t="s">
        <v>106</v>
      </c>
      <c r="C17" s="31"/>
      <c r="D17" s="8" t="s">
        <v>107</v>
      </c>
      <c r="E17" s="40"/>
      <c r="F17" s="40"/>
      <c r="G17" s="31"/>
    </row>
    <row r="18" spans="1:7">
      <c r="A18" s="27" t="s">
        <v>108</v>
      </c>
      <c r="B18" s="27" t="s">
        <v>109</v>
      </c>
      <c r="C18" s="23"/>
      <c r="D18" s="23"/>
      <c r="G18" s="23"/>
    </row>
    <row r="19" spans="1:7">
      <c r="A19" s="27" t="s">
        <v>110</v>
      </c>
      <c r="B19" s="27" t="s">
        <v>111</v>
      </c>
      <c r="C19" s="23">
        <v>26511700</v>
      </c>
      <c r="D19" s="23"/>
      <c r="G19" s="23">
        <v>26511700</v>
      </c>
    </row>
    <row r="20" spans="1:7">
      <c r="A20" s="27" t="s">
        <v>112</v>
      </c>
      <c r="B20" s="27" t="s">
        <v>113</v>
      </c>
      <c r="C20" s="33"/>
      <c r="D20" s="23"/>
      <c r="G20" s="33"/>
    </row>
    <row r="21" spans="1:7">
      <c r="A21" s="22" t="s">
        <v>114</v>
      </c>
      <c r="B21" s="22" t="s">
        <v>115</v>
      </c>
      <c r="C21" s="36"/>
      <c r="D21" s="36"/>
      <c r="G21" s="36"/>
    </row>
    <row r="22" spans="1:7">
      <c r="A22" s="27" t="s">
        <v>116</v>
      </c>
      <c r="B22" s="27" t="s">
        <v>117</v>
      </c>
      <c r="C22" s="31"/>
      <c r="D22" s="31"/>
      <c r="G22" s="31"/>
    </row>
    <row r="23" spans="1:7">
      <c r="A23" s="27" t="s">
        <v>118</v>
      </c>
      <c r="B23" s="27" t="s">
        <v>262</v>
      </c>
      <c r="C23" s="23"/>
      <c r="D23" s="23"/>
      <c r="G23" s="23"/>
    </row>
    <row r="24" spans="1:7">
      <c r="A24" s="27" t="s">
        <v>119</v>
      </c>
      <c r="B24" s="27" t="s">
        <v>120</v>
      </c>
      <c r="C24" s="23">
        <v>57652000</v>
      </c>
      <c r="D24" s="23"/>
      <c r="G24" s="23">
        <v>57652000</v>
      </c>
    </row>
    <row r="25" spans="1:7">
      <c r="A25" s="27" t="s">
        <v>121</v>
      </c>
      <c r="B25" s="27" t="s">
        <v>122</v>
      </c>
      <c r="C25" s="23">
        <v>214103747.78</v>
      </c>
      <c r="D25" s="23">
        <f>D27+D26</f>
        <v>0</v>
      </c>
      <c r="E25" s="23">
        <f>E27+E26</f>
        <v>0</v>
      </c>
      <c r="F25" s="23">
        <f>F27+F26</f>
        <v>0</v>
      </c>
      <c r="G25" s="23">
        <v>195857894.66</v>
      </c>
    </row>
    <row r="26" spans="1:7">
      <c r="A26" s="27" t="s">
        <v>123</v>
      </c>
      <c r="B26" s="8" t="s">
        <v>263</v>
      </c>
      <c r="C26" s="33">
        <v>-44609949.530000001</v>
      </c>
      <c r="D26" s="23"/>
      <c r="G26" s="33">
        <f>G25-C25</f>
        <v>-18245853.120000005</v>
      </c>
    </row>
    <row r="27" spans="1:7">
      <c r="A27" s="27" t="s">
        <v>124</v>
      </c>
      <c r="B27" s="8" t="s">
        <v>264</v>
      </c>
      <c r="C27" s="33"/>
      <c r="D27" s="23"/>
      <c r="G27" s="33"/>
    </row>
    <row r="28" spans="1:7" ht="13.5" thickBot="1">
      <c r="A28" s="21" t="s">
        <v>125</v>
      </c>
      <c r="B28" s="28" t="s">
        <v>265</v>
      </c>
      <c r="C28" s="41">
        <f>C19+C25+C24</f>
        <v>298267447.77999997</v>
      </c>
      <c r="D28" s="41">
        <f>D19+D25</f>
        <v>0</v>
      </c>
      <c r="E28" s="41">
        <f>E19+E25</f>
        <v>0</v>
      </c>
      <c r="F28" s="41">
        <f>F19+F25</f>
        <v>0</v>
      </c>
      <c r="G28" s="41">
        <v>280021594.66000003</v>
      </c>
    </row>
    <row r="29" spans="1:7">
      <c r="A29" s="27" t="s">
        <v>126</v>
      </c>
      <c r="B29" s="27" t="s">
        <v>266</v>
      </c>
      <c r="C29" s="31"/>
      <c r="D29" s="31"/>
      <c r="G29" s="31"/>
    </row>
    <row r="30" spans="1:7" ht="13.5" thickBot="1">
      <c r="A30" s="22" t="s">
        <v>127</v>
      </c>
      <c r="B30" s="22" t="s">
        <v>267</v>
      </c>
      <c r="C30" s="39">
        <f>C16+C28</f>
        <v>418648641.94999999</v>
      </c>
      <c r="D30" s="39" t="e">
        <f>D16+D28</f>
        <v>#REF!</v>
      </c>
      <c r="G30" s="39">
        <f>G16+G28</f>
        <v>409450477.34000003</v>
      </c>
    </row>
    <row r="31" spans="1:7" ht="13.5" thickTop="1">
      <c r="C31" s="40"/>
      <c r="G31" s="40"/>
    </row>
    <row r="32" spans="1:7">
      <c r="C32" s="40"/>
      <c r="D32" s="40"/>
      <c r="G32" s="40"/>
    </row>
    <row r="33" spans="2:7">
      <c r="C33" s="40"/>
    </row>
    <row r="35" spans="2:7">
      <c r="B35" s="5" t="s">
        <v>9</v>
      </c>
      <c r="C35" s="13" t="s">
        <v>128</v>
      </c>
      <c r="D35" s="13"/>
      <c r="F35" s="13" t="s">
        <v>129</v>
      </c>
      <c r="G35" s="14"/>
    </row>
    <row r="36" spans="2:7">
      <c r="D36" s="13"/>
      <c r="E36" s="13"/>
      <c r="G36" s="14"/>
    </row>
    <row r="37" spans="2:7">
      <c r="B37" s="5" t="s">
        <v>130</v>
      </c>
      <c r="C37" s="5" t="str">
        <f>'[1]1'!H37</f>
        <v>/З.Туяа /</v>
      </c>
      <c r="D37" s="13"/>
      <c r="E37" s="13"/>
      <c r="F37" s="5" t="s">
        <v>131</v>
      </c>
      <c r="G37" s="14"/>
    </row>
    <row r="38" spans="2:7">
      <c r="D38" s="13"/>
      <c r="E38" s="13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H47" sqref="H47"/>
    </sheetView>
  </sheetViews>
  <sheetFormatPr defaultRowHeight="15"/>
  <cols>
    <col min="1" max="1" width="9.140625" style="7"/>
    <col min="2" max="2" width="34.42578125" style="7" customWidth="1"/>
    <col min="3" max="3" width="19" style="7" customWidth="1"/>
    <col min="4" max="4" width="19.7109375" style="7" customWidth="1"/>
    <col min="5" max="16384" width="9.140625" style="7"/>
  </cols>
  <sheetData>
    <row r="1" spans="1:5" ht="18.75">
      <c r="A1" s="5"/>
      <c r="B1" s="15" t="s">
        <v>132</v>
      </c>
      <c r="C1" s="15"/>
      <c r="D1" s="16"/>
      <c r="E1" s="5"/>
    </row>
    <row r="2" spans="1:5" ht="12.75" customHeight="1">
      <c r="A2" s="17" t="str">
        <f>'[1]2'!A3</f>
        <v>" 22-р Бааз" ÕÊ</v>
      </c>
      <c r="B2" s="18"/>
      <c r="C2" s="42"/>
      <c r="D2" s="43" t="s">
        <v>341</v>
      </c>
      <c r="E2" s="5"/>
    </row>
    <row r="3" spans="1:5" ht="12.75" customHeight="1">
      <c r="A3" s="19" t="s">
        <v>16</v>
      </c>
      <c r="B3" s="19"/>
      <c r="C3" s="19"/>
      <c r="D3" s="16"/>
      <c r="E3" s="5"/>
    </row>
    <row r="4" spans="1:5" ht="12" customHeight="1">
      <c r="A4" s="5"/>
      <c r="B4" s="5"/>
      <c r="C4" s="5"/>
      <c r="D4" s="16" t="s">
        <v>17</v>
      </c>
      <c r="E4" s="5"/>
    </row>
    <row r="5" spans="1:5" ht="21.75" customHeight="1">
      <c r="A5" s="44" t="s">
        <v>18</v>
      </c>
      <c r="B5" s="45" t="s">
        <v>268</v>
      </c>
      <c r="C5" s="46" t="s">
        <v>133</v>
      </c>
      <c r="D5" s="47" t="s">
        <v>269</v>
      </c>
      <c r="E5" s="5"/>
    </row>
    <row r="6" spans="1:5" ht="13.5" customHeight="1">
      <c r="A6" s="48" t="s">
        <v>23</v>
      </c>
      <c r="B6" s="27" t="s">
        <v>134</v>
      </c>
      <c r="C6" s="24">
        <v>195249441.28999999</v>
      </c>
      <c r="D6" s="24">
        <v>45091566</v>
      </c>
      <c r="E6" s="5"/>
    </row>
    <row r="7" spans="1:5" ht="14.25" customHeight="1">
      <c r="A7" s="49" t="s">
        <v>24</v>
      </c>
      <c r="B7" s="27" t="s">
        <v>135</v>
      </c>
      <c r="C7" s="24"/>
      <c r="D7" s="24"/>
      <c r="E7" s="5"/>
    </row>
    <row r="8" spans="1:5" ht="11.25" customHeight="1">
      <c r="A8" s="49" t="s">
        <v>26</v>
      </c>
      <c r="B8" s="27" t="s">
        <v>136</v>
      </c>
      <c r="C8" s="35"/>
      <c r="D8" s="35"/>
      <c r="E8" s="5"/>
    </row>
    <row r="9" spans="1:5">
      <c r="A9" s="50" t="s">
        <v>40</v>
      </c>
      <c r="B9" s="51" t="s">
        <v>270</v>
      </c>
      <c r="C9" s="52">
        <f>C6</f>
        <v>195249441.28999999</v>
      </c>
      <c r="D9" s="52">
        <v>94561568</v>
      </c>
      <c r="E9" s="5"/>
    </row>
    <row r="10" spans="1:5" ht="15.75" thickBot="1">
      <c r="A10" s="50" t="s">
        <v>137</v>
      </c>
      <c r="B10" s="22" t="s">
        <v>271</v>
      </c>
      <c r="C10" s="30"/>
      <c r="D10" s="30"/>
      <c r="E10" s="5"/>
    </row>
    <row r="11" spans="1:5" ht="15.75" thickBot="1">
      <c r="A11" s="50" t="s">
        <v>138</v>
      </c>
      <c r="B11" s="51" t="s">
        <v>139</v>
      </c>
      <c r="C11" s="53">
        <f>+C9-C10</f>
        <v>195249441.28999999</v>
      </c>
      <c r="D11" s="53">
        <f>+D9-D10</f>
        <v>94561568</v>
      </c>
      <c r="E11" s="13"/>
    </row>
    <row r="12" spans="1:5" ht="21.75" customHeight="1">
      <c r="A12" s="50" t="s">
        <v>140</v>
      </c>
      <c r="B12" s="54" t="s">
        <v>272</v>
      </c>
      <c r="C12" s="55"/>
      <c r="D12" s="75">
        <v>112591524.12</v>
      </c>
      <c r="E12" s="5"/>
    </row>
    <row r="13" spans="1:5">
      <c r="A13" s="49" t="s">
        <v>141</v>
      </c>
      <c r="B13" s="27" t="s">
        <v>273</v>
      </c>
      <c r="C13" s="24">
        <v>60337085.729999997</v>
      </c>
      <c r="D13" s="24"/>
      <c r="E13" s="5"/>
    </row>
    <row r="14" spans="1:5">
      <c r="A14" s="49" t="s">
        <v>142</v>
      </c>
      <c r="B14" s="27" t="s">
        <v>143</v>
      </c>
      <c r="C14" s="24">
        <v>3089216.42</v>
      </c>
      <c r="D14" s="24"/>
      <c r="E14" s="5"/>
    </row>
    <row r="15" spans="1:5">
      <c r="A15" s="49" t="s">
        <v>144</v>
      </c>
      <c r="B15" s="27" t="s">
        <v>145</v>
      </c>
      <c r="C15" s="24"/>
      <c r="D15" s="24"/>
      <c r="E15" s="40" t="s">
        <v>146</v>
      </c>
    </row>
    <row r="16" spans="1:5">
      <c r="A16" s="49" t="s">
        <v>147</v>
      </c>
      <c r="B16" s="56" t="s">
        <v>148</v>
      </c>
      <c r="C16" s="24">
        <v>59170187.700000003</v>
      </c>
      <c r="D16" s="24"/>
      <c r="E16" s="5"/>
    </row>
    <row r="17" spans="1:5">
      <c r="A17" s="49" t="s">
        <v>149</v>
      </c>
      <c r="B17" s="27" t="s">
        <v>227</v>
      </c>
      <c r="C17" s="24"/>
      <c r="D17" s="24"/>
      <c r="E17" s="5"/>
    </row>
    <row r="18" spans="1:5">
      <c r="A18" s="49" t="s">
        <v>150</v>
      </c>
      <c r="B18" s="27" t="s">
        <v>151</v>
      </c>
      <c r="C18" s="24"/>
      <c r="D18" s="24"/>
      <c r="E18" s="5"/>
    </row>
    <row r="19" spans="1:5" ht="12.75" customHeight="1">
      <c r="A19" s="48" t="s">
        <v>152</v>
      </c>
      <c r="B19" s="27" t="s">
        <v>153</v>
      </c>
      <c r="C19" s="24"/>
      <c r="D19" s="24"/>
      <c r="E19" s="5"/>
    </row>
    <row r="20" spans="1:5" ht="12.75" customHeight="1">
      <c r="A20" s="49" t="s">
        <v>154</v>
      </c>
      <c r="B20" s="27" t="s">
        <v>274</v>
      </c>
      <c r="C20" s="24"/>
      <c r="D20" s="24"/>
      <c r="E20" s="5"/>
    </row>
    <row r="21" spans="1:5" ht="13.5" customHeight="1">
      <c r="A21" s="49" t="s">
        <v>155</v>
      </c>
      <c r="B21" s="27" t="s">
        <v>156</v>
      </c>
      <c r="C21" s="24">
        <v>15162863.74</v>
      </c>
      <c r="D21" s="24"/>
      <c r="E21" s="5"/>
    </row>
    <row r="22" spans="1:5" ht="13.5" customHeight="1">
      <c r="A22" s="49" t="s">
        <v>157</v>
      </c>
      <c r="B22" s="27" t="s">
        <v>158</v>
      </c>
      <c r="C22" s="24">
        <v>136363.64000000001</v>
      </c>
      <c r="D22" s="24"/>
      <c r="E22" s="5"/>
    </row>
    <row r="23" spans="1:5" ht="12.75" customHeight="1">
      <c r="A23" s="49" t="s">
        <v>159</v>
      </c>
      <c r="B23" s="27" t="s">
        <v>160</v>
      </c>
      <c r="C23" s="24">
        <v>3761507.27</v>
      </c>
      <c r="D23" s="24"/>
      <c r="E23" s="5"/>
    </row>
    <row r="24" spans="1:5" ht="12" customHeight="1">
      <c r="A24" s="49" t="s">
        <v>161</v>
      </c>
      <c r="B24" s="27" t="s">
        <v>162</v>
      </c>
      <c r="C24" s="24"/>
      <c r="D24" s="24"/>
      <c r="E24" s="5"/>
    </row>
    <row r="25" spans="1:5" ht="12.75" customHeight="1">
      <c r="A25" s="49" t="s">
        <v>163</v>
      </c>
      <c r="B25" s="27" t="s">
        <v>164</v>
      </c>
      <c r="C25" s="24"/>
      <c r="D25" s="24"/>
      <c r="E25" s="5"/>
    </row>
    <row r="26" spans="1:5" ht="14.25" customHeight="1">
      <c r="A26" s="49" t="s">
        <v>165</v>
      </c>
      <c r="B26" s="27" t="s">
        <v>166</v>
      </c>
      <c r="C26" s="24">
        <v>0</v>
      </c>
      <c r="D26" s="24"/>
      <c r="E26" s="5"/>
    </row>
    <row r="27" spans="1:5" ht="12.75" customHeight="1">
      <c r="A27" s="49" t="s">
        <v>167</v>
      </c>
      <c r="B27" s="27" t="s">
        <v>275</v>
      </c>
      <c r="C27" s="24"/>
      <c r="D27" s="24"/>
      <c r="E27" s="5"/>
    </row>
    <row r="28" spans="1:5">
      <c r="A28" s="48" t="s">
        <v>168</v>
      </c>
      <c r="B28" s="27" t="s">
        <v>169</v>
      </c>
      <c r="C28" s="24">
        <v>79434540.090000004</v>
      </c>
      <c r="D28" s="24">
        <v>215897</v>
      </c>
      <c r="E28" s="5"/>
    </row>
    <row r="29" spans="1:5">
      <c r="A29" s="50" t="s">
        <v>170</v>
      </c>
      <c r="B29" s="21" t="s">
        <v>276</v>
      </c>
      <c r="C29" s="57">
        <f>SUM(C13:C28)</f>
        <v>221091764.59</v>
      </c>
      <c r="D29" s="57">
        <f>D12+D28</f>
        <v>112807421.12</v>
      </c>
      <c r="E29" s="5"/>
    </row>
    <row r="30" spans="1:5">
      <c r="A30" s="21" t="s">
        <v>171</v>
      </c>
      <c r="B30" s="21" t="s">
        <v>277</v>
      </c>
      <c r="C30" s="52">
        <f>C11-C29+C39</f>
        <v>-25777256.580000013</v>
      </c>
      <c r="D30" s="74"/>
      <c r="E30" s="13"/>
    </row>
    <row r="31" spans="1:5" ht="11.25" customHeight="1">
      <c r="A31" s="21">
        <v>2</v>
      </c>
      <c r="B31" s="21" t="s">
        <v>278</v>
      </c>
      <c r="C31" s="24"/>
      <c r="D31" s="24"/>
      <c r="E31" s="5"/>
    </row>
    <row r="32" spans="1:5" ht="12" customHeight="1">
      <c r="A32" s="56">
        <v>2.1</v>
      </c>
      <c r="B32" s="27" t="s">
        <v>279</v>
      </c>
      <c r="C32" s="24"/>
      <c r="D32" s="24"/>
      <c r="E32" s="5"/>
    </row>
    <row r="33" spans="1:5" ht="12" customHeight="1">
      <c r="A33" s="56" t="s">
        <v>172</v>
      </c>
      <c r="B33" s="27" t="s">
        <v>173</v>
      </c>
      <c r="C33" s="24"/>
      <c r="D33" s="24"/>
      <c r="E33" s="5"/>
    </row>
    <row r="34" spans="1:5" ht="10.5" customHeight="1">
      <c r="A34" s="56" t="s">
        <v>105</v>
      </c>
      <c r="B34" s="27" t="s">
        <v>174</v>
      </c>
      <c r="C34" s="24"/>
      <c r="D34" s="55"/>
      <c r="E34" s="5"/>
    </row>
    <row r="35" spans="1:5" ht="12.75" customHeight="1">
      <c r="A35" s="56" t="s">
        <v>126</v>
      </c>
      <c r="B35" s="27" t="s">
        <v>175</v>
      </c>
      <c r="C35" s="24"/>
      <c r="D35" s="24"/>
      <c r="E35" s="5"/>
    </row>
    <row r="36" spans="1:5" ht="12.75" customHeight="1">
      <c r="A36" s="56" t="s">
        <v>176</v>
      </c>
      <c r="B36" s="27" t="s">
        <v>280</v>
      </c>
      <c r="C36" s="24"/>
      <c r="D36" s="24"/>
      <c r="E36" s="5"/>
    </row>
    <row r="37" spans="1:5" ht="11.25" customHeight="1">
      <c r="A37" s="56" t="s">
        <v>177</v>
      </c>
      <c r="B37" s="27" t="s">
        <v>178</v>
      </c>
      <c r="C37" s="24"/>
      <c r="D37" s="24"/>
      <c r="E37" s="5"/>
    </row>
    <row r="38" spans="1:5" ht="11.25" customHeight="1">
      <c r="A38" s="56" t="s">
        <v>179</v>
      </c>
      <c r="B38" s="27" t="s">
        <v>281</v>
      </c>
      <c r="C38" s="24"/>
      <c r="D38" s="24"/>
      <c r="E38" s="5"/>
    </row>
    <row r="39" spans="1:5" ht="11.25" customHeight="1">
      <c r="A39" s="56" t="s">
        <v>180</v>
      </c>
      <c r="B39" s="27" t="s">
        <v>181</v>
      </c>
      <c r="C39" s="24">
        <v>65066.720000000001</v>
      </c>
      <c r="D39" s="24"/>
      <c r="E39" s="5"/>
    </row>
    <row r="40" spans="1:5">
      <c r="A40" s="56" t="s">
        <v>182</v>
      </c>
      <c r="B40" s="28" t="s">
        <v>282</v>
      </c>
      <c r="C40" s="24"/>
      <c r="D40" s="24"/>
      <c r="E40" s="5"/>
    </row>
    <row r="41" spans="1:5">
      <c r="A41" s="21">
        <v>3</v>
      </c>
      <c r="B41" s="22" t="s">
        <v>183</v>
      </c>
      <c r="C41" s="24">
        <f>C30</f>
        <v>-25777256.580000013</v>
      </c>
      <c r="D41" s="24">
        <f>D11-D29</f>
        <v>-18245853.120000005</v>
      </c>
      <c r="E41" s="13"/>
    </row>
    <row r="42" spans="1:5">
      <c r="A42" s="56" t="s">
        <v>184</v>
      </c>
      <c r="B42" s="27" t="s">
        <v>185</v>
      </c>
      <c r="C42" s="24"/>
      <c r="D42" s="24"/>
      <c r="E42" s="5"/>
    </row>
    <row r="43" spans="1:5">
      <c r="A43" s="21">
        <v>4</v>
      </c>
      <c r="B43" s="22" t="s">
        <v>186</v>
      </c>
      <c r="C43" s="24">
        <f>C41</f>
        <v>-25777256.580000013</v>
      </c>
      <c r="D43" s="24">
        <f>D41</f>
        <v>-18245853.120000005</v>
      </c>
      <c r="E43" s="40"/>
    </row>
    <row r="44" spans="1:5">
      <c r="A44" s="56" t="s">
        <v>187</v>
      </c>
      <c r="B44" s="27" t="s">
        <v>188</v>
      </c>
      <c r="C44" s="24"/>
      <c r="D44" s="24"/>
      <c r="E44" s="13"/>
    </row>
    <row r="45" spans="1:5">
      <c r="A45" s="21">
        <v>5</v>
      </c>
      <c r="B45" s="22" t="s">
        <v>189</v>
      </c>
      <c r="C45" s="24">
        <f>C43</f>
        <v>-25777256.580000013</v>
      </c>
      <c r="D45" s="24">
        <f>D41</f>
        <v>-18245853.120000005</v>
      </c>
      <c r="E45" s="13"/>
    </row>
    <row r="46" spans="1:5" ht="13.5" customHeight="1">
      <c r="A46" s="56">
        <v>5.0999999999999996</v>
      </c>
      <c r="B46" s="56" t="s">
        <v>283</v>
      </c>
      <c r="C46" s="24"/>
      <c r="D46" s="24"/>
      <c r="E46" s="5"/>
    </row>
    <row r="47" spans="1:5" ht="13.5" customHeight="1">
      <c r="A47" s="58">
        <v>6</v>
      </c>
      <c r="B47" s="22" t="s">
        <v>284</v>
      </c>
      <c r="C47" s="24">
        <f>C45</f>
        <v>-25777256.580000013</v>
      </c>
      <c r="D47" s="24">
        <f>D45</f>
        <v>-18245853.120000005</v>
      </c>
      <c r="E47" s="13"/>
    </row>
    <row r="48" spans="1:5" ht="12.75" customHeight="1">
      <c r="A48" s="56" t="s">
        <v>190</v>
      </c>
      <c r="B48" s="27" t="s">
        <v>191</v>
      </c>
      <c r="C48" s="24"/>
      <c r="D48" s="24"/>
      <c r="E48" s="5"/>
    </row>
    <row r="49" spans="1:5">
      <c r="A49" s="5"/>
      <c r="B49" s="13" t="s">
        <v>332</v>
      </c>
      <c r="C49" s="13" t="str">
        <f>'[1]3'!C35</f>
        <v>/ Т.Зоригтбаатар  /</v>
      </c>
      <c r="D49" s="16"/>
      <c r="E49" s="5"/>
    </row>
    <row r="50" spans="1:5">
      <c r="A50" s="5"/>
      <c r="B50" s="13" t="s">
        <v>333</v>
      </c>
      <c r="C50" s="5" t="s">
        <v>334</v>
      </c>
      <c r="D50" s="16"/>
      <c r="E50" s="5"/>
    </row>
    <row r="51" spans="1:5">
      <c r="A51" s="5"/>
      <c r="B51" s="13"/>
      <c r="C51" s="13"/>
      <c r="D51" s="16"/>
      <c r="E51" s="5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F34" sqref="F34"/>
    </sheetView>
  </sheetViews>
  <sheetFormatPr defaultRowHeight="15"/>
  <cols>
    <col min="1" max="1" width="3.5703125" customWidth="1"/>
    <col min="2" max="2" width="39.42578125" customWidth="1"/>
    <col min="3" max="3" width="15.140625" customWidth="1"/>
    <col min="4" max="4" width="13.140625" customWidth="1"/>
    <col min="5" max="5" width="7.28515625" customWidth="1"/>
    <col min="6" max="6" width="8.42578125" customWidth="1"/>
    <col min="7" max="7" width="16.7109375" customWidth="1"/>
    <col min="8" max="8" width="17.28515625" customWidth="1"/>
  </cols>
  <sheetData>
    <row r="1" spans="1:8">
      <c r="A1" s="1"/>
      <c r="B1" s="1"/>
      <c r="C1" s="1"/>
      <c r="D1" s="1"/>
      <c r="E1" s="1"/>
      <c r="F1" s="1"/>
      <c r="G1" s="2"/>
      <c r="H1" s="1"/>
    </row>
    <row r="2" spans="1:8" ht="15.75">
      <c r="A2" s="5"/>
      <c r="B2" s="5"/>
      <c r="C2" s="11" t="s">
        <v>192</v>
      </c>
      <c r="D2" s="5"/>
      <c r="E2" s="5"/>
      <c r="F2" s="5"/>
      <c r="G2" s="5"/>
      <c r="H2" s="5"/>
    </row>
    <row r="3" spans="1:8" ht="15.75">
      <c r="A3" s="5"/>
      <c r="B3" s="17" t="str">
        <f>'[1]4'!A5</f>
        <v>" 22-р Бааз" ÕÊ</v>
      </c>
      <c r="C3" s="18"/>
      <c r="D3" s="5"/>
      <c r="E3" s="5"/>
      <c r="F3" s="5"/>
      <c r="G3" s="95" t="s">
        <v>342</v>
      </c>
      <c r="H3" s="95"/>
    </row>
    <row r="4" spans="1:8">
      <c r="A4" s="5"/>
      <c r="B4" s="19" t="s">
        <v>193</v>
      </c>
      <c r="C4" s="5"/>
      <c r="D4" s="5"/>
      <c r="E4" s="5"/>
      <c r="F4" s="5"/>
      <c r="G4" s="5"/>
      <c r="H4" s="5"/>
    </row>
    <row r="5" spans="1:8">
      <c r="A5" s="5"/>
      <c r="B5" s="5"/>
      <c r="C5" s="5"/>
      <c r="D5" s="5"/>
      <c r="E5" s="5"/>
      <c r="F5" s="5"/>
      <c r="G5" s="5"/>
      <c r="H5" s="5" t="s">
        <v>194</v>
      </c>
    </row>
    <row r="6" spans="1:8" ht="45">
      <c r="A6" s="59"/>
      <c r="B6" s="45" t="s">
        <v>285</v>
      </c>
      <c r="C6" s="60" t="s">
        <v>195</v>
      </c>
      <c r="D6" s="60" t="s">
        <v>196</v>
      </c>
      <c r="E6" s="60" t="s">
        <v>286</v>
      </c>
      <c r="F6" s="60" t="s">
        <v>287</v>
      </c>
      <c r="G6" s="60" t="s">
        <v>197</v>
      </c>
      <c r="H6" s="61" t="s">
        <v>288</v>
      </c>
    </row>
    <row r="7" spans="1:8" ht="15.75" thickBot="1">
      <c r="A7" s="45">
        <v>1</v>
      </c>
      <c r="B7" s="22" t="s">
        <v>295</v>
      </c>
      <c r="C7" s="39">
        <v>26511700</v>
      </c>
      <c r="D7" s="63">
        <v>57652000</v>
      </c>
      <c r="E7" s="63"/>
      <c r="F7" s="63"/>
      <c r="G7" s="62">
        <v>214103747.78</v>
      </c>
      <c r="H7" s="65">
        <f>C7+D7+G7</f>
        <v>298267447.77999997</v>
      </c>
    </row>
    <row r="8" spans="1:8" ht="16.5" thickTop="1" thickBot="1">
      <c r="A8" s="45">
        <v>2</v>
      </c>
      <c r="B8" s="27" t="s">
        <v>289</v>
      </c>
      <c r="C8" s="31"/>
      <c r="D8" s="31"/>
      <c r="E8" s="31"/>
      <c r="F8" s="31"/>
      <c r="G8" s="31"/>
      <c r="H8" s="65" t="s">
        <v>200</v>
      </c>
    </row>
    <row r="9" spans="1:8" ht="16.5" thickTop="1" thickBot="1">
      <c r="A9" s="45">
        <v>3</v>
      </c>
      <c r="B9" s="22" t="s">
        <v>290</v>
      </c>
      <c r="C9" s="29"/>
      <c r="D9" s="29"/>
      <c r="E9" s="29"/>
      <c r="F9" s="29"/>
      <c r="G9" s="29"/>
      <c r="H9" s="65"/>
    </row>
    <row r="10" spans="1:8" ht="31.5" customHeight="1">
      <c r="A10" s="45">
        <v>4</v>
      </c>
      <c r="B10" s="64" t="s">
        <v>291</v>
      </c>
      <c r="C10" s="31"/>
      <c r="D10" s="31"/>
      <c r="E10" s="31"/>
      <c r="F10" s="31"/>
      <c r="G10" s="31"/>
      <c r="H10" s="31"/>
    </row>
    <row r="11" spans="1:8" ht="26.25">
      <c r="A11" s="45">
        <v>5</v>
      </c>
      <c r="B11" s="64" t="s">
        <v>292</v>
      </c>
      <c r="C11" s="23"/>
      <c r="D11" s="23"/>
      <c r="E11" s="23"/>
      <c r="F11" s="23"/>
      <c r="G11" s="23"/>
      <c r="H11" s="23"/>
    </row>
    <row r="12" spans="1:8">
      <c r="A12" s="45">
        <v>6</v>
      </c>
      <c r="B12" s="27" t="s">
        <v>287</v>
      </c>
      <c r="C12" s="23"/>
      <c r="D12" s="23"/>
      <c r="E12" s="23"/>
      <c r="F12" s="23"/>
      <c r="G12" s="23"/>
      <c r="H12" s="23"/>
    </row>
    <row r="13" spans="1:8">
      <c r="A13" s="45">
        <v>7</v>
      </c>
      <c r="B13" s="27" t="s">
        <v>293</v>
      </c>
      <c r="C13" s="23"/>
      <c r="D13" s="23"/>
      <c r="E13" s="23"/>
      <c r="F13" s="23"/>
      <c r="G13" s="23"/>
      <c r="H13" s="23"/>
    </row>
    <row r="14" spans="1:8">
      <c r="A14" s="45">
        <v>8</v>
      </c>
      <c r="B14" s="27" t="s">
        <v>294</v>
      </c>
      <c r="C14" s="23"/>
      <c r="D14" s="23"/>
      <c r="E14" s="23"/>
      <c r="F14" s="23"/>
      <c r="G14" s="66"/>
      <c r="H14" s="66"/>
    </row>
    <row r="15" spans="1:8">
      <c r="A15" s="45">
        <v>9</v>
      </c>
      <c r="B15" s="27" t="s">
        <v>198</v>
      </c>
      <c r="C15" s="23"/>
      <c r="D15" s="23"/>
      <c r="E15" s="23"/>
      <c r="F15" s="23"/>
      <c r="G15" s="31"/>
      <c r="H15" s="23"/>
    </row>
    <row r="16" spans="1:8">
      <c r="A16" s="45">
        <v>10</v>
      </c>
      <c r="B16" s="27" t="s">
        <v>199</v>
      </c>
      <c r="C16" s="23"/>
      <c r="D16" s="23"/>
      <c r="E16" s="23"/>
      <c r="F16" s="23"/>
      <c r="G16" s="23"/>
      <c r="H16" s="23"/>
    </row>
    <row r="17" spans="1:8" ht="15.75" thickBot="1">
      <c r="A17" s="45">
        <v>11</v>
      </c>
      <c r="B17" s="22" t="s">
        <v>330</v>
      </c>
      <c r="C17" s="62">
        <f>C7-C8</f>
        <v>26511700</v>
      </c>
      <c r="D17" s="63">
        <v>57652000</v>
      </c>
      <c r="E17" s="63"/>
      <c r="F17" s="63"/>
      <c r="G17" s="62">
        <f>G7+G14</f>
        <v>214103747.78</v>
      </c>
      <c r="H17" s="62">
        <f>SUM(H7+H10+H11+H12+H13+H14+H15+H16+H9)</f>
        <v>298267447.77999997</v>
      </c>
    </row>
    <row r="18" spans="1:8" ht="16.5" thickTop="1" thickBot="1">
      <c r="A18" s="45">
        <v>12</v>
      </c>
      <c r="B18" s="27" t="s">
        <v>289</v>
      </c>
      <c r="C18" s="31"/>
      <c r="D18" s="31"/>
      <c r="E18" s="31"/>
      <c r="F18" s="31"/>
      <c r="G18" s="31"/>
      <c r="H18" s="65" t="s">
        <v>200</v>
      </c>
    </row>
    <row r="19" spans="1:8" ht="16.5" thickTop="1" thickBot="1">
      <c r="A19" s="45">
        <v>13</v>
      </c>
      <c r="B19" s="22" t="s">
        <v>290</v>
      </c>
      <c r="C19" s="29"/>
      <c r="D19" s="29"/>
      <c r="E19" s="29"/>
      <c r="F19" s="29"/>
      <c r="G19" s="29"/>
      <c r="H19" s="65"/>
    </row>
    <row r="20" spans="1:8">
      <c r="A20" s="45">
        <v>14</v>
      </c>
      <c r="B20" s="64" t="s">
        <v>291</v>
      </c>
      <c r="C20" s="31"/>
      <c r="D20" s="31"/>
      <c r="E20" s="31"/>
      <c r="F20" s="31"/>
      <c r="G20" s="31"/>
      <c r="H20" s="31"/>
    </row>
    <row r="21" spans="1:8" ht="26.25">
      <c r="A21" s="45">
        <v>15</v>
      </c>
      <c r="B21" s="64" t="s">
        <v>292</v>
      </c>
      <c r="C21" s="23"/>
      <c r="D21" s="23"/>
      <c r="E21" s="23"/>
      <c r="F21" s="23"/>
      <c r="G21" s="23"/>
      <c r="H21" s="23"/>
    </row>
    <row r="22" spans="1:8">
      <c r="A22" s="45">
        <v>16</v>
      </c>
      <c r="B22" s="27" t="s">
        <v>287</v>
      </c>
      <c r="C22" s="23"/>
      <c r="D22" s="23"/>
      <c r="E22" s="23"/>
      <c r="F22" s="23"/>
      <c r="G22" s="23"/>
      <c r="H22" s="23"/>
    </row>
    <row r="23" spans="1:8">
      <c r="A23" s="45">
        <v>17</v>
      </c>
      <c r="B23" s="27" t="s">
        <v>293</v>
      </c>
      <c r="C23" s="23"/>
      <c r="D23" s="23"/>
      <c r="E23" s="23"/>
      <c r="F23" s="23"/>
      <c r="G23" s="23"/>
      <c r="H23" s="23"/>
    </row>
    <row r="24" spans="1:8">
      <c r="A24" s="45">
        <v>18</v>
      </c>
      <c r="B24" s="27" t="s">
        <v>294</v>
      </c>
      <c r="C24" s="23"/>
      <c r="D24" s="23"/>
      <c r="E24" s="23"/>
      <c r="F24" s="23"/>
      <c r="G24" s="66">
        <v>-18245853.120000001</v>
      </c>
      <c r="H24" s="66">
        <v>-18245853.120000001</v>
      </c>
    </row>
    <row r="25" spans="1:8">
      <c r="A25" s="45">
        <v>19</v>
      </c>
      <c r="B25" s="27" t="s">
        <v>198</v>
      </c>
      <c r="C25" s="23"/>
      <c r="D25" s="23"/>
      <c r="E25" s="23"/>
      <c r="F25" s="23"/>
      <c r="G25" s="31"/>
      <c r="H25" s="23"/>
    </row>
    <row r="26" spans="1:8">
      <c r="A26" s="45">
        <v>20</v>
      </c>
      <c r="B26" s="27" t="s">
        <v>199</v>
      </c>
      <c r="C26" s="23"/>
      <c r="D26" s="23"/>
      <c r="E26" s="23"/>
      <c r="F26" s="23"/>
      <c r="G26" s="23"/>
      <c r="H26" s="23"/>
    </row>
    <row r="27" spans="1:8" ht="15.75" thickBot="1">
      <c r="A27" s="45">
        <v>21</v>
      </c>
      <c r="B27" s="22" t="s">
        <v>343</v>
      </c>
      <c r="C27" s="62">
        <f>C17-C18</f>
        <v>26511700</v>
      </c>
      <c r="D27" s="63">
        <v>57652000</v>
      </c>
      <c r="E27" s="63"/>
      <c r="F27" s="63"/>
      <c r="G27" s="62">
        <f>G17+G24</f>
        <v>195857894.66</v>
      </c>
      <c r="H27" s="62">
        <f>SUM(H17+H20+H21+H22-H23+H24+H25+H26+H19)</f>
        <v>280021594.65999997</v>
      </c>
    </row>
    <row r="28" spans="1:8" ht="15.75" thickTop="1">
      <c r="A28" s="5"/>
      <c r="B28" s="5"/>
      <c r="C28" s="5" t="s">
        <v>9</v>
      </c>
      <c r="D28" s="13" t="s">
        <v>10</v>
      </c>
      <c r="E28" s="13" t="str">
        <f>'[1]3'!C35</f>
        <v>/ Т.Зоригтбаатар  /</v>
      </c>
      <c r="F28" s="5"/>
      <c r="G28" s="40"/>
      <c r="H28" s="5"/>
    </row>
    <row r="29" spans="1:8">
      <c r="A29" s="1"/>
      <c r="B29" s="1"/>
      <c r="C29" s="5" t="s">
        <v>130</v>
      </c>
      <c r="D29" s="3"/>
      <c r="E29" s="1" t="str">
        <f>'[1]3'!C37</f>
        <v>/З.Туяа /</v>
      </c>
      <c r="F29" s="1"/>
      <c r="G29" s="4"/>
      <c r="H29" s="1"/>
    </row>
  </sheetData>
  <mergeCells count="1">
    <mergeCell ref="G3:H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H26" sqref="H26"/>
    </sheetView>
  </sheetViews>
  <sheetFormatPr defaultRowHeight="15"/>
  <cols>
    <col min="1" max="1" width="7.140625" style="7" customWidth="1"/>
    <col min="2" max="2" width="45.7109375" style="7" customWidth="1"/>
    <col min="3" max="3" width="17" style="7" customWidth="1"/>
    <col min="4" max="4" width="16.28515625" style="7" customWidth="1"/>
    <col min="5" max="16384" width="9.140625" style="7"/>
  </cols>
  <sheetData>
    <row r="1" spans="1:4" ht="18.75">
      <c r="A1" s="5"/>
      <c r="B1" s="15" t="s">
        <v>296</v>
      </c>
      <c r="C1" s="15"/>
      <c r="D1" s="5"/>
    </row>
    <row r="2" spans="1:4" ht="15.75">
      <c r="A2" s="17" t="s">
        <v>323</v>
      </c>
      <c r="B2" s="18"/>
      <c r="C2" s="42"/>
      <c r="D2" s="67" t="s">
        <v>342</v>
      </c>
    </row>
    <row r="3" spans="1:4">
      <c r="A3" s="19" t="s">
        <v>16</v>
      </c>
      <c r="B3" s="5"/>
      <c r="C3" s="5"/>
      <c r="D3" s="5"/>
    </row>
    <row r="4" spans="1:4">
      <c r="A4" s="5"/>
      <c r="B4" s="5"/>
      <c r="C4" s="5"/>
      <c r="D4" s="5" t="s">
        <v>201</v>
      </c>
    </row>
    <row r="5" spans="1:4">
      <c r="A5" s="96" t="s">
        <v>18</v>
      </c>
      <c r="B5" s="97" t="s">
        <v>268</v>
      </c>
      <c r="C5" s="99" t="s">
        <v>297</v>
      </c>
      <c r="D5" s="97" t="s">
        <v>298</v>
      </c>
    </row>
    <row r="6" spans="1:4">
      <c r="A6" s="96"/>
      <c r="B6" s="98"/>
      <c r="C6" s="100"/>
      <c r="D6" s="98"/>
    </row>
    <row r="7" spans="1:4">
      <c r="A7" s="21">
        <v>1</v>
      </c>
      <c r="B7" s="28" t="s">
        <v>299</v>
      </c>
      <c r="C7" s="23"/>
      <c r="D7" s="23"/>
    </row>
    <row r="8" spans="1:4">
      <c r="A8" s="68" t="s">
        <v>202</v>
      </c>
      <c r="B8" s="22" t="s">
        <v>300</v>
      </c>
      <c r="C8" s="24">
        <v>229284170</v>
      </c>
      <c r="D8" s="24">
        <f>D9+D12</f>
        <v>136017355</v>
      </c>
    </row>
    <row r="9" spans="1:4">
      <c r="A9" s="49" t="s">
        <v>23</v>
      </c>
      <c r="B9" s="27" t="s">
        <v>203</v>
      </c>
      <c r="C9" s="24">
        <v>218884170</v>
      </c>
      <c r="D9" s="24">
        <v>126909158</v>
      </c>
    </row>
    <row r="10" spans="1:4">
      <c r="A10" s="49" t="s">
        <v>24</v>
      </c>
      <c r="B10" s="27" t="s">
        <v>301</v>
      </c>
      <c r="C10" s="27"/>
      <c r="D10" s="27"/>
    </row>
    <row r="11" spans="1:4">
      <c r="A11" s="49" t="s">
        <v>26</v>
      </c>
      <c r="B11" s="27" t="s">
        <v>302</v>
      </c>
      <c r="C11" s="27"/>
      <c r="D11" s="27"/>
    </row>
    <row r="12" spans="1:4">
      <c r="A12" s="49" t="s">
        <v>28</v>
      </c>
      <c r="B12" s="27" t="s">
        <v>204</v>
      </c>
      <c r="C12" s="24">
        <v>10400000</v>
      </c>
      <c r="D12" s="24">
        <v>9108197</v>
      </c>
    </row>
    <row r="13" spans="1:4">
      <c r="A13" s="21">
        <v>1.2</v>
      </c>
      <c r="B13" s="22" t="s">
        <v>303</v>
      </c>
      <c r="C13" s="36">
        <f>SUM(C14:C23)</f>
        <v>226814268.64999998</v>
      </c>
      <c r="D13" s="36">
        <f>SUM(D14:D23)</f>
        <v>114637424.48999999</v>
      </c>
    </row>
    <row r="14" spans="1:4" ht="17.25" customHeight="1">
      <c r="A14" s="49" t="s">
        <v>42</v>
      </c>
      <c r="B14" s="64" t="s">
        <v>205</v>
      </c>
      <c r="C14" s="24">
        <v>56033326.149999999</v>
      </c>
      <c r="D14" s="24">
        <v>32173563.550000001</v>
      </c>
    </row>
    <row r="15" spans="1:4">
      <c r="A15" s="49" t="s">
        <v>43</v>
      </c>
      <c r="B15" s="27" t="s">
        <v>206</v>
      </c>
      <c r="C15" s="24">
        <v>6027217.8399999999</v>
      </c>
      <c r="D15" s="24">
        <v>7780029.0599999996</v>
      </c>
    </row>
    <row r="16" spans="1:4">
      <c r="A16" s="49" t="s">
        <v>44</v>
      </c>
      <c r="B16" s="27" t="s">
        <v>304</v>
      </c>
      <c r="C16" s="24">
        <v>726000</v>
      </c>
      <c r="D16" s="24">
        <v>2457894</v>
      </c>
    </row>
    <row r="17" spans="1:4">
      <c r="A17" s="49" t="s">
        <v>45</v>
      </c>
      <c r="B17" s="27" t="s">
        <v>207</v>
      </c>
      <c r="C17" s="24">
        <v>74146433.219999999</v>
      </c>
      <c r="D17" s="24">
        <v>13704312.66</v>
      </c>
    </row>
    <row r="18" spans="1:4" ht="26.25">
      <c r="A18" s="49" t="s">
        <v>46</v>
      </c>
      <c r="B18" s="69" t="s">
        <v>305</v>
      </c>
      <c r="C18" s="24">
        <v>7024246.8499999996</v>
      </c>
      <c r="D18" s="24">
        <v>3450775</v>
      </c>
    </row>
    <row r="19" spans="1:4">
      <c r="A19" s="49" t="s">
        <v>48</v>
      </c>
      <c r="B19" s="27" t="s">
        <v>306</v>
      </c>
      <c r="C19" s="24"/>
      <c r="D19" s="24"/>
    </row>
    <row r="20" spans="1:4">
      <c r="A20" s="48" t="s">
        <v>50</v>
      </c>
      <c r="B20" s="27" t="s">
        <v>310</v>
      </c>
      <c r="C20" s="27"/>
      <c r="D20" s="27"/>
    </row>
    <row r="21" spans="1:4">
      <c r="A21" s="48" t="s">
        <v>52</v>
      </c>
      <c r="B21" s="27" t="s">
        <v>230</v>
      </c>
      <c r="C21" s="24">
        <v>82301144.590000004</v>
      </c>
      <c r="D21" s="24">
        <v>31774809.219999999</v>
      </c>
    </row>
    <row r="22" spans="1:4">
      <c r="A22" s="49" t="s">
        <v>54</v>
      </c>
      <c r="B22" s="27" t="s">
        <v>208</v>
      </c>
      <c r="C22" s="27"/>
      <c r="D22" s="27"/>
    </row>
    <row r="23" spans="1:4">
      <c r="A23" s="49" t="s">
        <v>56</v>
      </c>
      <c r="B23" s="27" t="s">
        <v>307</v>
      </c>
      <c r="C23" s="24">
        <v>555900</v>
      </c>
      <c r="D23" s="24">
        <v>23296041</v>
      </c>
    </row>
    <row r="24" spans="1:4">
      <c r="A24" s="50" t="s">
        <v>209</v>
      </c>
      <c r="B24" s="22" t="s">
        <v>308</v>
      </c>
      <c r="C24" s="70">
        <f>C8-C13</f>
        <v>2469901.3500000238</v>
      </c>
      <c r="D24" s="70">
        <f>D8-D13</f>
        <v>21379930.510000005</v>
      </c>
    </row>
    <row r="25" spans="1:4">
      <c r="A25" s="21">
        <v>2</v>
      </c>
      <c r="B25" s="28" t="s">
        <v>309</v>
      </c>
      <c r="C25" s="27"/>
      <c r="D25" s="27"/>
    </row>
    <row r="26" spans="1:4">
      <c r="A26" s="56" t="s">
        <v>210</v>
      </c>
      <c r="B26" s="27" t="s">
        <v>211</v>
      </c>
      <c r="C26" s="27"/>
      <c r="D26" s="27"/>
    </row>
    <row r="27" spans="1:4">
      <c r="A27" s="56">
        <v>2.2000000000000002</v>
      </c>
      <c r="B27" s="27" t="s">
        <v>212</v>
      </c>
      <c r="C27" s="27"/>
      <c r="D27" s="27"/>
    </row>
    <row r="28" spans="1:4">
      <c r="A28" s="56">
        <v>2.2999999999999998</v>
      </c>
      <c r="B28" s="27" t="s">
        <v>213</v>
      </c>
      <c r="C28" s="27"/>
      <c r="D28" s="27"/>
    </row>
    <row r="29" spans="1:4">
      <c r="A29" s="56">
        <v>2.4</v>
      </c>
      <c r="B29" s="27" t="s">
        <v>214</v>
      </c>
      <c r="C29" s="24">
        <v>3888800</v>
      </c>
      <c r="D29" s="24"/>
    </row>
    <row r="30" spans="1:4">
      <c r="A30" s="71" t="s">
        <v>176</v>
      </c>
      <c r="B30" s="27" t="s">
        <v>311</v>
      </c>
      <c r="C30" s="27">
        <v>65066.720000000001</v>
      </c>
      <c r="D30" s="27"/>
    </row>
    <row r="31" spans="1:4" ht="15" customHeight="1">
      <c r="A31" s="21" t="s">
        <v>182</v>
      </c>
      <c r="B31" s="72" t="s">
        <v>312</v>
      </c>
      <c r="C31" s="33">
        <f>C29-C30</f>
        <v>3823733.28</v>
      </c>
      <c r="D31" s="33">
        <f>D30-D29</f>
        <v>0</v>
      </c>
    </row>
    <row r="32" spans="1:4">
      <c r="A32" s="21">
        <v>3</v>
      </c>
      <c r="B32" s="21" t="s">
        <v>322</v>
      </c>
      <c r="C32" s="27"/>
      <c r="D32" s="27"/>
    </row>
    <row r="33" spans="1:4">
      <c r="A33" s="56">
        <v>3.1</v>
      </c>
      <c r="B33" s="56" t="s">
        <v>215</v>
      </c>
      <c r="C33" s="27"/>
      <c r="D33" s="27"/>
    </row>
    <row r="34" spans="1:4">
      <c r="A34" s="56">
        <v>3.2</v>
      </c>
      <c r="B34" s="27" t="s">
        <v>216</v>
      </c>
      <c r="C34" s="27"/>
      <c r="D34" s="27"/>
    </row>
    <row r="35" spans="1:4">
      <c r="A35" s="56">
        <v>3.3</v>
      </c>
      <c r="B35" s="27" t="s">
        <v>313</v>
      </c>
      <c r="C35" s="27"/>
      <c r="D35" s="27"/>
    </row>
    <row r="36" spans="1:4">
      <c r="A36" s="56">
        <v>3.4</v>
      </c>
      <c r="B36" s="27" t="s">
        <v>217</v>
      </c>
      <c r="C36" s="27"/>
      <c r="D36" s="27"/>
    </row>
    <row r="37" spans="1:4">
      <c r="A37" s="56">
        <v>3.5</v>
      </c>
      <c r="B37" s="27" t="s">
        <v>314</v>
      </c>
      <c r="C37" s="27"/>
      <c r="D37" s="27"/>
    </row>
    <row r="38" spans="1:4">
      <c r="A38" s="56">
        <v>3.6</v>
      </c>
      <c r="B38" s="27" t="s">
        <v>315</v>
      </c>
      <c r="C38" s="27"/>
      <c r="D38" s="27"/>
    </row>
    <row r="39" spans="1:4">
      <c r="A39" s="56">
        <v>3.7</v>
      </c>
      <c r="B39" s="27" t="s">
        <v>218</v>
      </c>
      <c r="C39" s="27"/>
      <c r="D39" s="27"/>
    </row>
    <row r="40" spans="1:4">
      <c r="A40" s="56">
        <v>3.8</v>
      </c>
      <c r="B40" s="27" t="s">
        <v>316</v>
      </c>
      <c r="C40" s="27"/>
      <c r="D40" s="27"/>
    </row>
    <row r="41" spans="1:4">
      <c r="A41" s="56">
        <v>3.9</v>
      </c>
      <c r="B41" s="27" t="s">
        <v>219</v>
      </c>
      <c r="C41" s="27"/>
      <c r="D41" s="27"/>
    </row>
    <row r="42" spans="1:4">
      <c r="A42" s="56" t="s">
        <v>220</v>
      </c>
      <c r="B42" s="56" t="s">
        <v>317</v>
      </c>
      <c r="C42" s="27">
        <v>65066.720000000001</v>
      </c>
      <c r="D42" s="27"/>
    </row>
    <row r="43" spans="1:4">
      <c r="A43" s="56">
        <v>3.11</v>
      </c>
      <c r="B43" s="27" t="s">
        <v>221</v>
      </c>
      <c r="C43" s="27"/>
      <c r="D43" s="27"/>
    </row>
    <row r="44" spans="1:4">
      <c r="A44" s="56">
        <v>3.12</v>
      </c>
      <c r="B44" s="27" t="s">
        <v>222</v>
      </c>
      <c r="C44" s="27"/>
      <c r="D44" s="27"/>
    </row>
    <row r="45" spans="1:4" ht="29.25" customHeight="1">
      <c r="A45" s="21" t="s">
        <v>223</v>
      </c>
      <c r="B45" s="72" t="s">
        <v>318</v>
      </c>
      <c r="C45" s="27"/>
      <c r="D45" s="27"/>
    </row>
    <row r="46" spans="1:4">
      <c r="A46" s="21">
        <v>4</v>
      </c>
      <c r="B46" s="22" t="s">
        <v>319</v>
      </c>
      <c r="C46" s="70">
        <v>-1353831.93</v>
      </c>
      <c r="D46" s="70">
        <f>+D31+D24</f>
        <v>21379930.510000005</v>
      </c>
    </row>
    <row r="47" spans="1:4">
      <c r="A47" s="21">
        <v>5.0999999999999996</v>
      </c>
      <c r="B47" s="22" t="s">
        <v>320</v>
      </c>
      <c r="C47" s="52">
        <v>11132964.67</v>
      </c>
      <c r="D47" s="52">
        <f>C48</f>
        <v>9779128.0700000003</v>
      </c>
    </row>
    <row r="48" spans="1:4">
      <c r="A48" s="58">
        <v>5.2</v>
      </c>
      <c r="B48" s="22" t="s">
        <v>321</v>
      </c>
      <c r="C48" s="66">
        <v>9779128.0700000003</v>
      </c>
      <c r="D48" s="66">
        <f>D46+D47</f>
        <v>31159058.580000006</v>
      </c>
    </row>
    <row r="49" spans="1:4">
      <c r="A49" s="5"/>
      <c r="B49" s="5"/>
      <c r="C49" s="5"/>
      <c r="D49" s="40"/>
    </row>
    <row r="50" spans="1:4">
      <c r="A50" s="5"/>
      <c r="B50" s="73" t="s">
        <v>224</v>
      </c>
      <c r="C50" s="13" t="s">
        <v>324</v>
      </c>
      <c r="D50" s="5"/>
    </row>
    <row r="51" spans="1:4">
      <c r="A51" s="5"/>
      <c r="B51" s="13"/>
      <c r="C51" s="5"/>
      <c r="D51" s="5"/>
    </row>
    <row r="52" spans="1:4">
      <c r="A52" s="5" t="s">
        <v>225</v>
      </c>
      <c r="B52" s="73" t="s">
        <v>335</v>
      </c>
      <c r="C52" s="5" t="s">
        <v>325</v>
      </c>
      <c r="D52" s="5"/>
    </row>
    <row r="53" spans="1:4">
      <c r="A53" s="5"/>
      <c r="B53" s="5"/>
      <c r="C53" s="5"/>
      <c r="D53" s="5"/>
    </row>
  </sheetData>
  <mergeCells count="4">
    <mergeCell ref="A5:A6"/>
    <mergeCell ref="B5:B6"/>
    <mergeCell ref="C5:C6"/>
    <mergeCell ref="D5:D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nvvr</vt:lpstr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2021-07-26T04:52:49Z</dcterms:modified>
</cp:coreProperties>
</file>