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<sst xmlns="http://schemas.openxmlformats.org/spreadsheetml/2006/main" count="698" uniqueCount="264">
  <si>
    <t>МХБ-ИЙН БҮРТГЭЛТЭЙ ХУВЬЦААТ КОМПАНИУДЫН 2011 ОНЫ ЖИЛИЙН ЭЦСИЙН САНХҮҮГИЙН ТАЙЛАНГИЙН ХУРААНГУЙ ҮЗҮҮЛЭЛТ</t>
  </si>
  <si>
    <t>САЛБАР</t>
  </si>
  <si>
    <t>A</t>
  </si>
  <si>
    <t>B</t>
  </si>
  <si>
    <t>E</t>
  </si>
  <si>
    <t>"Баянгол зочид буудал" ХК</t>
  </si>
  <si>
    <t>D</t>
  </si>
  <si>
    <t>"Монголиа Девелопмент Ресорсес" ХК</t>
  </si>
  <si>
    <t>C</t>
  </si>
  <si>
    <t>-</t>
  </si>
  <si>
    <t>"Шарын гол"ХК</t>
  </si>
  <si>
    <t xml:space="preserve">B </t>
  </si>
  <si>
    <t>"Зоос гоёл" ХК</t>
  </si>
  <si>
    <t>"Улаанбаатар БҮК" ХК</t>
  </si>
  <si>
    <t>"Түшиг Уул" ХК</t>
  </si>
  <si>
    <t>А</t>
  </si>
  <si>
    <t>"Могойн гол"ХК</t>
  </si>
  <si>
    <t>"Талын гал"ХК</t>
  </si>
  <si>
    <t>"Силикат" ХК</t>
  </si>
  <si>
    <t>Е</t>
  </si>
  <si>
    <t>"Ган хэрлэн"ХК</t>
  </si>
  <si>
    <t>"Завхан баялаг" ХК</t>
  </si>
  <si>
    <t>"Батширээт"ХК</t>
  </si>
  <si>
    <t>В</t>
  </si>
  <si>
    <t>"Дэлгэрэх хүнс"ХК</t>
  </si>
  <si>
    <t>"Дөрвөн-Уул" ХК</t>
  </si>
  <si>
    <t>"Номин хишиг" ХК</t>
  </si>
  <si>
    <t>"Говь файнэншл"ХК</t>
  </si>
  <si>
    <t>"Хорол-Эрдэнэ" ХК</t>
  </si>
  <si>
    <t>"Хэрэглээ импэкс" ХК</t>
  </si>
  <si>
    <t>"Дархан хүнс" ХК</t>
  </si>
  <si>
    <t>"Монноос" ХК</t>
  </si>
  <si>
    <t>"Сор" ХК</t>
  </si>
  <si>
    <t>"Авто импэкс" ХК</t>
  </si>
  <si>
    <t>"Хөх ган"ХК</t>
  </si>
  <si>
    <t>"Бэрх уул"ХК</t>
  </si>
  <si>
    <t>"Багануур"ХК</t>
  </si>
  <si>
    <t>"Монголын төмөр зам" ХК</t>
  </si>
  <si>
    <t>ҮНЭТ ЦААС НЬ АРИЛЖААЛАГДАЖ БУЙ ХУВЬЦААТ КОМПАНИУД</t>
  </si>
  <si>
    <t>Д/д</t>
  </si>
  <si>
    <t>КОД</t>
  </si>
  <si>
    <t>КОМПАНИЙН НЭР</t>
  </si>
  <si>
    <t>БАЛАНСЫН  ҮЗҮҮЛЭЛТ /мянган төгрөгөөр/</t>
  </si>
  <si>
    <t>ОРЛОГЫН ТАЙЛАНГИЙН  ҮЗҮҮЛЭЛТ /мянган төгрөгөөр/</t>
  </si>
  <si>
    <t>Нийт хөрөнгө</t>
  </si>
  <si>
    <t>Эргэлтийн хөрөнгө</t>
  </si>
  <si>
    <t>Эргэлтийн бус хөрөнгө</t>
  </si>
  <si>
    <t>Өр төлбөр</t>
  </si>
  <si>
    <t>Эзэмшигчдийн өмч</t>
  </si>
  <si>
    <t>Цэвэр борлуулалт</t>
  </si>
  <si>
    <t>Борлуулсан бүтээгдэхүүний өртөг</t>
  </si>
  <si>
    <t xml:space="preserve"> Үйл ажиллагааны зардал</t>
  </si>
  <si>
    <t>Үндсэн  бус үйл ажиллагааны ашиг (алдагдал)</t>
  </si>
  <si>
    <t xml:space="preserve">Тайлант үеийн цэвэр ашиг (алдагдал) </t>
  </si>
  <si>
    <t>Хувьцааны дансны үнэ</t>
  </si>
  <si>
    <t>Хувьцааны тоо ширхэг</t>
  </si>
  <si>
    <t>"АЗЗАН" ХК</t>
  </si>
  <si>
    <t>"Дарханы дул цах станц"ХК</t>
  </si>
  <si>
    <t>"Улаанбаатар дулааны сүлжээ"ХК</t>
  </si>
  <si>
    <t>"Дарханы дулааны сүлжээ"ХК</t>
  </si>
  <si>
    <t>"Эрдэнэтийн Дулааны Цахилгаан станц"ХК</t>
  </si>
  <si>
    <t>"Налайхын дулааны станц" ХК</t>
  </si>
  <si>
    <t>"Дулааны II цахилгаан станц" ХК</t>
  </si>
  <si>
    <t>"Дулааны III цахилгаан станц"ХК</t>
  </si>
  <si>
    <t>"Эрдэнэт ус, дулаан түгээх сүлжээ"ХК</t>
  </si>
  <si>
    <t>"Багануур, зүүн өмнөт бүсийн цахилгаан түгээх сүлжээ"ХК</t>
  </si>
  <si>
    <t>"Монголын хөрөнгийн бирж"ХК</t>
  </si>
  <si>
    <t>"Даланзадгадын ДЦС"ХК</t>
  </si>
  <si>
    <t>"Дулааны цахилгаан станц-4"ХК</t>
  </si>
  <si>
    <t>"Улаанбаатар цахилгаан түгээх сүлжээ"ХК</t>
  </si>
  <si>
    <t>"Хөтөлийн цемент шохой"ХК</t>
  </si>
  <si>
    <t>"Дулаан шарын гол"ХК</t>
  </si>
  <si>
    <t>"Дарханы төмөрлөгийн үйлдвэр"ХК</t>
  </si>
  <si>
    <t>"Монгол савхи" ХК</t>
  </si>
  <si>
    <t>"Улаанбаатар ЗБ" ХК</t>
  </si>
  <si>
    <t>"Тулга" ХК</t>
  </si>
  <si>
    <t>"Улаанбаатар хивс" ХК</t>
  </si>
  <si>
    <t>"Хүрд" ХК</t>
  </si>
  <si>
    <t>"Монгол нэхмэл" ХК</t>
  </si>
  <si>
    <t>"Атар-Өргөө" ХК</t>
  </si>
  <si>
    <t>"Талх чихэр"ХК</t>
  </si>
  <si>
    <t>"Байгууламж"ХК</t>
  </si>
  <si>
    <t>"Монинжбар" ХК</t>
  </si>
  <si>
    <t>"Машин механизм"ХК</t>
  </si>
  <si>
    <t>"Асби" ХК</t>
  </si>
  <si>
    <t>"Газар сүлжмэл"ХК</t>
  </si>
  <si>
    <t>"Солонго экспресс"ХК</t>
  </si>
  <si>
    <t>"Мон-Ит Булигаар"ХК</t>
  </si>
  <si>
    <t>"Монгол керамик"ХК</t>
  </si>
  <si>
    <t>"Тавилга" ХК</t>
  </si>
  <si>
    <t>"Тахь Ко"ХК</t>
  </si>
  <si>
    <t>"МҮДИКС" ХК</t>
  </si>
  <si>
    <t>"Сонсголон бармат" ХК</t>
  </si>
  <si>
    <t>"Нийслэл өргөө" ХК</t>
  </si>
  <si>
    <t>"Хөсөг трейд"ХК</t>
  </si>
  <si>
    <t>"Жуулчин говь" ХК</t>
  </si>
  <si>
    <t>"Нэхээсгүй эдлэл"ХК</t>
  </si>
  <si>
    <t>"Бөхөг"ХК</t>
  </si>
  <si>
    <t>"Дархан нэхий" ХК</t>
  </si>
  <si>
    <t>"Баянталбай" ХК</t>
  </si>
  <si>
    <t>"Мандалговь импэкс"ХК</t>
  </si>
  <si>
    <t>"Говийн-Өндөр"ХК</t>
  </si>
  <si>
    <t>"Гутал" ХК</t>
  </si>
  <si>
    <t>"АПУ"ХК</t>
  </si>
  <si>
    <t>"Увс хүнс" ХК</t>
  </si>
  <si>
    <t>"Гурил" ХК</t>
  </si>
  <si>
    <t xml:space="preserve">"Хөвсгөл геологи"ХК </t>
  </si>
  <si>
    <t xml:space="preserve">"Эрдэнэт зандан"ХК </t>
  </si>
  <si>
    <t>"Хялганат"ХК</t>
  </si>
  <si>
    <t xml:space="preserve">"Алтай нэгдэл"ХК </t>
  </si>
  <si>
    <t>"Сүү"ХК</t>
  </si>
  <si>
    <t xml:space="preserve">"Монголиа Инфрастракч"ХК </t>
  </si>
  <si>
    <t xml:space="preserve">"Төмрийн завод"ХК </t>
  </si>
  <si>
    <t>"Хоринхоёрдугаар бааз"ХК</t>
  </si>
  <si>
    <t xml:space="preserve">"Буудайн цацал"ХК </t>
  </si>
  <si>
    <t xml:space="preserve">"Тэгш"ХК </t>
  </si>
  <si>
    <t xml:space="preserve">"Шим"ХК </t>
  </si>
  <si>
    <t xml:space="preserve">"Харшийн гэгээ"ХК </t>
  </si>
  <si>
    <t xml:space="preserve">"Шимтлэг"ХК </t>
  </si>
  <si>
    <t xml:space="preserve">"Блюскай секьюритиз"ХК </t>
  </si>
  <si>
    <t xml:space="preserve">"Хархорин"ХК </t>
  </si>
  <si>
    <t xml:space="preserve">"Чандмань-Уул"ХК </t>
  </si>
  <si>
    <t>"Азык" ХК</t>
  </si>
  <si>
    <t>"Тээвэр ачлал"ХК</t>
  </si>
  <si>
    <t>"Ээрмэл" ХК</t>
  </si>
  <si>
    <t>"Ачит алкабы" ХК</t>
  </si>
  <si>
    <t xml:space="preserve">"Монголын цахилгаан холбоо"ХК </t>
  </si>
  <si>
    <t>"Өв-Усжуулагч"ХК</t>
  </si>
  <si>
    <t>"Тав" ХК</t>
  </si>
  <si>
    <t>"Тээвэр дархан"ХК</t>
  </si>
  <si>
    <t>"Монгол мах экспо"ХК</t>
  </si>
  <si>
    <t>"Алтайн зам" ХК</t>
  </si>
  <si>
    <t>"Арвижих" ХК</t>
  </si>
  <si>
    <t>"Ган хийц" ХК</t>
  </si>
  <si>
    <t>"Монгол шевро" ХК</t>
  </si>
  <si>
    <t>"Бүтээлч Үйлс" ХК</t>
  </si>
  <si>
    <t>"Ар хуст-Шунхлай"  ХК</t>
  </si>
  <si>
    <t xml:space="preserve">"Шинэчлэлт инвесст"ХК </t>
  </si>
  <si>
    <t>"Дархан хөвөн" ХК</t>
  </si>
  <si>
    <t>"Гурил тэжээл Булган"ХК</t>
  </si>
  <si>
    <t>"Өгөөмөр уул" ХК</t>
  </si>
  <si>
    <t>"Ноёт хайрхан" ХК</t>
  </si>
  <si>
    <t>"Монгол дизель" ХК</t>
  </si>
  <si>
    <t>"Баянтоорой" ХК</t>
  </si>
  <si>
    <t>"Булган ундарга" ХК</t>
  </si>
  <si>
    <t>"Дорнод худалдаа"ХК</t>
  </si>
  <si>
    <t>"Ундарга-Өмнөговь"</t>
  </si>
  <si>
    <t>"Монгол шир" ХК</t>
  </si>
  <si>
    <t>"Тулпар" ХК</t>
  </si>
  <si>
    <t>"Жинст-Увс" ХК</t>
  </si>
  <si>
    <t>"Ингэттолгой" ХК</t>
  </si>
  <si>
    <t>"Хуртай" ХК</t>
  </si>
  <si>
    <t>"Орхондалай" ХК</t>
  </si>
  <si>
    <t>"Монгео" ХК</t>
  </si>
  <si>
    <t>"Алмаас" ХК</t>
  </si>
  <si>
    <t>"Хөдөөгийн тээвэр" ХК</t>
  </si>
  <si>
    <t>"Говь" ХК</t>
  </si>
  <si>
    <t>"Монголын гэгээ" ХК</t>
  </si>
  <si>
    <t>"Хурх гол"ХК</t>
  </si>
  <si>
    <t>"Харгиа" ХК</t>
  </si>
  <si>
    <t>"Дархан зочид буудал</t>
  </si>
  <si>
    <t>"Авто зам"ХК</t>
  </si>
  <si>
    <t>"Хөвсгөл усан зам" ХК</t>
  </si>
  <si>
    <t>"Хишиг уул"ХК</t>
  </si>
  <si>
    <t>"Эрдэнэт Суварга" ХК</t>
  </si>
  <si>
    <t>"Хасумандал"ХК</t>
  </si>
  <si>
    <t>"Материал импэкс"ХК</t>
  </si>
  <si>
    <t>"Өндөрхаан" ХК</t>
  </si>
  <si>
    <t>"Хүнс-Архангай" ХК</t>
  </si>
  <si>
    <t>"Хөвсгөл алтан дуулга" ХК</t>
  </si>
  <si>
    <t>"Цагаантолгой" ХК</t>
  </si>
  <si>
    <t>"Цуутайж" ХК</t>
  </si>
  <si>
    <t>"Орхонбулаг" ХК</t>
  </si>
  <si>
    <t>"Сэлэнгэ-сүрэг" ХК</t>
  </si>
  <si>
    <t>"Төв Ус" ХК</t>
  </si>
  <si>
    <t>"Агротехимпекс" ХК</t>
  </si>
  <si>
    <t>"Сав шим" ХК</t>
  </si>
  <si>
    <t>"Эрээнцав" ХК</t>
  </si>
  <si>
    <t xml:space="preserve">"Хөвсгөл хүнс"ХК </t>
  </si>
  <si>
    <t>"Бөөний худалдаа"ХК</t>
  </si>
  <si>
    <t>"Баян-Алдар"ХК</t>
  </si>
  <si>
    <t>"Эсгий гутал"ХК</t>
  </si>
  <si>
    <t>"Техникимпорт"ХК</t>
  </si>
  <si>
    <t>"Баянтээг"ХК</t>
  </si>
  <si>
    <t>"Уран барилга"ХК</t>
  </si>
  <si>
    <t>"Увс чацаргана"ХК</t>
  </si>
  <si>
    <t>"Хөнгөн бетон"ХК</t>
  </si>
  <si>
    <t>"Хар тарвагатай"ХК</t>
  </si>
  <si>
    <t>"Тавантолгой"ХК</t>
  </si>
  <si>
    <t>"Их барилга"ХК</t>
  </si>
  <si>
    <t>"Шивээ овоо"ХК</t>
  </si>
  <si>
    <t>"Адуунчулуун"ХК</t>
  </si>
  <si>
    <t xml:space="preserve">"Эрчим Баян Өлгий" </t>
  </si>
  <si>
    <t>"Моннаб"ХК</t>
  </si>
  <si>
    <t>"Барилга корпораци"</t>
  </si>
  <si>
    <t>"Улсын Их Дэлгүүр"ХК</t>
  </si>
  <si>
    <t>"Монгол секюритиес"ХК</t>
  </si>
  <si>
    <t>"Монголэмимпэкс"ХК</t>
  </si>
  <si>
    <t>"Монгол шилтгээн"ХК</t>
  </si>
  <si>
    <t>"Женко тур бюро"ХК</t>
  </si>
  <si>
    <t>"Би ди сек"ХК</t>
  </si>
  <si>
    <t>"Дорнод авто зам"ХК</t>
  </si>
  <si>
    <t>"Хай Би Ойл" ХК</t>
  </si>
  <si>
    <t>"Оллоо" ХК</t>
  </si>
  <si>
    <t>"Гермес центр"ХК</t>
  </si>
  <si>
    <t>"Ремикон" ХК</t>
  </si>
  <si>
    <t>"Монсав" ХК</t>
  </si>
  <si>
    <t>"Алтан тариа" ХК</t>
  </si>
  <si>
    <t>"Ардын зориг" ХК</t>
  </si>
  <si>
    <t>"Дархан мах-экспо" ХК</t>
  </si>
  <si>
    <t>"ХААБЗ" ХК</t>
  </si>
  <si>
    <t>"Цагаанчулуут" ХК</t>
  </si>
  <si>
    <t>"Өлзий-Дундговь" ХК</t>
  </si>
  <si>
    <t>"Сэлэнгэ Ар хөвч" ХК</t>
  </si>
  <si>
    <t>"Ноён шанд" ХК</t>
  </si>
  <si>
    <t>"Орхон"  ХК</t>
  </si>
  <si>
    <t>"Хангай"  ХК</t>
  </si>
  <si>
    <t>"Хужирт Өргөө" ХК</t>
  </si>
  <si>
    <t>"Их үүсгэл" ХК</t>
  </si>
  <si>
    <t>"Өргөн жим" ХК</t>
  </si>
  <si>
    <t>"Жаргалант үйлс" ХК</t>
  </si>
  <si>
    <t>"Улбаа" ХК</t>
  </si>
  <si>
    <t>"Баян-Итгэлт" ХК</t>
  </si>
  <si>
    <t>"Увс" ХК</t>
  </si>
  <si>
    <t>"Дархан гурил тэжээл" ХК</t>
  </si>
  <si>
    <t>"Асгат" ХК</t>
  </si>
  <si>
    <t>"Баялаг Шар.гол" ХК</t>
  </si>
  <si>
    <t>"Мандал Оргил" ХК</t>
  </si>
  <si>
    <t>"Сүмбэр -Өлзий" ХК</t>
  </si>
  <si>
    <t>"Мерей" ХК</t>
  </si>
  <si>
    <t>"Иж бүрэн" ХК</t>
  </si>
  <si>
    <t>"Дэвшил мандал" ХК</t>
  </si>
  <si>
    <t>"Баянхайрхан" ХК</t>
  </si>
  <si>
    <t>"Усжуулах" ХК</t>
  </si>
  <si>
    <t>"Туруун" ХК</t>
  </si>
  <si>
    <t>"Дорнод хүнс" ХК</t>
  </si>
  <si>
    <t xml:space="preserve">"Чандмань Дундговь" </t>
  </si>
  <si>
    <t>"Шинэст" ХК</t>
  </si>
  <si>
    <t>"Дархан-Импэкс" ХК</t>
  </si>
  <si>
    <t>"Ус-Архангай" ХК</t>
  </si>
  <si>
    <t>"Азиапасифик пропертис" ХК</t>
  </si>
  <si>
    <t>"Уужим хангай" ХК</t>
  </si>
  <si>
    <t>"Тээвэр-Төв"ХК</t>
  </si>
  <si>
    <t>"Сэлэнгэ импекс"ХК</t>
  </si>
  <si>
    <t>"Эрдэнэт авто зам" ХК</t>
  </si>
  <si>
    <t>"Дар зам" ХК</t>
  </si>
  <si>
    <t>"Хүнс-Төв" ХК</t>
  </si>
  <si>
    <t>"Алтандуулга" ХК</t>
  </si>
  <si>
    <t>"Ундрам" ХК</t>
  </si>
  <si>
    <t>"Дархан Сэлэнгийн цахилгаан түгээх сүлжээ"ХК</t>
  </si>
  <si>
    <t>ТӨРИЙН ӨМЧИТ ХУВЬЦААТ КОМПАНИУД</t>
  </si>
  <si>
    <t>ҮНЭТ ЦААСНЫ АРИЛЖАА НЬ ЗОГССОН ХУВЬЦААТ КОМПАНИУД</t>
  </si>
  <si>
    <t>Жич: Монголын хөрөнгийн биржид санхүүгийн тайлан баланс ирүүлээгүй хувьцаат компаниудын санхүүгийн үзүүлэлтийг Сангийн яамны И-баланс вэб сайтаас татаж авав.</t>
  </si>
  <si>
    <t>"Монгол алт"ХК</t>
  </si>
  <si>
    <t>"Махимпекс" ХК</t>
  </si>
  <si>
    <t>"Нако түлш" ХК</t>
  </si>
  <si>
    <t>160</t>
  </si>
  <si>
    <t>/2012.03.29-ний байдлаар/</t>
  </si>
  <si>
    <t>"Ар тархи" ХК</t>
  </si>
  <si>
    <t>НЭРИЙН КОД</t>
  </si>
  <si>
    <t>HRH</t>
  </si>
  <si>
    <t>DHO</t>
  </si>
  <si>
    <t>BST</t>
  </si>
  <si>
    <t>BGL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</si>
</sst>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₮_-;\-* #,##0_₮_-;_-* &quot;-&quot;??_₮_-;_-@_-"/>
    <numFmt numFmtId="165" formatCode="#,##0.0"/>
    <numFmt numFmtId="166" formatCode="#,##0.0_);\(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Mon"/>
      <family val="1"/>
    </font>
    <font>
      <sz val="10"/>
      <name val="Arial"/>
      <family val="2"/>
    </font>
    <font>
      <sz val="7"/>
      <name val="Times New Roman Mon"/>
      <family val="1"/>
    </font>
    <font>
      <sz val="7"/>
      <color indexed="8"/>
      <name val="Times New Roman Mo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Calibri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Calibri"/>
      <family val="2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33" borderId="0" xfId="42" applyNumberFormat="1" applyFont="1" applyFill="1" applyBorder="1" applyAlignment="1">
      <alignment vertical="center" wrapText="1"/>
    </xf>
    <xf numFmtId="164" fontId="4" fillId="33" borderId="0" xfId="42" applyNumberFormat="1" applyFont="1" applyFill="1" applyBorder="1" applyAlignment="1">
      <alignment horizontal="center"/>
    </xf>
    <xf numFmtId="164" fontId="5" fillId="33" borderId="0" xfId="42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 horizontal="center"/>
    </xf>
    <xf numFmtId="0" fontId="48" fillId="35" borderId="0" xfId="0" applyFont="1" applyFill="1" applyAlignment="1">
      <alignment wrapText="1"/>
    </xf>
    <xf numFmtId="0" fontId="49" fillId="35" borderId="0" xfId="0" applyFont="1" applyFill="1" applyAlignment="1">
      <alignment wrapText="1"/>
    </xf>
    <xf numFmtId="0" fontId="47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47" fillId="35" borderId="0" xfId="0" applyFont="1" applyFill="1" applyAlignment="1">
      <alignment horizontal="right"/>
    </xf>
    <xf numFmtId="0" fontId="51" fillId="35" borderId="0" xfId="0" applyFont="1" applyFill="1" applyAlignment="1">
      <alignment/>
    </xf>
    <xf numFmtId="0" fontId="48" fillId="35" borderId="0" xfId="0" applyFont="1" applyFill="1" applyAlignment="1">
      <alignment horizontal="center"/>
    </xf>
    <xf numFmtId="0" fontId="52" fillId="35" borderId="0" xfId="0" applyFont="1" applyFill="1" applyAlignment="1">
      <alignment wrapText="1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horizontal="right"/>
    </xf>
    <xf numFmtId="0" fontId="53" fillId="35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65" fontId="48" fillId="35" borderId="10" xfId="0" applyNumberFormat="1" applyFont="1" applyFill="1" applyBorder="1" applyAlignment="1">
      <alignment horizontal="right"/>
    </xf>
    <xf numFmtId="165" fontId="48" fillId="0" borderId="10" xfId="0" applyNumberFormat="1" applyFont="1" applyBorder="1" applyAlignment="1">
      <alignment horizontal="right"/>
    </xf>
    <xf numFmtId="0" fontId="48" fillId="35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165" fontId="48" fillId="35" borderId="12" xfId="0" applyNumberFormat="1" applyFont="1" applyFill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0" fontId="48" fillId="35" borderId="14" xfId="0" applyFont="1" applyFill="1" applyBorder="1" applyAlignment="1">
      <alignment horizontal="center"/>
    </xf>
    <xf numFmtId="3" fontId="48" fillId="0" borderId="15" xfId="0" applyNumberFormat="1" applyFont="1" applyBorder="1" applyAlignment="1">
      <alignment horizontal="right"/>
    </xf>
    <xf numFmtId="0" fontId="48" fillId="35" borderId="16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165" fontId="48" fillId="35" borderId="17" xfId="0" applyNumberFormat="1" applyFont="1" applyFill="1" applyBorder="1" applyAlignment="1">
      <alignment horizontal="right"/>
    </xf>
    <xf numFmtId="3" fontId="48" fillId="0" borderId="18" xfId="0" applyNumberFormat="1" applyFont="1" applyBorder="1" applyAlignment="1">
      <alignment horizontal="right"/>
    </xf>
    <xf numFmtId="165" fontId="48" fillId="0" borderId="12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/>
    </xf>
    <xf numFmtId="3" fontId="48" fillId="0" borderId="15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48" fillId="35" borderId="15" xfId="0" applyNumberFormat="1" applyFont="1" applyFill="1" applyBorder="1" applyAlignment="1">
      <alignment/>
    </xf>
    <xf numFmtId="165" fontId="48" fillId="0" borderId="17" xfId="0" applyNumberFormat="1" applyFont="1" applyBorder="1" applyAlignment="1">
      <alignment horizontal="right"/>
    </xf>
    <xf numFmtId="165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165" fontId="48" fillId="0" borderId="12" xfId="0" applyNumberFormat="1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8" fillId="0" borderId="17" xfId="0" applyNumberFormat="1" applyFont="1" applyBorder="1" applyAlignment="1">
      <alignment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35" borderId="0" xfId="0" applyFont="1" applyFill="1" applyAlignment="1">
      <alignment horizontal="left"/>
    </xf>
    <xf numFmtId="0" fontId="47" fillId="35" borderId="0" xfId="0" applyFont="1" applyFill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65" fontId="2" fillId="0" borderId="10" xfId="42" applyNumberFormat="1" applyFont="1" applyFill="1" applyBorder="1" applyAlignment="1">
      <alignment horizontal="right"/>
    </xf>
    <xf numFmtId="166" fontId="2" fillId="0" borderId="10" xfId="42" applyNumberFormat="1" applyFont="1" applyFill="1" applyBorder="1" applyAlignment="1">
      <alignment horizontal="right"/>
    </xf>
    <xf numFmtId="41" fontId="2" fillId="33" borderId="10" xfId="42" applyNumberFormat="1" applyFont="1" applyFill="1" applyBorder="1" applyAlignment="1">
      <alignment horizontal="right"/>
    </xf>
    <xf numFmtId="41" fontId="2" fillId="0" borderId="10" xfId="42" applyNumberFormat="1" applyFont="1" applyFill="1" applyBorder="1" applyAlignment="1">
      <alignment horizontal="right"/>
    </xf>
    <xf numFmtId="0" fontId="48" fillId="35" borderId="19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/>
    </xf>
    <xf numFmtId="165" fontId="48" fillId="0" borderId="20" xfId="0" applyNumberFormat="1" applyFont="1" applyBorder="1" applyAlignment="1">
      <alignment horizontal="right"/>
    </xf>
    <xf numFmtId="3" fontId="48" fillId="0" borderId="21" xfId="0" applyNumberFormat="1" applyFont="1" applyBorder="1" applyAlignment="1">
      <alignment/>
    </xf>
    <xf numFmtId="165" fontId="2" fillId="33" borderId="10" xfId="42" applyNumberFormat="1" applyFont="1" applyFill="1" applyBorder="1" applyAlignment="1">
      <alignment horizontal="right"/>
    </xf>
    <xf numFmtId="166" fontId="2" fillId="33" borderId="10" xfId="42" applyNumberFormat="1" applyFont="1" applyFill="1" applyBorder="1" applyAlignment="1">
      <alignment horizontal="right"/>
    </xf>
    <xf numFmtId="49" fontId="2" fillId="33" borderId="10" xfId="42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5" fillId="0" borderId="22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35" borderId="22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5" fillId="35" borderId="23" xfId="0" applyFont="1" applyFill="1" applyBorder="1" applyAlignment="1">
      <alignment/>
    </xf>
    <xf numFmtId="0" fontId="55" fillId="35" borderId="24" xfId="0" applyFont="1" applyFill="1" applyBorder="1" applyAlignment="1">
      <alignment/>
    </xf>
    <xf numFmtId="0" fontId="55" fillId="35" borderId="25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56" fillId="35" borderId="0" xfId="0" applyFont="1" applyFill="1" applyAlignment="1">
      <alignment horizontal="center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textRotation="90" wrapText="1"/>
    </xf>
    <xf numFmtId="0" fontId="57" fillId="36" borderId="17" xfId="0" applyFont="1" applyFill="1" applyBorder="1" applyAlignment="1">
      <alignment horizontal="center" textRotation="90" wrapText="1"/>
    </xf>
    <xf numFmtId="0" fontId="58" fillId="36" borderId="12" xfId="0" applyFont="1" applyFill="1" applyBorder="1" applyAlignment="1">
      <alignment horizontal="center" wrapText="1"/>
    </xf>
    <xf numFmtId="0" fontId="58" fillId="36" borderId="12" xfId="0" applyFont="1" applyFill="1" applyBorder="1" applyAlignment="1">
      <alignment wrapText="1"/>
    </xf>
    <xf numFmtId="0" fontId="58" fillId="36" borderId="13" xfId="0" applyFont="1" applyFill="1" applyBorder="1" applyAlignment="1">
      <alignment wrapText="1"/>
    </xf>
    <xf numFmtId="0" fontId="48" fillId="36" borderId="27" xfId="0" applyFont="1" applyFill="1" applyBorder="1" applyAlignment="1">
      <alignment horizontal="center" vertical="center" textRotation="90" wrapText="1"/>
    </xf>
    <xf numFmtId="0" fontId="48" fillId="36" borderId="28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view="pageBreakPreview" zoomScale="90" zoomScaleSheetLayoutView="90" zoomScalePageLayoutView="0" workbookViewId="0" topLeftCell="A214">
      <selection activeCell="F242" sqref="F242"/>
    </sheetView>
  </sheetViews>
  <sheetFormatPr defaultColWidth="9.140625" defaultRowHeight="15"/>
  <cols>
    <col min="1" max="1" width="4.8515625" style="2" customWidth="1"/>
    <col min="2" max="2" width="4.8515625" style="1" customWidth="1"/>
    <col min="3" max="3" width="8.8515625" style="1" customWidth="1"/>
    <col min="4" max="4" width="4.8515625" style="3" customWidth="1"/>
    <col min="5" max="5" width="39.140625" style="4" customWidth="1"/>
    <col min="6" max="6" width="13.57421875" style="5" customWidth="1"/>
    <col min="7" max="7" width="13.00390625" style="5" customWidth="1"/>
    <col min="8" max="8" width="13.7109375" style="5" customWidth="1"/>
    <col min="9" max="9" width="13.421875" style="5" customWidth="1"/>
    <col min="10" max="10" width="13.28125" style="5" customWidth="1"/>
    <col min="11" max="11" width="13.7109375" style="5" customWidth="1"/>
    <col min="12" max="12" width="13.140625" style="6" customWidth="1"/>
    <col min="13" max="13" width="12.421875" style="5" customWidth="1"/>
    <col min="14" max="14" width="12.8515625" style="5" customWidth="1"/>
    <col min="15" max="15" width="12.140625" style="5" customWidth="1"/>
    <col min="16" max="16" width="10.140625" style="5" customWidth="1"/>
    <col min="17" max="17" width="13.00390625" style="6" customWidth="1"/>
    <col min="18" max="16384" width="9.140625" style="5" customWidth="1"/>
  </cols>
  <sheetData>
    <row r="1" spans="1:17" ht="11.25">
      <c r="A1" s="9"/>
      <c r="B1" s="10"/>
      <c r="C1" s="10"/>
      <c r="D1" s="11"/>
      <c r="E1" s="12"/>
      <c r="F1" s="12"/>
      <c r="G1" s="12"/>
      <c r="H1" s="13"/>
      <c r="I1" s="12"/>
      <c r="J1" s="12"/>
      <c r="K1" s="12"/>
      <c r="L1" s="14"/>
      <c r="M1" s="12"/>
      <c r="N1" s="12"/>
      <c r="O1" s="12"/>
      <c r="P1" s="12"/>
      <c r="Q1" s="14"/>
    </row>
    <row r="2" spans="1:17" ht="12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1.25">
      <c r="A3" s="9"/>
      <c r="B3" s="10"/>
      <c r="C3" s="10"/>
      <c r="D3" s="11"/>
      <c r="E3" s="15"/>
      <c r="F3" s="12"/>
      <c r="G3" s="12"/>
      <c r="H3" s="12"/>
      <c r="I3" s="12"/>
      <c r="J3" s="12"/>
      <c r="K3" s="12"/>
      <c r="L3" s="14"/>
      <c r="M3" s="12"/>
      <c r="N3" s="12"/>
      <c r="O3" s="12"/>
      <c r="P3" s="12"/>
      <c r="Q3" s="14"/>
    </row>
    <row r="4" spans="1:17" ht="12" thickBot="1">
      <c r="A4" s="16"/>
      <c r="B4" s="10"/>
      <c r="C4" s="10"/>
      <c r="D4" s="17"/>
      <c r="E4" s="18"/>
      <c r="F4" s="18"/>
      <c r="G4" s="18"/>
      <c r="H4" s="18"/>
      <c r="I4" s="18"/>
      <c r="J4" s="18"/>
      <c r="K4" s="18"/>
      <c r="L4" s="19"/>
      <c r="M4" s="20"/>
      <c r="N4" s="20"/>
      <c r="O4" s="18"/>
      <c r="P4" s="18"/>
      <c r="Q4" s="19" t="s">
        <v>257</v>
      </c>
    </row>
    <row r="5" spans="1:17" ht="10.5" customHeight="1">
      <c r="A5" s="82" t="s">
        <v>39</v>
      </c>
      <c r="B5" s="84" t="s">
        <v>40</v>
      </c>
      <c r="C5" s="91" t="s">
        <v>259</v>
      </c>
      <c r="D5" s="86" t="s">
        <v>1</v>
      </c>
      <c r="E5" s="84" t="s">
        <v>41</v>
      </c>
      <c r="F5" s="88" t="s">
        <v>42</v>
      </c>
      <c r="G5" s="88"/>
      <c r="H5" s="88"/>
      <c r="I5" s="88"/>
      <c r="J5" s="88"/>
      <c r="K5" s="88" t="s">
        <v>43</v>
      </c>
      <c r="L5" s="88"/>
      <c r="M5" s="88"/>
      <c r="N5" s="88"/>
      <c r="O5" s="88"/>
      <c r="P5" s="89"/>
      <c r="Q5" s="90"/>
    </row>
    <row r="6" spans="1:17" s="7" customFormat="1" ht="34.5" thickBot="1">
      <c r="A6" s="83"/>
      <c r="B6" s="85"/>
      <c r="C6" s="92"/>
      <c r="D6" s="87"/>
      <c r="E6" s="85"/>
      <c r="F6" s="49" t="s">
        <v>44</v>
      </c>
      <c r="G6" s="49" t="s">
        <v>45</v>
      </c>
      <c r="H6" s="49" t="s">
        <v>46</v>
      </c>
      <c r="I6" s="49" t="s">
        <v>47</v>
      </c>
      <c r="J6" s="49" t="s">
        <v>48</v>
      </c>
      <c r="K6" s="49" t="s">
        <v>49</v>
      </c>
      <c r="L6" s="49" t="s">
        <v>50</v>
      </c>
      <c r="M6" s="49" t="s">
        <v>51</v>
      </c>
      <c r="N6" s="49" t="s">
        <v>52</v>
      </c>
      <c r="O6" s="49" t="s">
        <v>53</v>
      </c>
      <c r="P6" s="49" t="s">
        <v>54</v>
      </c>
      <c r="Q6" s="50" t="s">
        <v>55</v>
      </c>
    </row>
    <row r="7" spans="1:17" s="8" customFormat="1" ht="19.5" customHeight="1" thickBot="1">
      <c r="A7" s="72" t="s">
        <v>250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ht="12" thickBot="1">
      <c r="A8" s="25">
        <v>1</v>
      </c>
      <c r="B8" s="26">
        <v>487</v>
      </c>
      <c r="C8" s="26" t="str">
        <f>VLOOKUP(B8,'[1]listing13'!$E$8:$H$30,4,0)</f>
        <v>AZZ</v>
      </c>
      <c r="D8" s="26" t="s">
        <v>6</v>
      </c>
      <c r="E8" s="27" t="s">
        <v>56</v>
      </c>
      <c r="F8" s="28">
        <v>7517403.3</v>
      </c>
      <c r="G8" s="28">
        <v>2530878.4</v>
      </c>
      <c r="H8" s="28">
        <f aca="true" t="shared" si="0" ref="H8:H25">SUM(F8-G8)</f>
        <v>4986524.9</v>
      </c>
      <c r="I8" s="28">
        <v>1945684.8</v>
      </c>
      <c r="J8" s="28">
        <f aca="true" t="shared" si="1" ref="J8:J25">SUM(F8-I8)</f>
        <v>5571718.5</v>
      </c>
      <c r="K8" s="28">
        <v>8462155.8</v>
      </c>
      <c r="L8" s="28">
        <v>8202091.8</v>
      </c>
      <c r="M8" s="28">
        <v>175074.8</v>
      </c>
      <c r="N8" s="28">
        <v>-49793</v>
      </c>
      <c r="O8" s="28">
        <v>28674.5</v>
      </c>
      <c r="P8" s="28"/>
      <c r="Q8" s="29">
        <v>10956664</v>
      </c>
    </row>
    <row r="9" spans="1:17" ht="12" thickBot="1">
      <c r="A9" s="30">
        <v>2</v>
      </c>
      <c r="B9" s="21">
        <v>496</v>
      </c>
      <c r="C9" s="26" t="str">
        <f>VLOOKUP(B9,'[1]listing13'!$E$8:$H$30,4,0)</f>
        <v>DAS</v>
      </c>
      <c r="D9" s="21" t="s">
        <v>6</v>
      </c>
      <c r="E9" s="22" t="s">
        <v>57</v>
      </c>
      <c r="F9" s="24">
        <v>69153678.312</v>
      </c>
      <c r="G9" s="24">
        <v>10650460.402</v>
      </c>
      <c r="H9" s="23">
        <f t="shared" si="0"/>
        <v>58503217.910000004</v>
      </c>
      <c r="I9" s="23">
        <v>11530102.319</v>
      </c>
      <c r="J9" s="23">
        <f t="shared" si="1"/>
        <v>57623575.99300001</v>
      </c>
      <c r="K9" s="23">
        <v>18578963.312</v>
      </c>
      <c r="L9" s="23">
        <v>19815988.574</v>
      </c>
      <c r="M9" s="23">
        <v>160859.785</v>
      </c>
      <c r="N9" s="23">
        <v>1832626.055</v>
      </c>
      <c r="O9" s="23">
        <v>434741.007</v>
      </c>
      <c r="P9" s="23"/>
      <c r="Q9" s="31">
        <v>37717879</v>
      </c>
    </row>
    <row r="10" spans="1:17" ht="12" thickBot="1">
      <c r="A10" s="30">
        <v>3</v>
      </c>
      <c r="B10" s="21">
        <v>497</v>
      </c>
      <c r="C10" s="26" t="str">
        <f>VLOOKUP(B10,'[1]listing13'!$E$8:$H$30,4,0)</f>
        <v>UDS</v>
      </c>
      <c r="D10" s="21" t="s">
        <v>6</v>
      </c>
      <c r="E10" s="22" t="s">
        <v>58</v>
      </c>
      <c r="F10" s="23">
        <v>98329233.8</v>
      </c>
      <c r="G10" s="23">
        <v>11580070.5</v>
      </c>
      <c r="H10" s="23">
        <f t="shared" si="0"/>
        <v>86749163.3</v>
      </c>
      <c r="I10" s="23">
        <v>33909261.9</v>
      </c>
      <c r="J10" s="23">
        <f t="shared" si="1"/>
        <v>64419971.9</v>
      </c>
      <c r="K10" s="23">
        <v>43338342.2</v>
      </c>
      <c r="L10" s="23">
        <v>30675374.5</v>
      </c>
      <c r="M10" s="23">
        <v>10742314.8</v>
      </c>
      <c r="N10" s="23">
        <v>-61929.4</v>
      </c>
      <c r="O10" s="23">
        <v>1218553.2</v>
      </c>
      <c r="P10" s="23"/>
      <c r="Q10" s="31">
        <v>155578283</v>
      </c>
    </row>
    <row r="11" spans="1:17" ht="12" thickBot="1">
      <c r="A11" s="30">
        <v>4</v>
      </c>
      <c r="B11" s="21">
        <v>498</v>
      </c>
      <c r="C11" s="26" t="str">
        <f>VLOOKUP(B11,'[1]listing13'!$E$8:$H$30,4,0)</f>
        <v>DDS</v>
      </c>
      <c r="D11" s="21" t="s">
        <v>6</v>
      </c>
      <c r="E11" s="22" t="s">
        <v>59</v>
      </c>
      <c r="F11" s="23">
        <v>4954519.1</v>
      </c>
      <c r="G11" s="23">
        <v>975104.6</v>
      </c>
      <c r="H11" s="23">
        <f t="shared" si="0"/>
        <v>3979414.4999999995</v>
      </c>
      <c r="I11" s="23">
        <v>896239.7</v>
      </c>
      <c r="J11" s="23">
        <f t="shared" si="1"/>
        <v>4058279.3999999994</v>
      </c>
      <c r="K11" s="23">
        <v>4744113.6</v>
      </c>
      <c r="L11" s="23">
        <v>2250735.4</v>
      </c>
      <c r="M11" s="23">
        <v>2618872.6</v>
      </c>
      <c r="N11" s="23">
        <v>590504.6</v>
      </c>
      <c r="O11" s="23">
        <v>408858.7</v>
      </c>
      <c r="P11" s="23"/>
      <c r="Q11" s="31">
        <v>15477101</v>
      </c>
    </row>
    <row r="12" spans="1:17" ht="12" thickBot="1">
      <c r="A12" s="30">
        <v>5</v>
      </c>
      <c r="B12" s="21">
        <v>499</v>
      </c>
      <c r="C12" s="26" t="str">
        <f>VLOOKUP(B12,'[1]listing13'!$E$8:$H$30,4,0)</f>
        <v>EDS</v>
      </c>
      <c r="D12" s="21" t="s">
        <v>6</v>
      </c>
      <c r="E12" s="22" t="s">
        <v>60</v>
      </c>
      <c r="F12" s="23">
        <v>40316207.253</v>
      </c>
      <c r="G12" s="23">
        <v>2606443.146</v>
      </c>
      <c r="H12" s="23">
        <f t="shared" si="0"/>
        <v>37709764.107</v>
      </c>
      <c r="I12" s="23">
        <v>1807399.101</v>
      </c>
      <c r="J12" s="23">
        <f t="shared" si="1"/>
        <v>38508808.151999995</v>
      </c>
      <c r="K12" s="23">
        <v>14426519.219</v>
      </c>
      <c r="L12" s="23">
        <v>16117946.697</v>
      </c>
      <c r="M12" s="23">
        <v>1472578.582</v>
      </c>
      <c r="N12" s="23">
        <v>2156391.625</v>
      </c>
      <c r="O12" s="23">
        <v>-1007614.435</v>
      </c>
      <c r="P12" s="23"/>
      <c r="Q12" s="31">
        <v>101974326</v>
      </c>
    </row>
    <row r="13" spans="1:17" ht="12" thickBot="1">
      <c r="A13" s="30">
        <v>6</v>
      </c>
      <c r="B13" s="21">
        <v>500</v>
      </c>
      <c r="C13" s="26" t="str">
        <f>VLOOKUP(B13,'[1]listing13'!$E$8:$H$30,4,0)</f>
        <v>NDS</v>
      </c>
      <c r="D13" s="21" t="s">
        <v>6</v>
      </c>
      <c r="E13" s="22" t="s">
        <v>61</v>
      </c>
      <c r="F13" s="24">
        <v>2445662</v>
      </c>
      <c r="G13" s="24">
        <v>350059.5</v>
      </c>
      <c r="H13" s="23">
        <f t="shared" si="0"/>
        <v>2095602.5</v>
      </c>
      <c r="I13" s="23">
        <v>315577.4</v>
      </c>
      <c r="J13" s="23">
        <f t="shared" si="1"/>
        <v>2130084.6</v>
      </c>
      <c r="K13" s="23">
        <v>1109065.6</v>
      </c>
      <c r="L13" s="23">
        <v>2330786.2</v>
      </c>
      <c r="M13" s="23">
        <v>156671.8</v>
      </c>
      <c r="N13" s="23">
        <v>966046.7</v>
      </c>
      <c r="O13" s="23">
        <v>-412345.7</v>
      </c>
      <c r="P13" s="23"/>
      <c r="Q13" s="31">
        <v>15291985</v>
      </c>
    </row>
    <row r="14" spans="1:17" ht="12" thickBot="1">
      <c r="A14" s="30">
        <v>7</v>
      </c>
      <c r="B14" s="21">
        <v>502</v>
      </c>
      <c r="C14" s="26" t="str">
        <f>VLOOKUP(B14,'[1]listing13'!$E$8:$H$30,4,0)</f>
        <v>DKS</v>
      </c>
      <c r="D14" s="21" t="s">
        <v>6</v>
      </c>
      <c r="E14" s="22" t="s">
        <v>62</v>
      </c>
      <c r="F14" s="23">
        <v>10445374</v>
      </c>
      <c r="G14" s="23">
        <v>1875229.3</v>
      </c>
      <c r="H14" s="23">
        <f t="shared" si="0"/>
        <v>8570144.7</v>
      </c>
      <c r="I14" s="23">
        <v>2480369.7</v>
      </c>
      <c r="J14" s="23">
        <f t="shared" si="1"/>
        <v>7965004.3</v>
      </c>
      <c r="K14" s="23">
        <v>9855578</v>
      </c>
      <c r="L14" s="23">
        <v>9534703.1</v>
      </c>
      <c r="M14" s="23">
        <v>207191.3</v>
      </c>
      <c r="N14" s="23">
        <v>852964.6</v>
      </c>
      <c r="O14" s="23">
        <v>826554.7</v>
      </c>
      <c r="P14" s="23"/>
      <c r="Q14" s="31">
        <v>18213445</v>
      </c>
    </row>
    <row r="15" spans="1:17" ht="12" thickBot="1">
      <c r="A15" s="30">
        <v>8</v>
      </c>
      <c r="B15" s="21">
        <v>504</v>
      </c>
      <c r="C15" s="26" t="str">
        <f>VLOOKUP(B15,'[1]listing13'!$E$8:$H$30,4,0)</f>
        <v>DGS</v>
      </c>
      <c r="D15" s="21" t="s">
        <v>6</v>
      </c>
      <c r="E15" s="22" t="s">
        <v>63</v>
      </c>
      <c r="F15" s="24">
        <v>97947866.1</v>
      </c>
      <c r="G15" s="24">
        <v>15379221.4</v>
      </c>
      <c r="H15" s="23">
        <f t="shared" si="0"/>
        <v>82568644.69999999</v>
      </c>
      <c r="I15" s="23">
        <v>34408815.1</v>
      </c>
      <c r="J15" s="23">
        <f t="shared" si="1"/>
        <v>63539050.99999999</v>
      </c>
      <c r="K15" s="23">
        <v>52815943.2</v>
      </c>
      <c r="L15" s="23">
        <v>59764333.3</v>
      </c>
      <c r="M15" s="23">
        <v>2781830</v>
      </c>
      <c r="N15" s="23">
        <v>2988402.7</v>
      </c>
      <c r="O15" s="23">
        <v>-6741817.4</v>
      </c>
      <c r="P15" s="23"/>
      <c r="Q15" s="31">
        <v>342353000</v>
      </c>
    </row>
    <row r="16" spans="1:17" ht="12" thickBot="1">
      <c r="A16" s="30">
        <v>9</v>
      </c>
      <c r="B16" s="21">
        <v>506</v>
      </c>
      <c r="C16" s="26" t="str">
        <f>VLOOKUP(B16,'[1]listing13'!$E$8:$H$30,4,0)</f>
        <v>EUD</v>
      </c>
      <c r="D16" s="21" t="s">
        <v>4</v>
      </c>
      <c r="E16" s="22" t="s">
        <v>64</v>
      </c>
      <c r="F16" s="23">
        <v>7557136.8</v>
      </c>
      <c r="G16" s="23">
        <v>3394758.2</v>
      </c>
      <c r="H16" s="23">
        <f t="shared" si="0"/>
        <v>4162378.5999999996</v>
      </c>
      <c r="I16" s="23">
        <v>2455452.9</v>
      </c>
      <c r="J16" s="23">
        <f t="shared" si="1"/>
        <v>5101683.9</v>
      </c>
      <c r="K16" s="23">
        <v>3329816.3</v>
      </c>
      <c r="L16" s="23" t="s">
        <v>9</v>
      </c>
      <c r="M16" s="23">
        <v>3568766.1</v>
      </c>
      <c r="N16" s="23">
        <v>9641.6</v>
      </c>
      <c r="O16" s="23">
        <v>-229308.2</v>
      </c>
      <c r="P16" s="23"/>
      <c r="Q16" s="31">
        <v>12025022</v>
      </c>
    </row>
    <row r="17" spans="1:17" ht="12" thickBot="1">
      <c r="A17" s="30">
        <v>10</v>
      </c>
      <c r="B17" s="21">
        <v>507</v>
      </c>
      <c r="C17" s="26" t="str">
        <f>VLOOKUP(B17,'[1]listing13'!$E$8:$H$30,4,0)</f>
        <v>BZO</v>
      </c>
      <c r="D17" s="21" t="s">
        <v>6</v>
      </c>
      <c r="E17" s="22" t="s">
        <v>65</v>
      </c>
      <c r="F17" s="23">
        <v>32191507</v>
      </c>
      <c r="G17" s="23">
        <v>2184091.5</v>
      </c>
      <c r="H17" s="23">
        <f t="shared" si="0"/>
        <v>30007415.5</v>
      </c>
      <c r="I17" s="23">
        <v>485574.7</v>
      </c>
      <c r="J17" s="23">
        <f t="shared" si="1"/>
        <v>31705932.3</v>
      </c>
      <c r="K17" s="23">
        <v>22775800.6</v>
      </c>
      <c r="L17" s="23">
        <v>14937236</v>
      </c>
      <c r="M17" s="23">
        <v>7341957</v>
      </c>
      <c r="N17" s="23">
        <v>91271.3</v>
      </c>
      <c r="O17" s="23">
        <v>517748.2</v>
      </c>
      <c r="P17" s="23"/>
      <c r="Q17" s="31">
        <v>44630000</v>
      </c>
    </row>
    <row r="18" spans="1:17" ht="12" thickBot="1">
      <c r="A18" s="30">
        <v>11</v>
      </c>
      <c r="B18" s="21">
        <v>510</v>
      </c>
      <c r="C18" s="26" t="str">
        <f>VLOOKUP(B18,'[1]listing13'!$E$8:$H$30,4,0)</f>
        <v>HBJ</v>
      </c>
      <c r="D18" s="21" t="s">
        <v>4</v>
      </c>
      <c r="E18" s="22" t="s">
        <v>66</v>
      </c>
      <c r="F18" s="23">
        <v>9646897.1</v>
      </c>
      <c r="G18" s="23">
        <v>6344168.2</v>
      </c>
      <c r="H18" s="23">
        <f t="shared" si="0"/>
        <v>3302728.8999999994</v>
      </c>
      <c r="I18" s="23">
        <v>2235072.2</v>
      </c>
      <c r="J18" s="23">
        <f t="shared" si="1"/>
        <v>7411824.899999999</v>
      </c>
      <c r="K18" s="23">
        <v>2880979.5</v>
      </c>
      <c r="L18" s="23" t="s">
        <v>9</v>
      </c>
      <c r="M18" s="23">
        <v>2303197.2</v>
      </c>
      <c r="N18" s="23">
        <v>-86216.6</v>
      </c>
      <c r="O18" s="23">
        <v>463509.3</v>
      </c>
      <c r="P18" s="23"/>
      <c r="Q18" s="31">
        <v>18677088</v>
      </c>
    </row>
    <row r="19" spans="1:17" ht="12" thickBot="1">
      <c r="A19" s="30">
        <v>12</v>
      </c>
      <c r="B19" s="21">
        <v>513</v>
      </c>
      <c r="C19" s="26" t="str">
        <f>VLOOKUP(B19,'[1]listing13'!$E$8:$H$30,4,0)</f>
        <v>DZS</v>
      </c>
      <c r="D19" s="21" t="s">
        <v>6</v>
      </c>
      <c r="E19" s="22" t="s">
        <v>67</v>
      </c>
      <c r="F19" s="23">
        <v>13221290.834</v>
      </c>
      <c r="G19" s="23">
        <v>2052535.788</v>
      </c>
      <c r="H19" s="23">
        <f t="shared" si="0"/>
        <v>11168755.046</v>
      </c>
      <c r="I19" s="23">
        <v>8005691.372</v>
      </c>
      <c r="J19" s="23">
        <f t="shared" si="1"/>
        <v>5215599.462</v>
      </c>
      <c r="K19" s="23">
        <v>1434885.375</v>
      </c>
      <c r="L19" s="23">
        <v>4805373.826</v>
      </c>
      <c r="M19" s="23">
        <v>487787.753</v>
      </c>
      <c r="N19" s="23">
        <v>2797759.346</v>
      </c>
      <c r="O19" s="23">
        <v>-1062405.389</v>
      </c>
      <c r="P19" s="23"/>
      <c r="Q19" s="31">
        <v>76275000</v>
      </c>
    </row>
    <row r="20" spans="1:17" ht="12" thickBot="1">
      <c r="A20" s="30">
        <v>13</v>
      </c>
      <c r="B20" s="21">
        <v>514</v>
      </c>
      <c r="C20" s="26" t="str">
        <f>VLOOKUP(B20,'[1]listing13'!$E$8:$H$30,4,0)</f>
        <v>DSD</v>
      </c>
      <c r="D20" s="21" t="s">
        <v>6</v>
      </c>
      <c r="E20" s="22" t="s">
        <v>68</v>
      </c>
      <c r="F20" s="23">
        <v>295808739.4</v>
      </c>
      <c r="G20" s="23">
        <v>26755926.9</v>
      </c>
      <c r="H20" s="23">
        <f t="shared" si="0"/>
        <v>269052812.5</v>
      </c>
      <c r="I20" s="23">
        <v>93721014.2</v>
      </c>
      <c r="J20" s="23">
        <f t="shared" si="1"/>
        <v>202087725.2</v>
      </c>
      <c r="K20" s="23">
        <v>124168314.5</v>
      </c>
      <c r="L20" s="23">
        <v>126552845.3</v>
      </c>
      <c r="M20" s="23">
        <v>1033932.8</v>
      </c>
      <c r="N20" s="23">
        <v>3830876.6</v>
      </c>
      <c r="O20" s="23">
        <v>391399.4</v>
      </c>
      <c r="P20" s="23"/>
      <c r="Q20" s="31">
        <v>671782000</v>
      </c>
    </row>
    <row r="21" spans="1:17" ht="12" thickBot="1">
      <c r="A21" s="30">
        <v>14</v>
      </c>
      <c r="B21" s="21">
        <v>515</v>
      </c>
      <c r="C21" s="26" t="str">
        <f>VLOOKUP(B21,'[1]listing13'!$E$8:$H$30,4,0)</f>
        <v>UTS</v>
      </c>
      <c r="D21" s="21" t="s">
        <v>6</v>
      </c>
      <c r="E21" s="22" t="s">
        <v>69</v>
      </c>
      <c r="F21" s="23">
        <v>90659260.9</v>
      </c>
      <c r="G21" s="23">
        <v>16585153.2</v>
      </c>
      <c r="H21" s="23">
        <f t="shared" si="0"/>
        <v>74074107.7</v>
      </c>
      <c r="I21" s="23">
        <v>50353815.3</v>
      </c>
      <c r="J21" s="23">
        <f t="shared" si="1"/>
        <v>40305445.60000001</v>
      </c>
      <c r="K21" s="23">
        <v>120862430.3</v>
      </c>
      <c r="L21" s="23">
        <v>105137098.3</v>
      </c>
      <c r="M21" s="23">
        <v>15348385</v>
      </c>
      <c r="N21" s="23">
        <v>7177733.7</v>
      </c>
      <c r="O21" s="23">
        <v>7554680.7</v>
      </c>
      <c r="P21" s="23"/>
      <c r="Q21" s="31">
        <v>41253000</v>
      </c>
    </row>
    <row r="22" spans="1:17" ht="12" thickBot="1">
      <c r="A22" s="30">
        <v>15</v>
      </c>
      <c r="B22" s="21">
        <v>518</v>
      </c>
      <c r="C22" s="26" t="str">
        <f>VLOOKUP(B22,'[1]listing13'!$E$8:$H$30,4,0)</f>
        <v>HTS</v>
      </c>
      <c r="D22" s="21" t="s">
        <v>6</v>
      </c>
      <c r="E22" s="22" t="s">
        <v>70</v>
      </c>
      <c r="F22" s="23">
        <v>99751756.2</v>
      </c>
      <c r="G22" s="23">
        <v>13999335.9</v>
      </c>
      <c r="H22" s="23">
        <f t="shared" si="0"/>
        <v>85752420.3</v>
      </c>
      <c r="I22" s="23">
        <v>88617297.4</v>
      </c>
      <c r="J22" s="23">
        <f t="shared" si="1"/>
        <v>11134458.799999997</v>
      </c>
      <c r="K22" s="23">
        <v>36300277.9</v>
      </c>
      <c r="L22" s="23">
        <v>32503669.5</v>
      </c>
      <c r="M22" s="23">
        <v>281064.9</v>
      </c>
      <c r="N22" s="23">
        <v>-769755.3</v>
      </c>
      <c r="O22" s="23">
        <v>2376910.3</v>
      </c>
      <c r="P22" s="23"/>
      <c r="Q22" s="31">
        <v>119452690</v>
      </c>
    </row>
    <row r="23" spans="1:17" ht="12" thickBot="1">
      <c r="A23" s="30">
        <v>16</v>
      </c>
      <c r="B23" s="21">
        <v>519</v>
      </c>
      <c r="C23" s="26" t="str">
        <f>VLOOKUP(B23,'[1]listing13'!$E$8:$H$30,4,0)</f>
        <v>DSH</v>
      </c>
      <c r="D23" s="21" t="s">
        <v>4</v>
      </c>
      <c r="E23" s="22" t="s">
        <v>71</v>
      </c>
      <c r="F23" s="23">
        <v>1472834</v>
      </c>
      <c r="G23" s="23">
        <v>520006.1</v>
      </c>
      <c r="H23" s="23">
        <f t="shared" si="0"/>
        <v>952827.9</v>
      </c>
      <c r="I23" s="23">
        <v>601627.9</v>
      </c>
      <c r="J23" s="23">
        <f t="shared" si="1"/>
        <v>871206.1</v>
      </c>
      <c r="K23" s="23">
        <v>1443053.9</v>
      </c>
      <c r="L23" s="23">
        <v>1568800</v>
      </c>
      <c r="M23" s="23">
        <v>57669.8</v>
      </c>
      <c r="N23" s="23">
        <v>-14012.6</v>
      </c>
      <c r="O23" s="23">
        <v>-197428.5</v>
      </c>
      <c r="P23" s="23"/>
      <c r="Q23" s="31">
        <v>17813363</v>
      </c>
    </row>
    <row r="24" spans="1:17" ht="12" thickBot="1">
      <c r="A24" s="30">
        <v>17</v>
      </c>
      <c r="B24" s="21">
        <v>526</v>
      </c>
      <c r="C24" s="26" t="str">
        <f>VLOOKUP(B24,'[1]listing13'!$E$8:$H$30,4,0)</f>
        <v>DTU</v>
      </c>
      <c r="D24" s="21" t="s">
        <v>2</v>
      </c>
      <c r="E24" s="22" t="s">
        <v>72</v>
      </c>
      <c r="F24" s="23">
        <v>119639732.2</v>
      </c>
      <c r="G24" s="23">
        <v>67282414.1</v>
      </c>
      <c r="H24" s="23">
        <f t="shared" si="0"/>
        <v>52357318.10000001</v>
      </c>
      <c r="I24" s="23">
        <v>90129842.2</v>
      </c>
      <c r="J24" s="23">
        <f t="shared" si="1"/>
        <v>29509890</v>
      </c>
      <c r="K24" s="23">
        <v>63207320.4</v>
      </c>
      <c r="L24" s="23">
        <v>54960013.1</v>
      </c>
      <c r="M24" s="23">
        <v>2203771.8</v>
      </c>
      <c r="N24" s="23">
        <v>-1199397.2</v>
      </c>
      <c r="O24" s="23">
        <v>3851368.5</v>
      </c>
      <c r="P24" s="23"/>
      <c r="Q24" s="31">
        <v>21353312</v>
      </c>
    </row>
    <row r="25" spans="1:17" ht="12" thickBot="1">
      <c r="A25" s="32">
        <v>18</v>
      </c>
      <c r="B25" s="33">
        <v>536</v>
      </c>
      <c r="C25" s="26" t="str">
        <f>VLOOKUP(B25,'[1]listing13'!$E$8:$H$30,4,0)</f>
        <v>MTZ</v>
      </c>
      <c r="D25" s="33" t="s">
        <v>6</v>
      </c>
      <c r="E25" s="34" t="s">
        <v>37</v>
      </c>
      <c r="F25" s="35">
        <v>28949980.2</v>
      </c>
      <c r="G25" s="35">
        <v>8159371.3</v>
      </c>
      <c r="H25" s="35">
        <f t="shared" si="0"/>
        <v>20790608.9</v>
      </c>
      <c r="I25" s="35">
        <v>7541567.3</v>
      </c>
      <c r="J25" s="35">
        <f t="shared" si="1"/>
        <v>21408412.9</v>
      </c>
      <c r="K25" s="35">
        <v>2167416.5</v>
      </c>
      <c r="L25" s="35">
        <v>1516627.6</v>
      </c>
      <c r="M25" s="35">
        <v>541800.7</v>
      </c>
      <c r="N25" s="35">
        <v>48883.1</v>
      </c>
      <c r="O25" s="35">
        <v>51087.2</v>
      </c>
      <c r="P25" s="35"/>
      <c r="Q25" s="36">
        <v>226000</v>
      </c>
    </row>
    <row r="26" spans="1:17" ht="18" customHeight="1" thickBot="1">
      <c r="A26" s="75" t="s">
        <v>38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12" thickBot="1">
      <c r="A27" s="25">
        <v>1</v>
      </c>
      <c r="B27" s="26">
        <v>2</v>
      </c>
      <c r="C27" s="26" t="str">
        <f>VLOOKUP(B27,'[1]listing13'!$E$36:$H$345,4,0)</f>
        <v>UYN</v>
      </c>
      <c r="D27" s="26" t="s">
        <v>3</v>
      </c>
      <c r="E27" s="27" t="s">
        <v>73</v>
      </c>
      <c r="F27" s="37">
        <v>1614813.156</v>
      </c>
      <c r="G27" s="37">
        <v>243975.479</v>
      </c>
      <c r="H27" s="37">
        <f aca="true" t="shared" si="2" ref="H27:H59">F27-G27</f>
        <v>1370837.677</v>
      </c>
      <c r="I27" s="37">
        <v>21282.45</v>
      </c>
      <c r="J27" s="37">
        <f aca="true" t="shared" si="3" ref="J27:J59">F27-I27</f>
        <v>1593530.706</v>
      </c>
      <c r="K27" s="37">
        <v>245318.562</v>
      </c>
      <c r="L27" s="37" t="s">
        <v>9</v>
      </c>
      <c r="M27" s="37">
        <v>235721.235</v>
      </c>
      <c r="N27" s="37">
        <v>-7017.339</v>
      </c>
      <c r="O27" s="37">
        <v>1620.255</v>
      </c>
      <c r="P27" s="37">
        <f aca="true" t="shared" si="4" ref="P27:P59">J27*1000/Q27</f>
        <v>643.7615740525656</v>
      </c>
      <c r="Q27" s="38">
        <v>2475343</v>
      </c>
    </row>
    <row r="28" spans="1:17" ht="12" thickBot="1">
      <c r="A28" s="30">
        <v>2</v>
      </c>
      <c r="B28" s="21">
        <v>3</v>
      </c>
      <c r="C28" s="26" t="str">
        <f>VLOOKUP(B28,'[1]listing13'!$E$36:$H$345,4,0)</f>
        <v>ULN</v>
      </c>
      <c r="D28" s="21" t="s">
        <v>4</v>
      </c>
      <c r="E28" s="22" t="s">
        <v>74</v>
      </c>
      <c r="F28" s="24">
        <v>9147694.793</v>
      </c>
      <c r="G28" s="24">
        <v>5656712.063</v>
      </c>
      <c r="H28" s="24">
        <f t="shared" si="2"/>
        <v>3490982.7299999995</v>
      </c>
      <c r="I28" s="24">
        <v>649457.564</v>
      </c>
      <c r="J28" s="24">
        <f t="shared" si="3"/>
        <v>8498237.229</v>
      </c>
      <c r="K28" s="24">
        <v>5545184.891</v>
      </c>
      <c r="L28" s="24">
        <v>854223.636</v>
      </c>
      <c r="M28" s="24">
        <v>2344853.67</v>
      </c>
      <c r="N28" s="24">
        <v>211519.55</v>
      </c>
      <c r="O28" s="24">
        <v>2301281.434</v>
      </c>
      <c r="P28" s="24">
        <f t="shared" si="4"/>
        <v>25345.40192426416</v>
      </c>
      <c r="Q28" s="39">
        <v>335297</v>
      </c>
    </row>
    <row r="29" spans="1:17" ht="12" thickBot="1">
      <c r="A29" s="30">
        <v>3</v>
      </c>
      <c r="B29" s="21">
        <v>5</v>
      </c>
      <c r="C29" s="26" t="str">
        <f>VLOOKUP(B29,'[1]listing13'!$E$36:$H$345,4,0)</f>
        <v>TLG</v>
      </c>
      <c r="D29" s="21" t="s">
        <v>4</v>
      </c>
      <c r="E29" s="22" t="s">
        <v>75</v>
      </c>
      <c r="F29" s="24">
        <v>781543.001</v>
      </c>
      <c r="G29" s="24">
        <v>111258.296</v>
      </c>
      <c r="H29" s="24">
        <f t="shared" si="2"/>
        <v>670284.7050000001</v>
      </c>
      <c r="I29" s="24">
        <v>41452.021</v>
      </c>
      <c r="J29" s="24">
        <f t="shared" si="3"/>
        <v>740090.9800000001</v>
      </c>
      <c r="K29" s="24">
        <v>190721.575</v>
      </c>
      <c r="L29" s="24">
        <v>22263.68</v>
      </c>
      <c r="M29" s="24">
        <v>130724.619</v>
      </c>
      <c r="N29" s="24">
        <v>-8532.272</v>
      </c>
      <c r="O29" s="24">
        <v>25259.703</v>
      </c>
      <c r="P29" s="24">
        <f t="shared" si="4"/>
        <v>5622.937091627413</v>
      </c>
      <c r="Q29" s="39">
        <v>131620</v>
      </c>
    </row>
    <row r="30" spans="1:17" ht="12" thickBot="1">
      <c r="A30" s="30">
        <v>4</v>
      </c>
      <c r="B30" s="21">
        <v>7</v>
      </c>
      <c r="C30" s="26" t="str">
        <f>VLOOKUP(B30,'[1]listing13'!$E$36:$H$345,4,0)</f>
        <v>UBH</v>
      </c>
      <c r="D30" s="21" t="s">
        <v>3</v>
      </c>
      <c r="E30" s="22" t="s">
        <v>76</v>
      </c>
      <c r="F30" s="24">
        <v>5835099.798</v>
      </c>
      <c r="G30" s="24">
        <v>1935253.345</v>
      </c>
      <c r="H30" s="24">
        <f t="shared" si="2"/>
        <v>3899846.4530000007</v>
      </c>
      <c r="I30" s="24">
        <v>1310830.936</v>
      </c>
      <c r="J30" s="24">
        <f t="shared" si="3"/>
        <v>4524268.862000001</v>
      </c>
      <c r="K30" s="24">
        <v>1578242.814</v>
      </c>
      <c r="L30" s="24">
        <v>1600900.68</v>
      </c>
      <c r="M30" s="24">
        <v>208521.172</v>
      </c>
      <c r="N30" s="24">
        <v>183411.592</v>
      </c>
      <c r="O30" s="24">
        <v>-55466.4</v>
      </c>
      <c r="P30" s="24">
        <f t="shared" si="4"/>
        <v>11175.75287837581</v>
      </c>
      <c r="Q30" s="39">
        <v>404829</v>
      </c>
    </row>
    <row r="31" spans="1:17" ht="12" thickBot="1">
      <c r="A31" s="30">
        <v>5</v>
      </c>
      <c r="B31" s="21">
        <v>8</v>
      </c>
      <c r="C31" s="26" t="str">
        <f>VLOOKUP(B31,'[1]listing13'!$E$36:$H$345,4,0)</f>
        <v>HRD</v>
      </c>
      <c r="D31" s="21" t="s">
        <v>6</v>
      </c>
      <c r="E31" s="22" t="s">
        <v>77</v>
      </c>
      <c r="F31" s="24">
        <v>3948963.9</v>
      </c>
      <c r="G31" s="24">
        <v>3122851.4</v>
      </c>
      <c r="H31" s="24">
        <f t="shared" si="2"/>
        <v>826112.5</v>
      </c>
      <c r="I31" s="24">
        <v>1782154.9</v>
      </c>
      <c r="J31" s="24">
        <f t="shared" si="3"/>
        <v>2166809</v>
      </c>
      <c r="K31" s="24">
        <v>2706959.7</v>
      </c>
      <c r="L31" s="24">
        <v>2216493.6</v>
      </c>
      <c r="M31" s="24">
        <v>82923.5</v>
      </c>
      <c r="N31" s="24">
        <v>93624.6</v>
      </c>
      <c r="O31" s="24">
        <v>454789.9</v>
      </c>
      <c r="P31" s="24">
        <f t="shared" si="4"/>
        <v>16018.873922493458</v>
      </c>
      <c r="Q31" s="39">
        <v>135266</v>
      </c>
    </row>
    <row r="32" spans="1:17" ht="12" thickBot="1">
      <c r="A32" s="30">
        <v>6</v>
      </c>
      <c r="B32" s="21">
        <v>9</v>
      </c>
      <c r="C32" s="26" t="str">
        <f>VLOOKUP(B32,'[1]listing13'!$E$36:$H$345,4,0)</f>
        <v>MNH</v>
      </c>
      <c r="D32" s="21" t="s">
        <v>3</v>
      </c>
      <c r="E32" s="22" t="s">
        <v>78</v>
      </c>
      <c r="F32" s="24">
        <v>1046141.125</v>
      </c>
      <c r="G32" s="24">
        <v>407619.619</v>
      </c>
      <c r="H32" s="24">
        <f t="shared" si="2"/>
        <v>638521.506</v>
      </c>
      <c r="I32" s="24">
        <v>788003.49</v>
      </c>
      <c r="J32" s="24">
        <f t="shared" si="3"/>
        <v>258137.635</v>
      </c>
      <c r="K32" s="24">
        <v>278536.373</v>
      </c>
      <c r="L32" s="24">
        <v>207366.46</v>
      </c>
      <c r="M32" s="24">
        <v>321579.527</v>
      </c>
      <c r="N32" s="24">
        <v>236888.732</v>
      </c>
      <c r="O32" s="24">
        <v>-14380.197</v>
      </c>
      <c r="P32" s="24">
        <f t="shared" si="4"/>
        <v>544.4058068516379</v>
      </c>
      <c r="Q32" s="39">
        <v>474164</v>
      </c>
    </row>
    <row r="33" spans="1:17" ht="12" thickBot="1">
      <c r="A33" s="30">
        <v>7</v>
      </c>
      <c r="B33" s="21">
        <v>13</v>
      </c>
      <c r="C33" s="26" t="str">
        <f>VLOOKUP(B33,'[1]listing13'!$E$36:$H$345,4,0)</f>
        <v>BNG</v>
      </c>
      <c r="D33" s="21" t="s">
        <v>4</v>
      </c>
      <c r="E33" s="22" t="s">
        <v>5</v>
      </c>
      <c r="F33" s="24">
        <v>27404674</v>
      </c>
      <c r="G33" s="24">
        <v>22987414.9</v>
      </c>
      <c r="H33" s="24">
        <f t="shared" si="2"/>
        <v>4417259.1000000015</v>
      </c>
      <c r="I33" s="24">
        <v>5349880</v>
      </c>
      <c r="J33" s="24">
        <f t="shared" si="3"/>
        <v>22054794</v>
      </c>
      <c r="K33" s="24">
        <v>7889383</v>
      </c>
      <c r="L33" s="24">
        <v>3123266</v>
      </c>
      <c r="M33" s="24">
        <v>842913.2</v>
      </c>
      <c r="N33" s="24">
        <v>12777</v>
      </c>
      <c r="O33" s="24">
        <v>3424901.5</v>
      </c>
      <c r="P33" s="24">
        <f t="shared" si="4"/>
        <v>52130.98223677213</v>
      </c>
      <c r="Q33" s="39">
        <v>423065</v>
      </c>
    </row>
    <row r="34" spans="1:17" ht="12" thickBot="1">
      <c r="A34" s="30">
        <v>8</v>
      </c>
      <c r="B34" s="21">
        <v>17</v>
      </c>
      <c r="C34" s="26" t="str">
        <f>VLOOKUP(B34,'[1]listing13'!$E$36:$H$345,4,0)</f>
        <v>ATR</v>
      </c>
      <c r="D34" s="21" t="s">
        <v>3</v>
      </c>
      <c r="E34" s="22" t="s">
        <v>79</v>
      </c>
      <c r="F34" s="24">
        <v>6417119.568</v>
      </c>
      <c r="G34" s="24">
        <v>1504312.513</v>
      </c>
      <c r="H34" s="24">
        <f t="shared" si="2"/>
        <v>4912807.055</v>
      </c>
      <c r="I34" s="24">
        <v>313909.586</v>
      </c>
      <c r="J34" s="24">
        <f t="shared" si="3"/>
        <v>6103209.982</v>
      </c>
      <c r="K34" s="24">
        <v>8842423.949</v>
      </c>
      <c r="L34" s="24">
        <v>6232554.925</v>
      </c>
      <c r="M34" s="24">
        <v>1881135.132</v>
      </c>
      <c r="N34" s="24">
        <v>-126098.546</v>
      </c>
      <c r="O34" s="24">
        <v>534982.519</v>
      </c>
      <c r="P34" s="24">
        <f t="shared" si="4"/>
        <v>35048.52518721</v>
      </c>
      <c r="Q34" s="39">
        <v>174136</v>
      </c>
    </row>
    <row r="35" spans="1:17" ht="12" thickBot="1">
      <c r="A35" s="30">
        <v>9</v>
      </c>
      <c r="B35" s="21">
        <v>19</v>
      </c>
      <c r="C35" s="26" t="str">
        <f>VLOOKUP(B35,'[1]listing13'!$E$36:$H$345,4,0)</f>
        <v>HIE</v>
      </c>
      <c r="D35" s="21" t="s">
        <v>4</v>
      </c>
      <c r="E35" s="22" t="s">
        <v>29</v>
      </c>
      <c r="F35" s="64">
        <v>87448.571</v>
      </c>
      <c r="G35" s="64">
        <v>31711.539</v>
      </c>
      <c r="H35" s="64">
        <f>F35-G35</f>
        <v>55737.03199999999</v>
      </c>
      <c r="I35" s="64">
        <v>11240.48</v>
      </c>
      <c r="J35" s="64">
        <f>F35-I35</f>
        <v>76208.091</v>
      </c>
      <c r="K35" s="64">
        <v>18085.452</v>
      </c>
      <c r="L35" s="64" t="s">
        <v>9</v>
      </c>
      <c r="M35" s="64">
        <v>35822.765</v>
      </c>
      <c r="N35" s="65" t="s">
        <v>9</v>
      </c>
      <c r="O35" s="65">
        <v>-17737.313</v>
      </c>
      <c r="P35" s="57">
        <f t="shared" si="4"/>
        <v>1437.8885094339623</v>
      </c>
      <c r="Q35" s="58">
        <v>53000</v>
      </c>
    </row>
    <row r="36" spans="1:17" ht="12" thickBot="1">
      <c r="A36" s="30">
        <v>10</v>
      </c>
      <c r="B36" s="21">
        <v>21</v>
      </c>
      <c r="C36" s="26" t="str">
        <f>VLOOKUP(B36,'[1]listing13'!$E$36:$H$345,4,0)</f>
        <v>DRU</v>
      </c>
      <c r="D36" s="21" t="s">
        <v>3</v>
      </c>
      <c r="E36" s="22" t="s">
        <v>25</v>
      </c>
      <c r="F36" s="24">
        <v>185155.3</v>
      </c>
      <c r="G36" s="24">
        <v>20285.8</v>
      </c>
      <c r="H36" s="24">
        <f t="shared" si="2"/>
        <v>164869.5</v>
      </c>
      <c r="I36" s="24">
        <v>83980.4</v>
      </c>
      <c r="J36" s="24">
        <f t="shared" si="3"/>
        <v>101174.9</v>
      </c>
      <c r="K36" s="24">
        <v>121740</v>
      </c>
      <c r="L36" s="24">
        <v>17883.3</v>
      </c>
      <c r="M36" s="24">
        <v>99738.6</v>
      </c>
      <c r="N36" s="24">
        <v>-408</v>
      </c>
      <c r="O36" s="24">
        <v>3298.3</v>
      </c>
      <c r="P36" s="24">
        <f t="shared" si="4"/>
        <v>333.01811646676236</v>
      </c>
      <c r="Q36" s="39">
        <v>303812</v>
      </c>
    </row>
    <row r="37" spans="1:17" ht="12" thickBot="1">
      <c r="A37" s="30">
        <v>11</v>
      </c>
      <c r="B37" s="21">
        <v>22</v>
      </c>
      <c r="C37" s="26" t="str">
        <f>VLOOKUP(B37,'[1]listing13'!$E$36:$H$345,4,0)</f>
        <v>TCK</v>
      </c>
      <c r="D37" s="21" t="s">
        <v>3</v>
      </c>
      <c r="E37" s="22" t="s">
        <v>80</v>
      </c>
      <c r="F37" s="24">
        <v>17883502.2</v>
      </c>
      <c r="G37" s="24">
        <v>11117993.9</v>
      </c>
      <c r="H37" s="24">
        <f t="shared" si="2"/>
        <v>6765508.299999999</v>
      </c>
      <c r="I37" s="24">
        <v>13848912.7</v>
      </c>
      <c r="J37" s="24">
        <f t="shared" si="3"/>
        <v>4034589.5</v>
      </c>
      <c r="K37" s="24">
        <v>19546147.3</v>
      </c>
      <c r="L37" s="24">
        <v>16020396.1</v>
      </c>
      <c r="M37" s="24">
        <v>2470660.4</v>
      </c>
      <c r="N37" s="24">
        <v>-79829.4</v>
      </c>
      <c r="O37" s="24">
        <v>869751.893</v>
      </c>
      <c r="P37" s="24">
        <f t="shared" si="4"/>
        <v>3941.171902397473</v>
      </c>
      <c r="Q37" s="39">
        <v>1023703</v>
      </c>
    </row>
    <row r="38" spans="1:17" ht="11.25">
      <c r="A38" s="30">
        <v>12</v>
      </c>
      <c r="B38" s="21">
        <v>23</v>
      </c>
      <c r="C38" s="26" t="str">
        <f>VLOOKUP(B38,'[1]listing13'!$E$36:$H$345,4,0)</f>
        <v>MNS</v>
      </c>
      <c r="D38" s="21" t="s">
        <v>3</v>
      </c>
      <c r="E38" s="22" t="s">
        <v>31</v>
      </c>
      <c r="F38" s="24">
        <v>3387095.5</v>
      </c>
      <c r="G38" s="24">
        <v>1323636.3</v>
      </c>
      <c r="H38" s="24">
        <f t="shared" si="2"/>
        <v>2063459.2</v>
      </c>
      <c r="I38" s="24">
        <v>3224399.9</v>
      </c>
      <c r="J38" s="24">
        <f t="shared" si="3"/>
        <v>162695.6000000001</v>
      </c>
      <c r="K38" s="24">
        <v>26683.3</v>
      </c>
      <c r="L38" s="24" t="s">
        <v>9</v>
      </c>
      <c r="M38" s="24">
        <v>51458.8</v>
      </c>
      <c r="N38" s="24">
        <v>-2302.6</v>
      </c>
      <c r="O38" s="24">
        <v>-27078.1</v>
      </c>
      <c r="P38" s="24">
        <f t="shared" si="4"/>
        <v>463.6827150254935</v>
      </c>
      <c r="Q38" s="39">
        <v>350877</v>
      </c>
    </row>
    <row r="39" spans="1:17" ht="12" thickBot="1">
      <c r="A39" s="30">
        <v>13</v>
      </c>
      <c r="B39" s="21">
        <v>24</v>
      </c>
      <c r="C39" s="71" t="s">
        <v>263</v>
      </c>
      <c r="D39" s="21" t="s">
        <v>6</v>
      </c>
      <c r="E39" s="22" t="s">
        <v>81</v>
      </c>
      <c r="F39" s="24">
        <v>679259.7</v>
      </c>
      <c r="G39" s="24">
        <v>278481.1</v>
      </c>
      <c r="H39" s="24">
        <f t="shared" si="2"/>
        <v>400778.6</v>
      </c>
      <c r="I39" s="24">
        <v>48891.8</v>
      </c>
      <c r="J39" s="24">
        <f t="shared" si="3"/>
        <v>630367.8999999999</v>
      </c>
      <c r="K39" s="24">
        <v>2119205.7</v>
      </c>
      <c r="L39" s="24">
        <v>1819416.1</v>
      </c>
      <c r="M39" s="24">
        <v>193780.2</v>
      </c>
      <c r="N39" s="24" t="s">
        <v>9</v>
      </c>
      <c r="O39" s="24">
        <v>89864.6</v>
      </c>
      <c r="P39" s="24">
        <f t="shared" si="4"/>
        <v>12379.087624209573</v>
      </c>
      <c r="Q39" s="39">
        <v>50922</v>
      </c>
    </row>
    <row r="40" spans="1:17" ht="12" thickBot="1">
      <c r="A40" s="30">
        <v>14</v>
      </c>
      <c r="B40" s="21">
        <v>25</v>
      </c>
      <c r="C40" s="26" t="str">
        <f>VLOOKUP(B40,'[1]listing13'!$E$36:$H$345,4,0)</f>
        <v>MIB</v>
      </c>
      <c r="D40" s="21" t="s">
        <v>6</v>
      </c>
      <c r="E40" s="22" t="s">
        <v>82</v>
      </c>
      <c r="F40" s="24">
        <v>2767285.2</v>
      </c>
      <c r="G40" s="24">
        <v>1396834</v>
      </c>
      <c r="H40" s="24">
        <f t="shared" si="2"/>
        <v>1370451.2000000002</v>
      </c>
      <c r="I40" s="24">
        <v>1010611.7</v>
      </c>
      <c r="J40" s="24">
        <f t="shared" si="3"/>
        <v>1756673.5000000002</v>
      </c>
      <c r="K40" s="24">
        <v>3579436.8</v>
      </c>
      <c r="L40" s="24">
        <v>2917064.9</v>
      </c>
      <c r="M40" s="24">
        <v>580114.6</v>
      </c>
      <c r="N40" s="24">
        <v>5406.4</v>
      </c>
      <c r="O40" s="24">
        <v>78497.3</v>
      </c>
      <c r="P40" s="24">
        <f t="shared" si="4"/>
        <v>110.69681187490285</v>
      </c>
      <c r="Q40" s="40">
        <v>15869233</v>
      </c>
    </row>
    <row r="41" spans="1:17" ht="12" thickBot="1">
      <c r="A41" s="30">
        <v>15</v>
      </c>
      <c r="B41" s="21">
        <v>26</v>
      </c>
      <c r="C41" s="26" t="str">
        <f>VLOOKUP(B41,'[1]listing13'!$E$36:$H$345,4,0)</f>
        <v>MMH</v>
      </c>
      <c r="D41" s="21" t="s">
        <v>6</v>
      </c>
      <c r="E41" s="22" t="s">
        <v>83</v>
      </c>
      <c r="F41" s="24">
        <v>1503367.1</v>
      </c>
      <c r="G41" s="24">
        <v>1378635.6</v>
      </c>
      <c r="H41" s="24">
        <f t="shared" si="2"/>
        <v>124731.5</v>
      </c>
      <c r="I41" s="24">
        <v>928971.8</v>
      </c>
      <c r="J41" s="24">
        <f t="shared" si="3"/>
        <v>574395.3</v>
      </c>
      <c r="K41" s="24">
        <v>2175729</v>
      </c>
      <c r="L41" s="24">
        <v>1764390</v>
      </c>
      <c r="M41" s="24">
        <v>181976.5</v>
      </c>
      <c r="N41" s="24">
        <v>-166643.9</v>
      </c>
      <c r="O41" s="24">
        <v>54535.9</v>
      </c>
      <c r="P41" s="24">
        <f t="shared" si="4"/>
        <v>9902.001448076127</v>
      </c>
      <c r="Q41" s="39">
        <v>58008</v>
      </c>
    </row>
    <row r="42" spans="1:17" ht="12" thickBot="1">
      <c r="A42" s="30">
        <v>16</v>
      </c>
      <c r="B42" s="21">
        <v>33</v>
      </c>
      <c r="C42" s="26" t="str">
        <f>VLOOKUP(B42,'[1]listing13'!$E$36:$H$345,4,0)</f>
        <v>CND</v>
      </c>
      <c r="D42" s="21" t="s">
        <v>6</v>
      </c>
      <c r="E42" s="22" t="s">
        <v>84</v>
      </c>
      <c r="F42" s="24">
        <v>2503859.9</v>
      </c>
      <c r="G42" s="24">
        <v>1152293.7</v>
      </c>
      <c r="H42" s="24">
        <f t="shared" si="2"/>
        <v>1351566.2</v>
      </c>
      <c r="I42" s="24">
        <v>744215.9</v>
      </c>
      <c r="J42" s="24">
        <f t="shared" si="3"/>
        <v>1759644</v>
      </c>
      <c r="K42" s="24"/>
      <c r="L42" s="24"/>
      <c r="M42" s="24"/>
      <c r="N42" s="24"/>
      <c r="O42" s="24"/>
      <c r="P42" s="24">
        <f t="shared" si="4"/>
        <v>27730.14372163389</v>
      </c>
      <c r="Q42" s="39">
        <v>63456</v>
      </c>
    </row>
    <row r="43" spans="1:17" ht="12" thickBot="1">
      <c r="A43" s="30">
        <v>17</v>
      </c>
      <c r="B43" s="21">
        <v>34</v>
      </c>
      <c r="C43" s="26" t="str">
        <f>VLOOKUP(B43,'[1]listing13'!$E$36:$H$345,4,0)</f>
        <v>SUL</v>
      </c>
      <c r="D43" s="21" t="s">
        <v>11</v>
      </c>
      <c r="E43" s="22" t="s">
        <v>85</v>
      </c>
      <c r="F43" s="24">
        <v>721572.733</v>
      </c>
      <c r="G43" s="24">
        <v>672544.798</v>
      </c>
      <c r="H43" s="24">
        <f t="shared" si="2"/>
        <v>49027.935000000056</v>
      </c>
      <c r="I43" s="24">
        <v>264710.661</v>
      </c>
      <c r="J43" s="24">
        <f t="shared" si="3"/>
        <v>456862.072</v>
      </c>
      <c r="K43" s="24">
        <v>1171626.493</v>
      </c>
      <c r="L43" s="24">
        <v>795881.069</v>
      </c>
      <c r="M43" s="24">
        <v>166448.762</v>
      </c>
      <c r="N43" s="24">
        <v>-2114.633</v>
      </c>
      <c r="O43" s="24">
        <v>185342.627</v>
      </c>
      <c r="P43" s="24">
        <f t="shared" si="4"/>
        <v>6989.719898411921</v>
      </c>
      <c r="Q43" s="39">
        <v>65362</v>
      </c>
    </row>
    <row r="44" spans="1:17" ht="12" thickBot="1">
      <c r="A44" s="30">
        <v>18</v>
      </c>
      <c r="B44" s="21">
        <v>37</v>
      </c>
      <c r="C44" s="26" t="str">
        <f>VLOOKUP(B44,'[1]listing13'!$E$36:$H$345,4,0)</f>
        <v>SOI</v>
      </c>
      <c r="D44" s="21" t="s">
        <v>4</v>
      </c>
      <c r="E44" s="22" t="s">
        <v>86</v>
      </c>
      <c r="F44" s="24">
        <v>108558.3</v>
      </c>
      <c r="G44" s="24">
        <v>97333.5</v>
      </c>
      <c r="H44" s="24">
        <f t="shared" si="2"/>
        <v>11224.800000000003</v>
      </c>
      <c r="I44" s="24">
        <v>35054.1</v>
      </c>
      <c r="J44" s="24">
        <f t="shared" si="3"/>
        <v>73504.20000000001</v>
      </c>
      <c r="K44" s="24">
        <v>5400</v>
      </c>
      <c r="L44" s="24" t="s">
        <v>9</v>
      </c>
      <c r="M44" s="24">
        <v>14651.4</v>
      </c>
      <c r="N44" s="24">
        <v>-56436.7</v>
      </c>
      <c r="O44" s="24">
        <v>-65688.1</v>
      </c>
      <c r="P44" s="24">
        <f t="shared" si="4"/>
        <v>469.6063837263534</v>
      </c>
      <c r="Q44" s="39">
        <v>156523</v>
      </c>
    </row>
    <row r="45" spans="1:17" ht="12" thickBot="1">
      <c r="A45" s="30">
        <v>19</v>
      </c>
      <c r="B45" s="21">
        <v>38</v>
      </c>
      <c r="C45" s="26" t="str">
        <f>VLOOKUP(B45,'[1]listing13'!$E$36:$H$345,4,0)</f>
        <v>MBG</v>
      </c>
      <c r="D45" s="21" t="s">
        <v>11</v>
      </c>
      <c r="E45" s="22" t="s">
        <v>87</v>
      </c>
      <c r="F45" s="24">
        <v>8596040.1</v>
      </c>
      <c r="G45" s="24">
        <v>2907558.3</v>
      </c>
      <c r="H45" s="24">
        <f t="shared" si="2"/>
        <v>5688481.8</v>
      </c>
      <c r="I45" s="24">
        <v>5907701.4</v>
      </c>
      <c r="J45" s="24">
        <f t="shared" si="3"/>
        <v>2688338.6999999993</v>
      </c>
      <c r="K45" s="24">
        <v>774916.9</v>
      </c>
      <c r="L45" s="24">
        <v>808824.5</v>
      </c>
      <c r="M45" s="24">
        <v>528563.1</v>
      </c>
      <c r="N45" s="24">
        <v>-316885.3</v>
      </c>
      <c r="O45" s="24">
        <v>-879356</v>
      </c>
      <c r="P45" s="24">
        <f t="shared" si="4"/>
        <v>6717.2865881083</v>
      </c>
      <c r="Q45" s="39">
        <v>400212</v>
      </c>
    </row>
    <row r="46" spans="1:17" ht="12" thickBot="1">
      <c r="A46" s="30">
        <v>20</v>
      </c>
      <c r="B46" s="21">
        <v>40</v>
      </c>
      <c r="C46" s="26" t="str">
        <f>VLOOKUP(B46,'[1]listing13'!$E$36:$H$345,4,0)</f>
        <v>KEK</v>
      </c>
      <c r="D46" s="21" t="s">
        <v>2</v>
      </c>
      <c r="E46" s="22" t="s">
        <v>88</v>
      </c>
      <c r="F46" s="24">
        <v>4126240.7</v>
      </c>
      <c r="G46" s="24">
        <v>750267.2</v>
      </c>
      <c r="H46" s="24">
        <f t="shared" si="2"/>
        <v>3375973.5</v>
      </c>
      <c r="I46" s="24">
        <v>3255512.6</v>
      </c>
      <c r="J46" s="24">
        <f t="shared" si="3"/>
        <v>870728.1000000001</v>
      </c>
      <c r="K46" s="24">
        <v>891279.3</v>
      </c>
      <c r="L46" s="24">
        <v>497963.4</v>
      </c>
      <c r="M46" s="24">
        <v>758472.1</v>
      </c>
      <c r="N46" s="24">
        <v>-13365.5</v>
      </c>
      <c r="O46" s="24">
        <v>-378521.7</v>
      </c>
      <c r="P46" s="24">
        <f t="shared" si="4"/>
        <v>2730.590913794888</v>
      </c>
      <c r="Q46" s="39">
        <v>318879</v>
      </c>
    </row>
    <row r="47" spans="1:17" ht="12" thickBot="1">
      <c r="A47" s="30">
        <v>21</v>
      </c>
      <c r="B47" s="21">
        <v>41</v>
      </c>
      <c r="C47" s="26" t="str">
        <f>VLOOKUP(B47,'[1]listing13'!$E$36:$H$345,4,0)</f>
        <v>TVL</v>
      </c>
      <c r="D47" s="21" t="s">
        <v>6</v>
      </c>
      <c r="E47" s="22" t="s">
        <v>89</v>
      </c>
      <c r="F47" s="24">
        <v>560310.578</v>
      </c>
      <c r="G47" s="24">
        <v>11921.166</v>
      </c>
      <c r="H47" s="24">
        <f t="shared" si="2"/>
        <v>548389.412</v>
      </c>
      <c r="I47" s="24">
        <v>150243.904</v>
      </c>
      <c r="J47" s="24">
        <f t="shared" si="3"/>
        <v>410066.674</v>
      </c>
      <c r="K47" s="24">
        <v>147039.37</v>
      </c>
      <c r="L47" s="24" t="s">
        <v>9</v>
      </c>
      <c r="M47" s="24">
        <v>92964.997</v>
      </c>
      <c r="N47" s="24" t="s">
        <v>9</v>
      </c>
      <c r="O47" s="24">
        <v>48666.935</v>
      </c>
      <c r="P47" s="24">
        <f t="shared" si="4"/>
        <v>3340.5565113967773</v>
      </c>
      <c r="Q47" s="39">
        <v>122754</v>
      </c>
    </row>
    <row r="48" spans="1:17" ht="12" thickBot="1">
      <c r="A48" s="30">
        <v>22</v>
      </c>
      <c r="B48" s="21">
        <v>44</v>
      </c>
      <c r="C48" s="26" t="str">
        <f>VLOOKUP(B48,'[1]listing13'!$E$36:$H$345,4,0)</f>
        <v>TAH</v>
      </c>
      <c r="D48" s="21" t="s">
        <v>11</v>
      </c>
      <c r="E48" s="22" t="s">
        <v>90</v>
      </c>
      <c r="F48" s="24">
        <v>1559294.2</v>
      </c>
      <c r="G48" s="24">
        <v>797466.5</v>
      </c>
      <c r="H48" s="24">
        <f t="shared" si="2"/>
        <v>761827.7</v>
      </c>
      <c r="I48" s="24">
        <v>27066.2</v>
      </c>
      <c r="J48" s="24">
        <f t="shared" si="3"/>
        <v>1532228</v>
      </c>
      <c r="K48" s="24">
        <v>963173.1</v>
      </c>
      <c r="L48" s="24">
        <v>661.3</v>
      </c>
      <c r="M48" s="24">
        <v>664551</v>
      </c>
      <c r="N48" s="24">
        <v>-14733.6</v>
      </c>
      <c r="O48" s="24">
        <v>252782.3</v>
      </c>
      <c r="P48" s="24">
        <f t="shared" si="4"/>
        <v>1287.6049489782627</v>
      </c>
      <c r="Q48" s="39">
        <v>1189983</v>
      </c>
    </row>
    <row r="49" spans="1:17" ht="12" thickBot="1">
      <c r="A49" s="30">
        <v>23</v>
      </c>
      <c r="B49" s="21">
        <v>51</v>
      </c>
      <c r="C49" s="26" t="str">
        <f>VLOOKUP(B49,'[1]listing13'!$E$36:$H$345,4,0)</f>
        <v>MUDX</v>
      </c>
      <c r="D49" s="21" t="s">
        <v>6</v>
      </c>
      <c r="E49" s="22" t="s">
        <v>91</v>
      </c>
      <c r="F49" s="24">
        <v>472926.9</v>
      </c>
      <c r="G49" s="24">
        <v>471978.1</v>
      </c>
      <c r="H49" s="24">
        <f t="shared" si="2"/>
        <v>948.8000000000466</v>
      </c>
      <c r="I49" s="24">
        <v>408825.7</v>
      </c>
      <c r="J49" s="24">
        <f t="shared" si="3"/>
        <v>64101.20000000001</v>
      </c>
      <c r="K49" s="24">
        <v>1067.2</v>
      </c>
      <c r="L49" s="24" t="s">
        <v>9</v>
      </c>
      <c r="M49" s="24">
        <v>29772.2</v>
      </c>
      <c r="N49" s="24">
        <v>57073.8</v>
      </c>
      <c r="O49" s="24">
        <v>25531.9</v>
      </c>
      <c r="P49" s="24">
        <f t="shared" si="4"/>
        <v>777.7667228848419</v>
      </c>
      <c r="Q49" s="39">
        <v>82417</v>
      </c>
    </row>
    <row r="50" spans="1:17" ht="12" thickBot="1">
      <c r="A50" s="30">
        <v>24</v>
      </c>
      <c r="B50" s="21">
        <v>54</v>
      </c>
      <c r="C50" s="26" t="str">
        <f>VLOOKUP(B50,'[1]listing13'!$E$36:$H$345,4,0)</f>
        <v>SSG</v>
      </c>
      <c r="D50" s="21" t="s">
        <v>2</v>
      </c>
      <c r="E50" s="22" t="s">
        <v>92</v>
      </c>
      <c r="F50" s="24">
        <v>1360068.1</v>
      </c>
      <c r="G50" s="24">
        <v>487135.2</v>
      </c>
      <c r="H50" s="24">
        <f t="shared" si="2"/>
        <v>872932.9000000001</v>
      </c>
      <c r="I50" s="24">
        <v>187861.2</v>
      </c>
      <c r="J50" s="24">
        <f t="shared" si="3"/>
        <v>1172206.9000000001</v>
      </c>
      <c r="K50" s="24">
        <v>1462149.7</v>
      </c>
      <c r="L50" s="24">
        <v>1291557.7</v>
      </c>
      <c r="M50" s="24">
        <v>151432</v>
      </c>
      <c r="N50" s="24">
        <v>-9640.4</v>
      </c>
      <c r="O50" s="24">
        <v>7603.5</v>
      </c>
      <c r="P50" s="24">
        <f t="shared" si="4"/>
        <v>607.6529504067499</v>
      </c>
      <c r="Q50" s="39">
        <v>1929073</v>
      </c>
    </row>
    <row r="51" spans="1:17" ht="12" thickBot="1">
      <c r="A51" s="30">
        <v>25</v>
      </c>
      <c r="B51" s="21">
        <v>55</v>
      </c>
      <c r="C51" s="26" t="str">
        <f>VLOOKUP(B51,'[1]listing13'!$E$36:$H$345,4,0)</f>
        <v>NUR</v>
      </c>
      <c r="D51" s="21" t="s">
        <v>6</v>
      </c>
      <c r="E51" s="22" t="s">
        <v>93</v>
      </c>
      <c r="F51" s="24">
        <v>31356661.8</v>
      </c>
      <c r="G51" s="24">
        <v>10948415.2</v>
      </c>
      <c r="H51" s="24">
        <f t="shared" si="2"/>
        <v>20408246.6</v>
      </c>
      <c r="I51" s="24">
        <v>31822540.7</v>
      </c>
      <c r="J51" s="24">
        <f t="shared" si="3"/>
        <v>-465878.8999999985</v>
      </c>
      <c r="K51" s="24">
        <v>10329459.4</v>
      </c>
      <c r="L51" s="24">
        <v>9691368</v>
      </c>
      <c r="M51" s="24">
        <v>677703.4</v>
      </c>
      <c r="N51" s="24">
        <v>-99695.2</v>
      </c>
      <c r="O51" s="24">
        <v>-139600</v>
      </c>
      <c r="P51" s="24">
        <f t="shared" si="4"/>
        <v>-1068.8237588327029</v>
      </c>
      <c r="Q51" s="39">
        <v>435880</v>
      </c>
    </row>
    <row r="52" spans="1:17" ht="12" thickBot="1">
      <c r="A52" s="30">
        <v>26</v>
      </c>
      <c r="B52" s="21">
        <v>56</v>
      </c>
      <c r="C52" s="26" t="str">
        <f>VLOOKUP(B52,'[1]listing13'!$E$36:$H$345,4,0)</f>
        <v>HSG</v>
      </c>
      <c r="D52" s="21" t="s">
        <v>6</v>
      </c>
      <c r="E52" s="22" t="s">
        <v>94</v>
      </c>
      <c r="F52" s="24">
        <v>29142.67</v>
      </c>
      <c r="G52" s="24">
        <v>14478.08</v>
      </c>
      <c r="H52" s="24">
        <f t="shared" si="2"/>
        <v>14664.589999999998</v>
      </c>
      <c r="I52" s="24">
        <v>7040.431</v>
      </c>
      <c r="J52" s="24">
        <f t="shared" si="3"/>
        <v>22102.238999999998</v>
      </c>
      <c r="K52" s="24">
        <v>90580.714</v>
      </c>
      <c r="L52" s="24" t="s">
        <v>9</v>
      </c>
      <c r="M52" s="24">
        <v>95563.575</v>
      </c>
      <c r="N52" s="24" t="s">
        <v>9</v>
      </c>
      <c r="O52" s="24">
        <v>-4982.861</v>
      </c>
      <c r="P52" s="24">
        <f t="shared" si="4"/>
        <v>74.72198125040146</v>
      </c>
      <c r="Q52" s="39">
        <v>295793</v>
      </c>
    </row>
    <row r="53" spans="1:17" ht="12" thickBot="1">
      <c r="A53" s="30">
        <v>27</v>
      </c>
      <c r="B53" s="21">
        <v>61</v>
      </c>
      <c r="C53" s="26" t="str">
        <f>VLOOKUP(B53,'[1]listing13'!$E$36:$H$345,4,0)</f>
        <v>JGV</v>
      </c>
      <c r="D53" s="21" t="s">
        <v>4</v>
      </c>
      <c r="E53" s="22" t="s">
        <v>95</v>
      </c>
      <c r="F53" s="24">
        <v>308574.328</v>
      </c>
      <c r="G53" s="24">
        <v>57295.387</v>
      </c>
      <c r="H53" s="24">
        <f t="shared" si="2"/>
        <v>251278.941</v>
      </c>
      <c r="I53" s="24">
        <v>91381.282</v>
      </c>
      <c r="J53" s="24">
        <f t="shared" si="3"/>
        <v>217193.04599999997</v>
      </c>
      <c r="K53" s="24">
        <v>204888.242</v>
      </c>
      <c r="L53" s="24">
        <v>79269.224</v>
      </c>
      <c r="M53" s="24">
        <v>106939.625</v>
      </c>
      <c r="N53" s="24">
        <v>-787.386</v>
      </c>
      <c r="O53" s="24">
        <v>15958.719</v>
      </c>
      <c r="P53" s="24">
        <f t="shared" si="4"/>
        <v>2928.353436071674</v>
      </c>
      <c r="Q53" s="39">
        <v>74169</v>
      </c>
    </row>
    <row r="54" spans="1:17" ht="12" thickBot="1">
      <c r="A54" s="30">
        <v>28</v>
      </c>
      <c r="B54" s="21">
        <v>67</v>
      </c>
      <c r="C54" s="26" t="str">
        <f>VLOOKUP(B54,'[1]listing13'!$E$36:$H$345,4,0)</f>
        <v>NXE</v>
      </c>
      <c r="D54" s="21" t="s">
        <v>3</v>
      </c>
      <c r="E54" s="22" t="s">
        <v>96</v>
      </c>
      <c r="F54" s="24">
        <v>1572673.1</v>
      </c>
      <c r="G54" s="24">
        <v>347053.9</v>
      </c>
      <c r="H54" s="24">
        <f t="shared" si="2"/>
        <v>1225619.2000000002</v>
      </c>
      <c r="I54" s="24">
        <v>105100.9</v>
      </c>
      <c r="J54" s="24">
        <f t="shared" si="3"/>
        <v>1467572.2000000002</v>
      </c>
      <c r="K54" s="24">
        <v>528020.4</v>
      </c>
      <c r="L54" s="24">
        <v>476481.1</v>
      </c>
      <c r="M54" s="24">
        <v>46950.5</v>
      </c>
      <c r="N54" s="24">
        <v>-2823.7</v>
      </c>
      <c r="O54" s="24">
        <v>1306.2</v>
      </c>
      <c r="P54" s="24">
        <f t="shared" si="4"/>
        <v>1138.9640011951744</v>
      </c>
      <c r="Q54" s="39">
        <v>1288515</v>
      </c>
    </row>
    <row r="55" spans="1:17" ht="12" thickBot="1">
      <c r="A55" s="30">
        <v>29</v>
      </c>
      <c r="B55" s="54">
        <v>68</v>
      </c>
      <c r="C55" s="26" t="str">
        <f>VLOOKUP(B55,'[1]listing13'!$E$36:$H$345,4,0)</f>
        <v>ERS</v>
      </c>
      <c r="D55" s="54" t="s">
        <v>2</v>
      </c>
      <c r="E55" s="22" t="s">
        <v>253</v>
      </c>
      <c r="F55" s="55">
        <v>1437709.6</v>
      </c>
      <c r="G55" s="55">
        <v>131044.3</v>
      </c>
      <c r="H55" s="55">
        <f t="shared" si="2"/>
        <v>1306665.3</v>
      </c>
      <c r="I55" s="55">
        <v>1096472.4</v>
      </c>
      <c r="J55" s="55">
        <f t="shared" si="3"/>
        <v>341237.2000000002</v>
      </c>
      <c r="K55" s="55">
        <v>330090.7</v>
      </c>
      <c r="L55" s="55">
        <v>250364.2</v>
      </c>
      <c r="M55" s="55">
        <v>204280.9</v>
      </c>
      <c r="N55" s="56">
        <v>128210.6</v>
      </c>
      <c r="O55" s="56">
        <v>3290.6</v>
      </c>
      <c r="P55" s="57">
        <f t="shared" si="4"/>
        <v>1283.5607781773324</v>
      </c>
      <c r="Q55" s="58">
        <v>265852</v>
      </c>
    </row>
    <row r="56" spans="1:17" ht="12" thickBot="1">
      <c r="A56" s="30">
        <v>30</v>
      </c>
      <c r="B56" s="21">
        <v>69</v>
      </c>
      <c r="C56" s="26" t="str">
        <f>VLOOKUP(B56,'[1]listing13'!$E$36:$H$345,4,0)</f>
        <v>BHG</v>
      </c>
      <c r="D56" s="21" t="s">
        <v>8</v>
      </c>
      <c r="E56" s="22" t="s">
        <v>97</v>
      </c>
      <c r="F56" s="24">
        <v>2962060.7</v>
      </c>
      <c r="G56" s="24">
        <v>700945.7</v>
      </c>
      <c r="H56" s="24">
        <f t="shared" si="2"/>
        <v>2261115</v>
      </c>
      <c r="I56" s="24">
        <v>1188971.3</v>
      </c>
      <c r="J56" s="24">
        <f t="shared" si="3"/>
        <v>1773089.4000000001</v>
      </c>
      <c r="K56" s="24">
        <v>473084.3</v>
      </c>
      <c r="L56" s="24">
        <v>645664.7</v>
      </c>
      <c r="M56" s="24">
        <v>43259.9</v>
      </c>
      <c r="N56" s="24">
        <v>-4783.5</v>
      </c>
      <c r="O56" s="24">
        <v>-220623.8</v>
      </c>
      <c r="P56" s="24">
        <f t="shared" si="4"/>
        <v>3877.3595922089344</v>
      </c>
      <c r="Q56" s="39">
        <v>457293</v>
      </c>
    </row>
    <row r="57" spans="1:17" ht="12" thickBot="1">
      <c r="A57" s="30">
        <v>31</v>
      </c>
      <c r="B57" s="21">
        <v>71</v>
      </c>
      <c r="C57" s="26" t="str">
        <f>VLOOKUP(B57,'[1]listing13'!$E$36:$H$345,4,0)</f>
        <v>NEH</v>
      </c>
      <c r="D57" s="21" t="s">
        <v>3</v>
      </c>
      <c r="E57" s="22" t="s">
        <v>98</v>
      </c>
      <c r="F57" s="24">
        <v>15597435.54</v>
      </c>
      <c r="G57" s="24">
        <v>3807887.051</v>
      </c>
      <c r="H57" s="24">
        <f t="shared" si="2"/>
        <v>11789548.489</v>
      </c>
      <c r="I57" s="24">
        <v>5288676.531</v>
      </c>
      <c r="J57" s="24">
        <f t="shared" si="3"/>
        <v>10308759.009</v>
      </c>
      <c r="K57" s="24">
        <v>10717754.735</v>
      </c>
      <c r="L57" s="24">
        <v>8571001.153</v>
      </c>
      <c r="M57" s="24">
        <v>621369.363</v>
      </c>
      <c r="N57" s="24">
        <v>233660.382</v>
      </c>
      <c r="O57" s="24">
        <v>1583140.141</v>
      </c>
      <c r="P57" s="24">
        <f t="shared" si="4"/>
        <v>9325.15136786859</v>
      </c>
      <c r="Q57" s="39">
        <v>1105479</v>
      </c>
    </row>
    <row r="58" spans="1:17" ht="12" thickBot="1">
      <c r="A58" s="30">
        <v>32</v>
      </c>
      <c r="B58" s="21">
        <v>77</v>
      </c>
      <c r="C58" s="26" t="str">
        <f>VLOOKUP(B58,'[1]listing13'!$E$36:$H$345,4,0)</f>
        <v>BTL</v>
      </c>
      <c r="D58" s="21" t="s">
        <v>8</v>
      </c>
      <c r="E58" s="22" t="s">
        <v>99</v>
      </c>
      <c r="F58" s="24">
        <v>82367.9</v>
      </c>
      <c r="G58" s="24">
        <v>9221.9</v>
      </c>
      <c r="H58" s="24">
        <f t="shared" si="2"/>
        <v>73146</v>
      </c>
      <c r="I58" s="24">
        <v>308.7</v>
      </c>
      <c r="J58" s="24">
        <f t="shared" si="3"/>
        <v>82059.2</v>
      </c>
      <c r="K58" s="24" t="s">
        <v>9</v>
      </c>
      <c r="L58" s="24" t="s">
        <v>9</v>
      </c>
      <c r="M58" s="24" t="s">
        <v>9</v>
      </c>
      <c r="N58" s="24" t="s">
        <v>9</v>
      </c>
      <c r="O58" s="24" t="s">
        <v>9</v>
      </c>
      <c r="P58" s="24">
        <f t="shared" si="4"/>
        <v>998.6029644413074</v>
      </c>
      <c r="Q58" s="39">
        <v>82174</v>
      </c>
    </row>
    <row r="59" spans="1:17" ht="12" thickBot="1">
      <c r="A59" s="30">
        <v>33</v>
      </c>
      <c r="B59" s="21">
        <v>80</v>
      </c>
      <c r="C59" s="26" t="str">
        <f>VLOOKUP(B59,'[1]listing13'!$E$36:$H$345,4,0)</f>
        <v>MNG</v>
      </c>
      <c r="D59" s="21" t="s">
        <v>6</v>
      </c>
      <c r="E59" s="22" t="s">
        <v>100</v>
      </c>
      <c r="F59" s="24">
        <v>72080.3</v>
      </c>
      <c r="G59" s="24">
        <v>7492.9</v>
      </c>
      <c r="H59" s="24">
        <f t="shared" si="2"/>
        <v>64587.4</v>
      </c>
      <c r="I59" s="24">
        <v>20583.6</v>
      </c>
      <c r="J59" s="24">
        <f t="shared" si="3"/>
        <v>51496.700000000004</v>
      </c>
      <c r="K59" s="24">
        <v>69589</v>
      </c>
      <c r="L59" s="24">
        <v>33628.5</v>
      </c>
      <c r="M59" s="24">
        <v>42200.7</v>
      </c>
      <c r="N59" s="24" t="s">
        <v>9</v>
      </c>
      <c r="O59" s="24">
        <v>-6240.2</v>
      </c>
      <c r="P59" s="24">
        <f t="shared" si="4"/>
        <v>721.5353574981436</v>
      </c>
      <c r="Q59" s="39">
        <v>71371</v>
      </c>
    </row>
    <row r="60" spans="1:17" ht="12" thickBot="1">
      <c r="A60" s="30">
        <v>34</v>
      </c>
      <c r="B60" s="21">
        <v>86</v>
      </c>
      <c r="C60" s="26" t="str">
        <f>VLOOKUP(B60,'[1]listing13'!$E$36:$H$345,4,0)</f>
        <v>JGL</v>
      </c>
      <c r="D60" s="21" t="s">
        <v>3</v>
      </c>
      <c r="E60" s="22" t="s">
        <v>101</v>
      </c>
      <c r="F60" s="24">
        <v>390527.9</v>
      </c>
      <c r="G60" s="24">
        <v>43736.9</v>
      </c>
      <c r="H60" s="24">
        <f aca="true" t="shared" si="5" ref="H60:H92">F60-G60</f>
        <v>346791</v>
      </c>
      <c r="I60" s="24">
        <v>119913.2</v>
      </c>
      <c r="J60" s="24">
        <f aca="true" t="shared" si="6" ref="J60:J92">F60-I60</f>
        <v>270614.7</v>
      </c>
      <c r="K60" s="24">
        <v>221959.6</v>
      </c>
      <c r="L60" s="24">
        <v>135020.5</v>
      </c>
      <c r="M60" s="24">
        <v>85265.1</v>
      </c>
      <c r="N60" s="24">
        <v>-1265.5</v>
      </c>
      <c r="O60" s="24">
        <v>241.1</v>
      </c>
      <c r="P60" s="24">
        <f aca="true" t="shared" si="7" ref="P60:P92">J60*1000/Q60</f>
        <v>1420.6167220498605</v>
      </c>
      <c r="Q60" s="39">
        <v>190491</v>
      </c>
    </row>
    <row r="61" spans="1:17" ht="12" thickBot="1">
      <c r="A61" s="30">
        <v>35</v>
      </c>
      <c r="B61" s="21">
        <v>88</v>
      </c>
      <c r="C61" s="26" t="str">
        <f>VLOOKUP(B61,'[1]listing13'!$E$36:$H$345,4,0)</f>
        <v>GTL</v>
      </c>
      <c r="D61" s="21" t="s">
        <v>3</v>
      </c>
      <c r="E61" s="22" t="s">
        <v>102</v>
      </c>
      <c r="F61" s="24">
        <v>4827792.746</v>
      </c>
      <c r="G61" s="24">
        <v>1737296.626</v>
      </c>
      <c r="H61" s="24">
        <f t="shared" si="5"/>
        <v>3090496.12</v>
      </c>
      <c r="I61" s="24">
        <v>237397.836</v>
      </c>
      <c r="J61" s="24">
        <f t="shared" si="6"/>
        <v>4590394.91</v>
      </c>
      <c r="K61" s="24">
        <v>1167597.666</v>
      </c>
      <c r="L61" s="24">
        <v>56545.998</v>
      </c>
      <c r="M61" s="24">
        <v>790837.639</v>
      </c>
      <c r="N61" s="24">
        <v>-89570.634</v>
      </c>
      <c r="O61" s="24">
        <v>195095.395</v>
      </c>
      <c r="P61" s="24">
        <f t="shared" si="7"/>
        <v>2835.8808204689735</v>
      </c>
      <c r="Q61" s="39">
        <v>1618684</v>
      </c>
    </row>
    <row r="62" spans="1:17" ht="12" thickBot="1">
      <c r="A62" s="30">
        <v>36</v>
      </c>
      <c r="B62" s="21">
        <v>90</v>
      </c>
      <c r="C62" s="26" t="str">
        <f>VLOOKUP(B62,'[1]listing13'!$E$36:$H$345,4,0)</f>
        <v>APU</v>
      </c>
      <c r="D62" s="21" t="s">
        <v>3</v>
      </c>
      <c r="E62" s="22" t="s">
        <v>103</v>
      </c>
      <c r="F62" s="24">
        <v>125427559.626</v>
      </c>
      <c r="G62" s="24">
        <v>70346669.616</v>
      </c>
      <c r="H62" s="24">
        <f t="shared" si="5"/>
        <v>55080890.010000005</v>
      </c>
      <c r="I62" s="24">
        <v>58339331.147</v>
      </c>
      <c r="J62" s="24">
        <f t="shared" si="6"/>
        <v>67088228.479</v>
      </c>
      <c r="K62" s="24">
        <v>222657010.921</v>
      </c>
      <c r="L62" s="24">
        <v>116806736.289</v>
      </c>
      <c r="M62" s="24">
        <v>75860748.702</v>
      </c>
      <c r="N62" s="24">
        <v>-3826288.815</v>
      </c>
      <c r="O62" s="24">
        <v>20078340.957</v>
      </c>
      <c r="P62" s="24">
        <f t="shared" si="7"/>
        <v>903.0866277862957</v>
      </c>
      <c r="Q62" s="39">
        <v>74287700</v>
      </c>
    </row>
    <row r="63" spans="1:17" ht="12" thickBot="1">
      <c r="A63" s="30">
        <v>37</v>
      </c>
      <c r="B63" s="21">
        <v>94</v>
      </c>
      <c r="C63" s="26" t="str">
        <f>VLOOKUP(B63,'[1]listing13'!$E$36:$H$345,4,0)</f>
        <v>HUN</v>
      </c>
      <c r="D63" s="21" t="s">
        <v>3</v>
      </c>
      <c r="E63" s="22" t="s">
        <v>104</v>
      </c>
      <c r="F63" s="24">
        <v>4183030.6</v>
      </c>
      <c r="G63" s="24">
        <v>1613346.4</v>
      </c>
      <c r="H63" s="24">
        <f t="shared" si="5"/>
        <v>2569684.2</v>
      </c>
      <c r="I63" s="24">
        <v>1956826.9</v>
      </c>
      <c r="J63" s="24">
        <f t="shared" si="6"/>
        <v>2226203.7</v>
      </c>
      <c r="K63" s="24">
        <v>4755054.6</v>
      </c>
      <c r="L63" s="24">
        <v>3310725.8</v>
      </c>
      <c r="M63" s="24">
        <v>787940.8</v>
      </c>
      <c r="N63" s="24">
        <v>-36193.5</v>
      </c>
      <c r="O63" s="24">
        <v>553486.7</v>
      </c>
      <c r="P63" s="24">
        <f t="shared" si="7"/>
        <v>19750.55626530395</v>
      </c>
      <c r="Q63" s="39">
        <v>112716</v>
      </c>
    </row>
    <row r="64" spans="1:17" ht="12" thickBot="1">
      <c r="A64" s="30">
        <v>38</v>
      </c>
      <c r="B64" s="21">
        <v>96</v>
      </c>
      <c r="C64" s="26" t="str">
        <f>VLOOKUP(B64,'[1]listing13'!$E$36:$H$345,4,0)</f>
        <v>GUR</v>
      </c>
      <c r="D64" s="21" t="s">
        <v>3</v>
      </c>
      <c r="E64" s="22" t="s">
        <v>105</v>
      </c>
      <c r="F64" s="24">
        <v>147814.6</v>
      </c>
      <c r="G64" s="24">
        <v>82886.2</v>
      </c>
      <c r="H64" s="24">
        <f t="shared" si="5"/>
        <v>64928.40000000001</v>
      </c>
      <c r="I64" s="24">
        <v>29997</v>
      </c>
      <c r="J64" s="24">
        <f t="shared" si="6"/>
        <v>117817.6</v>
      </c>
      <c r="K64" s="24">
        <v>17374</v>
      </c>
      <c r="L64" s="24" t="s">
        <v>9</v>
      </c>
      <c r="M64" s="24">
        <v>15232</v>
      </c>
      <c r="N64" s="24" t="s">
        <v>9</v>
      </c>
      <c r="O64" s="24">
        <v>1927.8</v>
      </c>
      <c r="P64" s="24">
        <f t="shared" si="7"/>
        <v>1021.4365598855607</v>
      </c>
      <c r="Q64" s="39">
        <v>115345</v>
      </c>
    </row>
    <row r="65" spans="1:17" ht="12" thickBot="1">
      <c r="A65" s="30">
        <v>39</v>
      </c>
      <c r="B65" s="21">
        <v>97</v>
      </c>
      <c r="C65" s="26" t="str">
        <f>VLOOKUP(B65,'[1]listing13'!$E$36:$H$345,4,0)</f>
        <v>SOR</v>
      </c>
      <c r="D65" s="21" t="s">
        <v>3</v>
      </c>
      <c r="E65" s="22" t="s">
        <v>32</v>
      </c>
      <c r="F65" s="24">
        <v>6995356.8</v>
      </c>
      <c r="G65" s="24">
        <v>6686822.7</v>
      </c>
      <c r="H65" s="24">
        <f t="shared" si="5"/>
        <v>308534.0999999996</v>
      </c>
      <c r="I65" s="24">
        <v>6165219.7</v>
      </c>
      <c r="J65" s="24">
        <f t="shared" si="6"/>
        <v>830137.0999999996</v>
      </c>
      <c r="K65" s="24" t="s">
        <v>9</v>
      </c>
      <c r="L65" s="24" t="s">
        <v>9</v>
      </c>
      <c r="M65" s="24">
        <v>122998.8</v>
      </c>
      <c r="N65" s="24">
        <v>69137.4</v>
      </c>
      <c r="O65" s="24">
        <v>-53861.4</v>
      </c>
      <c r="P65" s="24">
        <f t="shared" si="7"/>
        <v>931.2859271159132</v>
      </c>
      <c r="Q65" s="39">
        <v>891388</v>
      </c>
    </row>
    <row r="66" spans="1:17" ht="12" thickBot="1">
      <c r="A66" s="30">
        <v>40</v>
      </c>
      <c r="B66" s="21">
        <v>108</v>
      </c>
      <c r="C66" s="26" t="str">
        <f>VLOOKUP(B66,'[1]listing13'!$E$36:$H$345,4,0)</f>
        <v>HUV</v>
      </c>
      <c r="D66" s="21" t="s">
        <v>2</v>
      </c>
      <c r="E66" s="22" t="s">
        <v>106</v>
      </c>
      <c r="F66" s="24">
        <v>1191279.1</v>
      </c>
      <c r="G66" s="24">
        <v>819129.3</v>
      </c>
      <c r="H66" s="24">
        <f t="shared" si="5"/>
        <v>372149.80000000005</v>
      </c>
      <c r="I66" s="24">
        <v>835324.4</v>
      </c>
      <c r="J66" s="24">
        <f t="shared" si="6"/>
        <v>355954.70000000007</v>
      </c>
      <c r="K66" s="24">
        <v>5665017</v>
      </c>
      <c r="L66" s="24" t="s">
        <v>9</v>
      </c>
      <c r="M66" s="24">
        <v>5633806.5</v>
      </c>
      <c r="N66" s="24" t="s">
        <v>9</v>
      </c>
      <c r="O66" s="24">
        <v>28089.5</v>
      </c>
      <c r="P66" s="24">
        <f t="shared" si="7"/>
        <v>2472.6116463715366</v>
      </c>
      <c r="Q66" s="39">
        <v>143959</v>
      </c>
    </row>
    <row r="67" spans="1:17" ht="12" thickBot="1">
      <c r="A67" s="30">
        <v>41</v>
      </c>
      <c r="B67" s="21">
        <v>113</v>
      </c>
      <c r="C67" s="26" t="str">
        <f>VLOOKUP(B67,'[1]listing13'!$E$36:$H$345,4,0)</f>
        <v>IND</v>
      </c>
      <c r="D67" s="21" t="s">
        <v>2</v>
      </c>
      <c r="E67" s="22" t="s">
        <v>107</v>
      </c>
      <c r="F67" s="24">
        <v>71716.4</v>
      </c>
      <c r="G67" s="24">
        <v>47886.8</v>
      </c>
      <c r="H67" s="24">
        <f t="shared" si="5"/>
        <v>23829.59999999999</v>
      </c>
      <c r="I67" s="24">
        <v>59878.9</v>
      </c>
      <c r="J67" s="24">
        <f t="shared" si="6"/>
        <v>11837.499999999993</v>
      </c>
      <c r="K67" s="24">
        <v>146909.8</v>
      </c>
      <c r="L67" s="24" t="s">
        <v>9</v>
      </c>
      <c r="M67" s="24">
        <v>143752.4</v>
      </c>
      <c r="N67" s="24" t="s">
        <v>9</v>
      </c>
      <c r="O67" s="24">
        <v>2841.7</v>
      </c>
      <c r="P67" s="24">
        <f t="shared" si="7"/>
        <v>27.732809172502154</v>
      </c>
      <c r="Q67" s="39">
        <v>426841</v>
      </c>
    </row>
    <row r="68" spans="1:17" ht="12" thickBot="1">
      <c r="A68" s="30">
        <v>42</v>
      </c>
      <c r="B68" s="21">
        <v>114</v>
      </c>
      <c r="C68" s="26" t="str">
        <f>VLOOKUP(B68,'[1]listing13'!$E$36:$H$345,4,0)</f>
        <v>HLG</v>
      </c>
      <c r="D68" s="21" t="s">
        <v>2</v>
      </c>
      <c r="E68" s="22" t="s">
        <v>108</v>
      </c>
      <c r="F68" s="24">
        <v>155915.095</v>
      </c>
      <c r="G68" s="24">
        <v>44353.994</v>
      </c>
      <c r="H68" s="24">
        <f t="shared" si="5"/>
        <v>111561.101</v>
      </c>
      <c r="I68" s="24">
        <v>11577.915</v>
      </c>
      <c r="J68" s="24">
        <f t="shared" si="6"/>
        <v>144337.18</v>
      </c>
      <c r="K68" s="24">
        <v>77290.909</v>
      </c>
      <c r="L68" s="24">
        <v>66665.95</v>
      </c>
      <c r="M68" s="24">
        <v>8161.666</v>
      </c>
      <c r="N68" s="24" t="s">
        <v>9</v>
      </c>
      <c r="O68" s="24">
        <v>2216.963</v>
      </c>
      <c r="P68" s="24">
        <f t="shared" si="7"/>
        <v>14272.439434391377</v>
      </c>
      <c r="Q68" s="39">
        <v>10113</v>
      </c>
    </row>
    <row r="69" spans="1:17" ht="12" thickBot="1">
      <c r="A69" s="30">
        <v>43</v>
      </c>
      <c r="B69" s="21">
        <v>119</v>
      </c>
      <c r="C69" s="26" t="str">
        <f>VLOOKUP(B69,'[1]listing13'!$E$36:$H$345,4,0)</f>
        <v>ALA</v>
      </c>
      <c r="D69" s="21" t="s">
        <v>2</v>
      </c>
      <c r="E69" s="22" t="s">
        <v>109</v>
      </c>
      <c r="F69" s="24">
        <v>767642.7</v>
      </c>
      <c r="G69" s="24">
        <v>14685.5</v>
      </c>
      <c r="H69" s="24">
        <f t="shared" si="5"/>
        <v>752957.2</v>
      </c>
      <c r="I69" s="24">
        <v>9966.2</v>
      </c>
      <c r="J69" s="24">
        <f t="shared" si="6"/>
        <v>757676.5</v>
      </c>
      <c r="K69" s="24">
        <v>312401.4</v>
      </c>
      <c r="L69" s="24">
        <v>309793.4</v>
      </c>
      <c r="M69" s="24" t="s">
        <v>9</v>
      </c>
      <c r="N69" s="24" t="s">
        <v>9</v>
      </c>
      <c r="O69" s="24">
        <v>2347.2</v>
      </c>
      <c r="P69" s="24">
        <f t="shared" si="7"/>
        <v>7334.151275796647</v>
      </c>
      <c r="Q69" s="39">
        <v>103308</v>
      </c>
    </row>
    <row r="70" spans="1:17" ht="12" thickBot="1">
      <c r="A70" s="30">
        <v>44</v>
      </c>
      <c r="B70" s="21">
        <v>135</v>
      </c>
      <c r="C70" s="26" t="str">
        <f>VLOOKUP(B70,'[1]listing13'!$E$36:$H$345,4,0)</f>
        <v>SUU</v>
      </c>
      <c r="D70" s="21" t="s">
        <v>3</v>
      </c>
      <c r="E70" s="22" t="s">
        <v>110</v>
      </c>
      <c r="F70" s="24">
        <v>22435165.8</v>
      </c>
      <c r="G70" s="24">
        <v>10894714.8</v>
      </c>
      <c r="H70" s="24">
        <f t="shared" si="5"/>
        <v>11540451</v>
      </c>
      <c r="I70" s="24">
        <v>11540451</v>
      </c>
      <c r="J70" s="24">
        <f t="shared" si="6"/>
        <v>10894714.8</v>
      </c>
      <c r="K70" s="24">
        <v>23072116.2</v>
      </c>
      <c r="L70" s="24">
        <v>17042667.2</v>
      </c>
      <c r="M70" s="24">
        <v>2873104.6</v>
      </c>
      <c r="N70" s="24">
        <v>-330932.8</v>
      </c>
      <c r="O70" s="24">
        <v>2529646.6</v>
      </c>
      <c r="P70" s="24">
        <f t="shared" si="7"/>
        <v>31670.682558139535</v>
      </c>
      <c r="Q70" s="39">
        <v>344000</v>
      </c>
    </row>
    <row r="71" spans="1:17" ht="12" thickBot="1">
      <c r="A71" s="30">
        <v>45</v>
      </c>
      <c r="B71" s="21">
        <v>136</v>
      </c>
      <c r="C71" s="26" t="str">
        <f>VLOOKUP(B71,'[1]listing13'!$E$36:$H$345,4,0)</f>
        <v>BAZ</v>
      </c>
      <c r="D71" s="21" t="s">
        <v>6</v>
      </c>
      <c r="E71" s="22" t="s">
        <v>111</v>
      </c>
      <c r="F71" s="24">
        <v>39064.5</v>
      </c>
      <c r="G71" s="24">
        <v>1956</v>
      </c>
      <c r="H71" s="24">
        <f t="shared" si="5"/>
        <v>37108.5</v>
      </c>
      <c r="I71" s="24">
        <v>4199.9</v>
      </c>
      <c r="J71" s="24">
        <f t="shared" si="6"/>
        <v>34864.6</v>
      </c>
      <c r="K71" s="24">
        <v>1500</v>
      </c>
      <c r="L71" s="24" t="s">
        <v>9</v>
      </c>
      <c r="M71" s="24">
        <v>6028.7</v>
      </c>
      <c r="N71" s="24" t="s">
        <v>9</v>
      </c>
      <c r="O71" s="24">
        <v>-4528.7</v>
      </c>
      <c r="P71" s="24">
        <f t="shared" si="7"/>
        <v>420.7092951696009</v>
      </c>
      <c r="Q71" s="39">
        <v>82871</v>
      </c>
    </row>
    <row r="72" spans="1:17" ht="12" thickBot="1">
      <c r="A72" s="30">
        <v>46</v>
      </c>
      <c r="B72" s="21">
        <v>142</v>
      </c>
      <c r="C72" s="26" t="str">
        <f>VLOOKUP(B72,'[1]listing13'!$E$36:$H$345,4,0)</f>
        <v>TMZ</v>
      </c>
      <c r="D72" s="21" t="s">
        <v>2</v>
      </c>
      <c r="E72" s="22" t="s">
        <v>112</v>
      </c>
      <c r="F72" s="24">
        <v>85299</v>
      </c>
      <c r="G72" s="24">
        <v>10269.6</v>
      </c>
      <c r="H72" s="24">
        <f t="shared" si="5"/>
        <v>75029.4</v>
      </c>
      <c r="I72" s="24">
        <v>82093.3</v>
      </c>
      <c r="J72" s="24">
        <f t="shared" si="6"/>
        <v>3205.699999999997</v>
      </c>
      <c r="K72" s="24">
        <v>26257.7</v>
      </c>
      <c r="L72" s="24" t="s">
        <v>9</v>
      </c>
      <c r="M72" s="24">
        <v>25721.5</v>
      </c>
      <c r="N72" s="24" t="s">
        <v>9</v>
      </c>
      <c r="O72" s="24">
        <v>482.6</v>
      </c>
      <c r="P72" s="24">
        <f t="shared" si="7"/>
        <v>43.13490675206541</v>
      </c>
      <c r="Q72" s="39">
        <v>74318</v>
      </c>
    </row>
    <row r="73" spans="1:17" ht="12" thickBot="1">
      <c r="A73" s="30">
        <v>47</v>
      </c>
      <c r="B73" s="21">
        <v>143</v>
      </c>
      <c r="C73" s="26" t="str">
        <f>VLOOKUP(B73,'[1]listing13'!$E$36:$H$345,4,0)</f>
        <v>AHH</v>
      </c>
      <c r="D73" s="21" t="s">
        <v>6</v>
      </c>
      <c r="E73" s="22" t="s">
        <v>113</v>
      </c>
      <c r="F73" s="24">
        <v>418579.479</v>
      </c>
      <c r="G73" s="24">
        <v>61864.302</v>
      </c>
      <c r="H73" s="24">
        <f t="shared" si="5"/>
        <v>356715.17699999997</v>
      </c>
      <c r="I73" s="24">
        <v>135221.599</v>
      </c>
      <c r="J73" s="24">
        <f t="shared" si="6"/>
        <v>283357.88</v>
      </c>
      <c r="K73" s="24">
        <v>117388.779</v>
      </c>
      <c r="L73" s="24" t="s">
        <v>9</v>
      </c>
      <c r="M73" s="24">
        <v>99439.508</v>
      </c>
      <c r="N73" s="24">
        <v>-9174.674</v>
      </c>
      <c r="O73" s="24">
        <v>6979.669</v>
      </c>
      <c r="P73" s="24">
        <f t="shared" si="7"/>
        <v>106.88031322020089</v>
      </c>
      <c r="Q73" s="39">
        <v>2651170</v>
      </c>
    </row>
    <row r="74" spans="1:17" ht="12" thickBot="1">
      <c r="A74" s="30">
        <v>48</v>
      </c>
      <c r="B74" s="21">
        <v>146</v>
      </c>
      <c r="C74" s="26" t="str">
        <f>VLOOKUP(B74,'[1]listing13'!$E$36:$H$345,4,0)</f>
        <v>CCA</v>
      </c>
      <c r="D74" s="21" t="s">
        <v>3</v>
      </c>
      <c r="E74" s="22" t="s">
        <v>114</v>
      </c>
      <c r="F74" s="24">
        <v>481135</v>
      </c>
      <c r="G74" s="24">
        <v>145928.8</v>
      </c>
      <c r="H74" s="24">
        <f t="shared" si="5"/>
        <v>335206.2</v>
      </c>
      <c r="I74" s="24">
        <v>114268.9</v>
      </c>
      <c r="J74" s="24">
        <f t="shared" si="6"/>
        <v>366866.1</v>
      </c>
      <c r="K74" s="24">
        <v>26215.5</v>
      </c>
      <c r="L74" s="24">
        <v>11891.6</v>
      </c>
      <c r="M74" s="24">
        <v>8600.4</v>
      </c>
      <c r="N74" s="24" t="s">
        <v>9</v>
      </c>
      <c r="O74" s="24">
        <v>5151.1</v>
      </c>
      <c r="P74" s="24">
        <f t="shared" si="7"/>
        <v>5089.989733059549</v>
      </c>
      <c r="Q74" s="39">
        <v>72076</v>
      </c>
    </row>
    <row r="75" spans="1:17" ht="12" thickBot="1">
      <c r="A75" s="30">
        <v>49</v>
      </c>
      <c r="B75" s="21">
        <v>147</v>
      </c>
      <c r="C75" s="26" t="str">
        <f>VLOOKUP(B75,'[1]listing13'!$E$36:$H$345,4,0)</f>
        <v>HAL</v>
      </c>
      <c r="D75" s="21" t="s">
        <v>2</v>
      </c>
      <c r="E75" s="22" t="s">
        <v>115</v>
      </c>
      <c r="F75" s="24">
        <v>92636.9</v>
      </c>
      <c r="G75" s="24">
        <v>420.7</v>
      </c>
      <c r="H75" s="24">
        <f t="shared" si="5"/>
        <v>92216.2</v>
      </c>
      <c r="I75" s="24">
        <v>1456</v>
      </c>
      <c r="J75" s="24">
        <f t="shared" si="6"/>
        <v>91180.9</v>
      </c>
      <c r="K75" s="24">
        <v>6850</v>
      </c>
      <c r="L75" s="24" t="s">
        <v>9</v>
      </c>
      <c r="M75" s="24">
        <v>7454.7</v>
      </c>
      <c r="N75" s="24" t="s">
        <v>9</v>
      </c>
      <c r="O75" s="24">
        <v>-604.7</v>
      </c>
      <c r="P75" s="24">
        <f t="shared" si="7"/>
        <v>581.2995275951981</v>
      </c>
      <c r="Q75" s="39">
        <v>156857</v>
      </c>
    </row>
    <row r="76" spans="1:17" ht="12" thickBot="1">
      <c r="A76" s="30">
        <v>50</v>
      </c>
      <c r="B76" s="21">
        <v>148</v>
      </c>
      <c r="C76" s="26" t="str">
        <f>VLOOKUP(B76,'[1]listing13'!$E$36:$H$345,4,0)</f>
        <v>GFG</v>
      </c>
      <c r="D76" s="21" t="s">
        <v>2</v>
      </c>
      <c r="E76" s="22" t="s">
        <v>27</v>
      </c>
      <c r="F76" s="24">
        <v>128604.897</v>
      </c>
      <c r="G76" s="24">
        <v>128604.897</v>
      </c>
      <c r="H76" s="24">
        <f t="shared" si="5"/>
        <v>0</v>
      </c>
      <c r="I76" s="24">
        <v>166.998</v>
      </c>
      <c r="J76" s="24">
        <f t="shared" si="6"/>
        <v>128437.89899999999</v>
      </c>
      <c r="K76" s="24">
        <v>3300</v>
      </c>
      <c r="L76" s="24">
        <v>1500</v>
      </c>
      <c r="M76" s="24">
        <v>1630.014</v>
      </c>
      <c r="N76" s="24" t="s">
        <v>9</v>
      </c>
      <c r="O76" s="24">
        <v>152.987</v>
      </c>
      <c r="P76" s="24">
        <f t="shared" si="7"/>
        <v>343.4003149581036</v>
      </c>
      <c r="Q76" s="39">
        <v>374018</v>
      </c>
    </row>
    <row r="77" spans="1:17" ht="12" thickBot="1">
      <c r="A77" s="30">
        <v>51</v>
      </c>
      <c r="B77" s="21">
        <v>158</v>
      </c>
      <c r="C77" s="26" t="str">
        <f>VLOOKUP(B77,'[1]listing13'!$E$36:$H$345,4,0)</f>
        <v>SIM</v>
      </c>
      <c r="D77" s="21" t="s">
        <v>3</v>
      </c>
      <c r="E77" s="22" t="s">
        <v>116</v>
      </c>
      <c r="F77" s="24">
        <v>471561.7</v>
      </c>
      <c r="G77" s="24">
        <v>175329.2</v>
      </c>
      <c r="H77" s="24">
        <f t="shared" si="5"/>
        <v>296232.5</v>
      </c>
      <c r="I77" s="24">
        <v>430198.3</v>
      </c>
      <c r="J77" s="24">
        <f t="shared" si="6"/>
        <v>41363.40000000002</v>
      </c>
      <c r="K77" s="24">
        <v>68013.8</v>
      </c>
      <c r="L77" s="24">
        <v>26154.2</v>
      </c>
      <c r="M77" s="24">
        <v>38562</v>
      </c>
      <c r="N77" s="24" t="s">
        <v>9</v>
      </c>
      <c r="O77" s="24">
        <v>2967.8</v>
      </c>
      <c r="P77" s="24">
        <f t="shared" si="7"/>
        <v>745.1790732867338</v>
      </c>
      <c r="Q77" s="39">
        <v>55508</v>
      </c>
    </row>
    <row r="78" spans="1:17" ht="12" thickBot="1">
      <c r="A78" s="30">
        <v>52</v>
      </c>
      <c r="B78" s="21">
        <v>161</v>
      </c>
      <c r="C78" s="26" t="str">
        <f>VLOOKUP(B78,'[1]listing13'!$E$36:$H$345,4,0)</f>
        <v>AVH</v>
      </c>
      <c r="D78" s="21" t="s">
        <v>6</v>
      </c>
      <c r="E78" s="22" t="s">
        <v>117</v>
      </c>
      <c r="F78" s="24">
        <v>405122.8</v>
      </c>
      <c r="G78" s="24">
        <v>58710.5</v>
      </c>
      <c r="H78" s="24">
        <f t="shared" si="5"/>
        <v>346412.3</v>
      </c>
      <c r="I78" s="24">
        <v>34043.8</v>
      </c>
      <c r="J78" s="24">
        <f t="shared" si="6"/>
        <v>371079</v>
      </c>
      <c r="K78" s="24">
        <v>107204.3</v>
      </c>
      <c r="L78" s="24">
        <v>49204.7</v>
      </c>
      <c r="M78" s="24">
        <v>57679.2</v>
      </c>
      <c r="N78" s="24" t="s">
        <v>9</v>
      </c>
      <c r="O78" s="24">
        <v>288.4</v>
      </c>
      <c r="P78" s="24">
        <f t="shared" si="7"/>
        <v>1773.7154055733474</v>
      </c>
      <c r="Q78" s="39">
        <v>209210</v>
      </c>
    </row>
    <row r="79" spans="1:17" ht="12" thickBot="1">
      <c r="A79" s="30">
        <v>53</v>
      </c>
      <c r="B79" s="21">
        <v>175</v>
      </c>
      <c r="C79" s="26" t="str">
        <f>VLOOKUP(B79,'[1]listing13'!$E$36:$H$345,4,0)</f>
        <v>AMT</v>
      </c>
      <c r="D79" s="21" t="s">
        <v>3</v>
      </c>
      <c r="E79" s="22" t="s">
        <v>118</v>
      </c>
      <c r="F79" s="24">
        <v>77715.5</v>
      </c>
      <c r="G79" s="24">
        <v>8732.1</v>
      </c>
      <c r="H79" s="24">
        <f t="shared" si="5"/>
        <v>68983.4</v>
      </c>
      <c r="I79" s="24">
        <v>21757</v>
      </c>
      <c r="J79" s="24">
        <f t="shared" si="6"/>
        <v>55958.5</v>
      </c>
      <c r="K79" s="24">
        <v>21033.7</v>
      </c>
      <c r="L79" s="24" t="s">
        <v>9</v>
      </c>
      <c r="M79" s="24">
        <v>32886.1</v>
      </c>
      <c r="N79" s="24" t="s">
        <v>9</v>
      </c>
      <c r="O79" s="24">
        <v>-11852.4</v>
      </c>
      <c r="P79" s="24">
        <f t="shared" si="7"/>
        <v>1546.0284569691946</v>
      </c>
      <c r="Q79" s="39">
        <v>36195</v>
      </c>
    </row>
    <row r="80" spans="1:17" ht="12" thickBot="1">
      <c r="A80" s="30">
        <v>54</v>
      </c>
      <c r="B80" s="21">
        <v>176</v>
      </c>
      <c r="C80" s="26" t="str">
        <f>VLOOKUP(B80,'[1]listing13'!$E$36:$H$345,4,0)</f>
        <v>BSKY</v>
      </c>
      <c r="D80" s="21" t="s">
        <v>4</v>
      </c>
      <c r="E80" s="22" t="s">
        <v>119</v>
      </c>
      <c r="F80" s="24">
        <v>61069.2</v>
      </c>
      <c r="G80" s="24">
        <v>24925.6</v>
      </c>
      <c r="H80" s="24">
        <f t="shared" si="5"/>
        <v>36143.6</v>
      </c>
      <c r="I80" s="24">
        <v>445</v>
      </c>
      <c r="J80" s="24">
        <f t="shared" si="6"/>
        <v>60624.2</v>
      </c>
      <c r="K80" s="24">
        <v>800</v>
      </c>
      <c r="L80" s="24">
        <v>150</v>
      </c>
      <c r="M80" s="24">
        <v>18184.3</v>
      </c>
      <c r="N80" s="24" t="s">
        <v>9</v>
      </c>
      <c r="O80" s="24">
        <v>-17534.3</v>
      </c>
      <c r="P80" s="24">
        <f t="shared" si="7"/>
        <v>692.9588734197472</v>
      </c>
      <c r="Q80" s="39">
        <v>87486</v>
      </c>
    </row>
    <row r="81" spans="1:17" ht="12" thickBot="1">
      <c r="A81" s="30">
        <v>55</v>
      </c>
      <c r="B81" s="21">
        <v>179</v>
      </c>
      <c r="C81" s="26" t="str">
        <f>VLOOKUP(B81,'[1]listing13'!$E$36:$H$345,4,0)</f>
        <v>HHN</v>
      </c>
      <c r="D81" s="21" t="s">
        <v>8</v>
      </c>
      <c r="E81" s="22" t="s">
        <v>120</v>
      </c>
      <c r="F81" s="24">
        <v>3607765.2</v>
      </c>
      <c r="G81" s="24">
        <v>2933499.7</v>
      </c>
      <c r="H81" s="24">
        <f t="shared" si="5"/>
        <v>674265.5</v>
      </c>
      <c r="I81" s="24">
        <v>3197622.6</v>
      </c>
      <c r="J81" s="24">
        <f t="shared" si="6"/>
        <v>410142.6000000001</v>
      </c>
      <c r="K81" s="24">
        <v>568367.4</v>
      </c>
      <c r="L81" s="24">
        <v>374702</v>
      </c>
      <c r="M81" s="24">
        <v>188712.9</v>
      </c>
      <c r="N81" s="24">
        <v>-5554.3</v>
      </c>
      <c r="O81" s="24">
        <v>-601.8</v>
      </c>
      <c r="P81" s="24">
        <f t="shared" si="7"/>
        <v>760.2061110441788</v>
      </c>
      <c r="Q81" s="39">
        <v>539515</v>
      </c>
    </row>
    <row r="82" spans="1:17" ht="12" thickBot="1">
      <c r="A82" s="30">
        <v>56</v>
      </c>
      <c r="B82" s="21">
        <v>181</v>
      </c>
      <c r="C82" s="26" t="str">
        <f>VLOOKUP(B82,'[1]listing13'!$E$36:$H$345,4,0)</f>
        <v>CAD</v>
      </c>
      <c r="D82" s="21" t="s">
        <v>8</v>
      </c>
      <c r="E82" s="22" t="s">
        <v>121</v>
      </c>
      <c r="F82" s="24">
        <v>16206.9</v>
      </c>
      <c r="G82" s="24">
        <v>13044</v>
      </c>
      <c r="H82" s="24">
        <f t="shared" si="5"/>
        <v>3162.8999999999996</v>
      </c>
      <c r="I82" s="24">
        <v>12.6</v>
      </c>
      <c r="J82" s="24">
        <f t="shared" si="6"/>
        <v>16194.3</v>
      </c>
      <c r="K82" s="24">
        <v>8850</v>
      </c>
      <c r="L82" s="24" t="s">
        <v>9</v>
      </c>
      <c r="M82" s="24">
        <v>8723.7</v>
      </c>
      <c r="N82" s="24" t="s">
        <v>9</v>
      </c>
      <c r="O82" s="24">
        <v>113.7</v>
      </c>
      <c r="P82" s="24">
        <f t="shared" si="7"/>
        <v>176.48732004490023</v>
      </c>
      <c r="Q82" s="39">
        <v>91759</v>
      </c>
    </row>
    <row r="83" spans="1:17" ht="12" thickBot="1">
      <c r="A83" s="30">
        <v>57</v>
      </c>
      <c r="B83" s="21">
        <v>187</v>
      </c>
      <c r="C83" s="26" t="str">
        <f>VLOOKUP(B83,'[1]listing13'!$E$36:$H$345,4,0)</f>
        <v>ALD</v>
      </c>
      <c r="D83" s="21" t="s">
        <v>3</v>
      </c>
      <c r="E83" s="22" t="s">
        <v>122</v>
      </c>
      <c r="F83" s="24">
        <v>106498.5</v>
      </c>
      <c r="G83" s="24">
        <v>52089.4</v>
      </c>
      <c r="H83" s="24">
        <f t="shared" si="5"/>
        <v>54409.1</v>
      </c>
      <c r="I83" s="24">
        <v>42331.3</v>
      </c>
      <c r="J83" s="24">
        <f t="shared" si="6"/>
        <v>64167.2</v>
      </c>
      <c r="K83" s="24">
        <v>105363.3</v>
      </c>
      <c r="L83" s="24">
        <v>95987.2</v>
      </c>
      <c r="M83" s="24">
        <v>8818.6</v>
      </c>
      <c r="N83" s="24" t="s">
        <v>9</v>
      </c>
      <c r="O83" s="24">
        <v>501.8</v>
      </c>
      <c r="P83" s="24">
        <f t="shared" si="7"/>
        <v>513.6498991386763</v>
      </c>
      <c r="Q83" s="39">
        <v>124924</v>
      </c>
    </row>
    <row r="84" spans="1:17" ht="12" thickBot="1">
      <c r="A84" s="30">
        <v>58</v>
      </c>
      <c r="B84" s="21">
        <v>188</v>
      </c>
      <c r="C84" s="26" t="str">
        <f>VLOOKUP(B84,'[1]listing13'!$E$36:$H$345,4,0)</f>
        <v>ACL</v>
      </c>
      <c r="D84" s="21" t="s">
        <v>6</v>
      </c>
      <c r="E84" s="22" t="s">
        <v>123</v>
      </c>
      <c r="F84" s="24">
        <v>161810.6</v>
      </c>
      <c r="G84" s="24">
        <v>3781.3</v>
      </c>
      <c r="H84" s="24">
        <f t="shared" si="5"/>
        <v>158029.30000000002</v>
      </c>
      <c r="I84" s="24">
        <v>15861.8</v>
      </c>
      <c r="J84" s="24">
        <f t="shared" si="6"/>
        <v>145948.80000000002</v>
      </c>
      <c r="K84" s="24">
        <v>707445.7</v>
      </c>
      <c r="L84" s="24" t="s">
        <v>9</v>
      </c>
      <c r="M84" s="24">
        <v>719960.5</v>
      </c>
      <c r="N84" s="24" t="s">
        <v>9</v>
      </c>
      <c r="O84" s="24">
        <v>-12514.8</v>
      </c>
      <c r="P84" s="24">
        <f t="shared" si="7"/>
        <v>2467.351906951583</v>
      </c>
      <c r="Q84" s="39">
        <v>59152</v>
      </c>
    </row>
    <row r="85" spans="1:17" ht="12" thickBot="1">
      <c r="A85" s="30">
        <v>59</v>
      </c>
      <c r="B85" s="21">
        <v>191</v>
      </c>
      <c r="C85" s="26" t="str">
        <f>VLOOKUP(B85,'[1]listing13'!$E$36:$H$345,4,0)</f>
        <v>EER</v>
      </c>
      <c r="D85" s="21" t="s">
        <v>3</v>
      </c>
      <c r="E85" s="22" t="s">
        <v>124</v>
      </c>
      <c r="F85" s="24">
        <v>54089850</v>
      </c>
      <c r="G85" s="24">
        <v>29501832.7</v>
      </c>
      <c r="H85" s="24">
        <f t="shared" si="5"/>
        <v>24588017.3</v>
      </c>
      <c r="I85" s="24">
        <v>42785888.8</v>
      </c>
      <c r="J85" s="24">
        <f t="shared" si="6"/>
        <v>11303961.200000003</v>
      </c>
      <c r="K85" s="24">
        <v>68829.2</v>
      </c>
      <c r="L85" s="24" t="s">
        <v>9</v>
      </c>
      <c r="M85" s="24">
        <v>1206539</v>
      </c>
      <c r="N85" s="24">
        <v>1587125.5</v>
      </c>
      <c r="O85" s="24">
        <v>449415.7</v>
      </c>
      <c r="P85" s="24">
        <f t="shared" si="7"/>
        <v>3248.8995550854775</v>
      </c>
      <c r="Q85" s="39">
        <v>3479320</v>
      </c>
    </row>
    <row r="86" spans="1:17" ht="12" thickBot="1">
      <c r="A86" s="30">
        <v>60</v>
      </c>
      <c r="B86" s="21">
        <v>195</v>
      </c>
      <c r="C86" s="26" t="str">
        <f>VLOOKUP(B86,'[1]listing13'!$E$36:$H$345,4,0)</f>
        <v>BUK</v>
      </c>
      <c r="D86" s="21" t="s">
        <v>6</v>
      </c>
      <c r="E86" s="22" t="s">
        <v>13</v>
      </c>
      <c r="F86" s="24">
        <v>9207087.3</v>
      </c>
      <c r="G86" s="24">
        <v>4342340.9</v>
      </c>
      <c r="H86" s="24">
        <f t="shared" si="5"/>
        <v>4864746.4</v>
      </c>
      <c r="I86" s="24">
        <v>8307721</v>
      </c>
      <c r="J86" s="24">
        <f t="shared" si="6"/>
        <v>899366.3000000007</v>
      </c>
      <c r="K86" s="24">
        <v>3712736.5</v>
      </c>
      <c r="L86" s="24">
        <v>2583158.8</v>
      </c>
      <c r="M86" s="24">
        <v>1089136.8</v>
      </c>
      <c r="N86" s="24">
        <v>29098.6</v>
      </c>
      <c r="O86" s="24">
        <v>65927.2</v>
      </c>
      <c r="P86" s="24">
        <f t="shared" si="7"/>
        <v>797.1162172342742</v>
      </c>
      <c r="Q86" s="39">
        <v>1128275</v>
      </c>
    </row>
    <row r="87" spans="1:17" ht="12" thickBot="1">
      <c r="A87" s="30">
        <v>61</v>
      </c>
      <c r="B87" s="21">
        <v>196</v>
      </c>
      <c r="C87" s="26" t="str">
        <f>VLOOKUP(B87,'[1]listing13'!$E$36:$H$345,4,0)</f>
        <v>TGS</v>
      </c>
      <c r="D87" s="21" t="s">
        <v>6</v>
      </c>
      <c r="E87" s="22" t="s">
        <v>26</v>
      </c>
      <c r="F87" s="24">
        <v>84315.8</v>
      </c>
      <c r="G87" s="24">
        <v>65068.5</v>
      </c>
      <c r="H87" s="24">
        <f t="shared" si="5"/>
        <v>19247.300000000003</v>
      </c>
      <c r="I87" s="24">
        <v>51202.7</v>
      </c>
      <c r="J87" s="24">
        <f t="shared" si="6"/>
        <v>33113.100000000006</v>
      </c>
      <c r="K87" s="24">
        <v>147539.6</v>
      </c>
      <c r="L87" s="24" t="s">
        <v>9</v>
      </c>
      <c r="M87" s="24">
        <v>147288.8</v>
      </c>
      <c r="N87" s="24" t="s">
        <v>9</v>
      </c>
      <c r="O87" s="24">
        <v>225.7</v>
      </c>
      <c r="P87" s="24">
        <f t="shared" si="7"/>
        <v>580.9315789473685</v>
      </c>
      <c r="Q87" s="39">
        <v>57000</v>
      </c>
    </row>
    <row r="88" spans="1:17" ht="12" thickBot="1">
      <c r="A88" s="30">
        <v>62</v>
      </c>
      <c r="B88" s="21">
        <v>198</v>
      </c>
      <c r="C88" s="26" t="str">
        <f>VLOOKUP(B88,'[1]listing13'!$E$36:$H$345,4,0)</f>
        <v>MTS</v>
      </c>
      <c r="D88" s="21" t="s">
        <v>4</v>
      </c>
      <c r="E88" s="22" t="s">
        <v>28</v>
      </c>
      <c r="F88" s="24">
        <v>482116.9</v>
      </c>
      <c r="G88" s="24"/>
      <c r="H88" s="24">
        <f t="shared" si="5"/>
        <v>482116.9</v>
      </c>
      <c r="I88" s="24"/>
      <c r="J88" s="24">
        <f t="shared" si="6"/>
        <v>482116.9</v>
      </c>
      <c r="K88" s="24"/>
      <c r="L88" s="24"/>
      <c r="M88" s="24">
        <v>10110.1</v>
      </c>
      <c r="N88" s="24"/>
      <c r="O88" s="24">
        <v>-10110.1</v>
      </c>
      <c r="P88" s="24">
        <f t="shared" si="7"/>
        <v>5551.144502014969</v>
      </c>
      <c r="Q88" s="39">
        <v>86850</v>
      </c>
    </row>
    <row r="89" spans="1:17" ht="12" thickBot="1">
      <c r="A89" s="30">
        <v>63</v>
      </c>
      <c r="B89" s="21">
        <v>200</v>
      </c>
      <c r="C89" s="26" t="str">
        <f>VLOOKUP(B89,'[1]listing13'!$E$36:$H$345,4,0)</f>
        <v>NOG</v>
      </c>
      <c r="D89" s="21" t="s">
        <v>8</v>
      </c>
      <c r="E89" s="22" t="s">
        <v>125</v>
      </c>
      <c r="F89" s="24">
        <v>53695.5</v>
      </c>
      <c r="G89" s="24">
        <v>24862.1</v>
      </c>
      <c r="H89" s="24">
        <f t="shared" si="5"/>
        <v>28833.4</v>
      </c>
      <c r="I89" s="24">
        <v>7810.3</v>
      </c>
      <c r="J89" s="24">
        <f t="shared" si="6"/>
        <v>45885.2</v>
      </c>
      <c r="K89" s="24">
        <v>5320</v>
      </c>
      <c r="L89" s="24">
        <v>3922</v>
      </c>
      <c r="M89" s="24">
        <v>3462</v>
      </c>
      <c r="N89" s="24" t="s">
        <v>9</v>
      </c>
      <c r="O89" s="24">
        <v>-2064</v>
      </c>
      <c r="P89" s="24">
        <f t="shared" si="7"/>
        <v>619.0079188419874</v>
      </c>
      <c r="Q89" s="39">
        <v>74127</v>
      </c>
    </row>
    <row r="90" spans="1:17" ht="12" thickBot="1">
      <c r="A90" s="30">
        <v>64</v>
      </c>
      <c r="B90" s="21">
        <v>204</v>
      </c>
      <c r="C90" s="26" t="str">
        <f>VLOOKUP(B90,'[1]listing13'!$E$36:$H$345,4,0)</f>
        <v>BLG</v>
      </c>
      <c r="D90" s="21" t="s">
        <v>3</v>
      </c>
      <c r="E90" s="22" t="s">
        <v>21</v>
      </c>
      <c r="F90" s="24">
        <v>1544440.1</v>
      </c>
      <c r="G90" s="24">
        <v>265741.2</v>
      </c>
      <c r="H90" s="24">
        <f t="shared" si="5"/>
        <v>1278698.9000000001</v>
      </c>
      <c r="I90" s="24">
        <v>186617.4</v>
      </c>
      <c r="J90" s="24">
        <f t="shared" si="6"/>
        <v>1357822.7000000002</v>
      </c>
      <c r="K90" s="24">
        <v>323562.7</v>
      </c>
      <c r="L90" s="24">
        <v>151422.8</v>
      </c>
      <c r="M90" s="24">
        <v>160310.2</v>
      </c>
      <c r="N90" s="24" t="s">
        <v>9</v>
      </c>
      <c r="O90" s="24">
        <v>10646.7</v>
      </c>
      <c r="P90" s="24">
        <f t="shared" si="7"/>
        <v>24101.364975682493</v>
      </c>
      <c r="Q90" s="39">
        <v>56338</v>
      </c>
    </row>
    <row r="91" spans="1:17" ht="12" thickBot="1">
      <c r="A91" s="30">
        <v>65</v>
      </c>
      <c r="B91" s="54">
        <v>208</v>
      </c>
      <c r="C91" s="26" t="str">
        <f>VLOOKUP(B91,'[1]listing13'!$E$36:$H$345,4,0)</f>
        <v>MMX</v>
      </c>
      <c r="D91" s="54" t="s">
        <v>3</v>
      </c>
      <c r="E91" s="22" t="s">
        <v>254</v>
      </c>
      <c r="F91" s="55">
        <v>14583726.177</v>
      </c>
      <c r="G91" s="55">
        <v>12561265.954</v>
      </c>
      <c r="H91" s="55">
        <f t="shared" si="5"/>
        <v>2022460.2229999993</v>
      </c>
      <c r="I91" s="55">
        <v>15176793.233</v>
      </c>
      <c r="J91" s="55">
        <f t="shared" si="6"/>
        <v>-593067.0559999999</v>
      </c>
      <c r="K91" s="55">
        <v>3419834.435</v>
      </c>
      <c r="L91" s="55">
        <v>3645250.057</v>
      </c>
      <c r="M91" s="55">
        <v>1108792.302</v>
      </c>
      <c r="N91" s="56">
        <v>671823.65</v>
      </c>
      <c r="O91" s="56">
        <v>-662384.274</v>
      </c>
      <c r="P91" s="57">
        <f t="shared" si="7"/>
        <v>-156.04067123053755</v>
      </c>
      <c r="Q91" s="58">
        <v>3800721</v>
      </c>
    </row>
    <row r="92" spans="1:17" ht="12" thickBot="1">
      <c r="A92" s="30">
        <v>66</v>
      </c>
      <c r="B92" s="21">
        <v>209</v>
      </c>
      <c r="C92" s="26" t="str">
        <f>VLOOKUP(B92,'[1]listing13'!$E$36:$H$345,4,0)</f>
        <v>MCH</v>
      </c>
      <c r="D92" s="21" t="s">
        <v>4</v>
      </c>
      <c r="E92" s="22" t="s">
        <v>126</v>
      </c>
      <c r="F92" s="24">
        <v>40601862.2</v>
      </c>
      <c r="G92" s="24">
        <v>20909162.8</v>
      </c>
      <c r="H92" s="24">
        <f t="shared" si="5"/>
        <v>19692699.400000002</v>
      </c>
      <c r="I92" s="24">
        <v>8238815.3</v>
      </c>
      <c r="J92" s="24">
        <f t="shared" si="6"/>
        <v>32363046.900000002</v>
      </c>
      <c r="K92" s="24">
        <v>23887323.8</v>
      </c>
      <c r="L92" s="24">
        <v>19378824.5</v>
      </c>
      <c r="M92" s="24">
        <v>4107552.3</v>
      </c>
      <c r="N92" s="24">
        <v>901096.2</v>
      </c>
      <c r="O92" s="24">
        <v>1119892.8</v>
      </c>
      <c r="P92" s="24">
        <f t="shared" si="7"/>
        <v>1250.9741643266582</v>
      </c>
      <c r="Q92" s="39">
        <v>25870276</v>
      </c>
    </row>
    <row r="93" spans="1:17" ht="12" thickBot="1">
      <c r="A93" s="30">
        <v>67</v>
      </c>
      <c r="B93" s="21">
        <v>212</v>
      </c>
      <c r="C93" s="26" t="str">
        <f>VLOOKUP(B93,'[1]listing13'!$E$36:$H$345,4,0)</f>
        <v>UAA</v>
      </c>
      <c r="D93" s="21" t="s">
        <v>6</v>
      </c>
      <c r="E93" s="22" t="s">
        <v>127</v>
      </c>
      <c r="F93" s="24">
        <v>3000</v>
      </c>
      <c r="G93" s="24">
        <v>3000</v>
      </c>
      <c r="H93" s="24">
        <f aca="true" t="shared" si="8" ref="H93:H124">F93-G93</f>
        <v>0</v>
      </c>
      <c r="I93" s="24"/>
      <c r="J93" s="24">
        <f aca="true" t="shared" si="9" ref="J93:J124">F93-I93</f>
        <v>3000</v>
      </c>
      <c r="K93" s="24" t="s">
        <v>9</v>
      </c>
      <c r="L93" s="24" t="s">
        <v>9</v>
      </c>
      <c r="M93" s="24" t="s">
        <v>9</v>
      </c>
      <c r="N93" s="24" t="s">
        <v>9</v>
      </c>
      <c r="O93" s="24" t="s">
        <v>9</v>
      </c>
      <c r="P93" s="24">
        <f aca="true" t="shared" si="10" ref="P93:P124">J93*1000/Q93</f>
        <v>29.298591714358263</v>
      </c>
      <c r="Q93" s="39">
        <v>102394</v>
      </c>
    </row>
    <row r="94" spans="1:17" ht="12" thickBot="1">
      <c r="A94" s="30">
        <v>68</v>
      </c>
      <c r="B94" s="21">
        <v>214</v>
      </c>
      <c r="C94" s="26" t="str">
        <f>VLOOKUP(B94,'[1]listing13'!$E$36:$H$345,4,0)</f>
        <v>TAV</v>
      </c>
      <c r="D94" s="21" t="s">
        <v>6</v>
      </c>
      <c r="E94" s="22" t="s">
        <v>128</v>
      </c>
      <c r="F94" s="24">
        <v>1347297.2</v>
      </c>
      <c r="G94" s="24">
        <v>207942.6</v>
      </c>
      <c r="H94" s="24">
        <f t="shared" si="8"/>
        <v>1139354.5999999999</v>
      </c>
      <c r="I94" s="24">
        <v>512386.8</v>
      </c>
      <c r="J94" s="24">
        <f t="shared" si="9"/>
        <v>834910.3999999999</v>
      </c>
      <c r="K94" s="24">
        <v>1866246.8</v>
      </c>
      <c r="L94" s="24">
        <v>1191963.5</v>
      </c>
      <c r="M94" s="24">
        <v>337463.3</v>
      </c>
      <c r="N94" s="24">
        <v>-23271.3</v>
      </c>
      <c r="O94" s="24">
        <v>279866.7</v>
      </c>
      <c r="P94" s="24">
        <f t="shared" si="10"/>
        <v>7276.73200449724</v>
      </c>
      <c r="Q94" s="39">
        <v>114737</v>
      </c>
    </row>
    <row r="95" spans="1:17" ht="11.25">
      <c r="A95" s="30">
        <v>69</v>
      </c>
      <c r="B95" s="21">
        <v>217</v>
      </c>
      <c r="C95" s="26" t="str">
        <f>VLOOKUP(B95,'[1]listing13'!$E$36:$H$345,4,0)</f>
        <v>TEE</v>
      </c>
      <c r="D95" s="21" t="s">
        <v>6</v>
      </c>
      <c r="E95" s="22" t="s">
        <v>129</v>
      </c>
      <c r="F95" s="24">
        <v>1094684.2</v>
      </c>
      <c r="G95" s="24">
        <v>706423.3</v>
      </c>
      <c r="H95" s="24">
        <f t="shared" si="8"/>
        <v>388260.8999999999</v>
      </c>
      <c r="I95" s="24">
        <v>165344.5</v>
      </c>
      <c r="J95" s="24">
        <f t="shared" si="9"/>
        <v>929339.7</v>
      </c>
      <c r="K95" s="24">
        <v>1679070.2</v>
      </c>
      <c r="L95" s="24">
        <v>1083666.9</v>
      </c>
      <c r="M95" s="24">
        <v>241711.4</v>
      </c>
      <c r="N95" s="24">
        <v>-41478.1</v>
      </c>
      <c r="O95" s="24">
        <v>276507.5</v>
      </c>
      <c r="P95" s="24">
        <f t="shared" si="10"/>
        <v>5689.289190628654</v>
      </c>
      <c r="Q95" s="39">
        <v>163349</v>
      </c>
    </row>
    <row r="96" spans="1:17" ht="12" thickBot="1">
      <c r="A96" s="30">
        <v>70</v>
      </c>
      <c r="B96" s="21">
        <v>218</v>
      </c>
      <c r="C96" s="70" t="s">
        <v>262</v>
      </c>
      <c r="D96" s="21" t="s">
        <v>2</v>
      </c>
      <c r="E96" s="22" t="s">
        <v>22</v>
      </c>
      <c r="F96" s="24">
        <v>787146.7</v>
      </c>
      <c r="G96" s="24">
        <v>746886.8</v>
      </c>
      <c r="H96" s="24">
        <f t="shared" si="8"/>
        <v>40259.89999999991</v>
      </c>
      <c r="I96" s="24">
        <v>739810.7</v>
      </c>
      <c r="J96" s="24">
        <f t="shared" si="9"/>
        <v>47336</v>
      </c>
      <c r="K96" s="24">
        <v>1055188.5</v>
      </c>
      <c r="L96" s="24">
        <v>959479.2</v>
      </c>
      <c r="M96" s="24">
        <v>90709.4</v>
      </c>
      <c r="N96" s="24">
        <v>231.5</v>
      </c>
      <c r="O96" s="24">
        <v>4708.3</v>
      </c>
      <c r="P96" s="24">
        <f t="shared" si="10"/>
        <v>639.9178067376845</v>
      </c>
      <c r="Q96" s="39">
        <v>73972</v>
      </c>
    </row>
    <row r="97" spans="1:17" ht="12" thickBot="1">
      <c r="A97" s="30">
        <v>71</v>
      </c>
      <c r="B97" s="21">
        <v>226</v>
      </c>
      <c r="C97" s="26" t="str">
        <f>VLOOKUP(B97,'[1]listing13'!$E$36:$H$345,4,0)</f>
        <v>DLG</v>
      </c>
      <c r="D97" s="21" t="s">
        <v>8</v>
      </c>
      <c r="E97" s="22" t="s">
        <v>130</v>
      </c>
      <c r="F97" s="24">
        <v>1606386.1</v>
      </c>
      <c r="G97" s="24">
        <v>902394.3</v>
      </c>
      <c r="H97" s="24">
        <f t="shared" si="8"/>
        <v>703991.8</v>
      </c>
      <c r="I97" s="24">
        <v>457926.7</v>
      </c>
      <c r="J97" s="24">
        <f t="shared" si="9"/>
        <v>1148459.4000000001</v>
      </c>
      <c r="K97" s="24">
        <v>1028077.1</v>
      </c>
      <c r="L97" s="24">
        <v>740430.5</v>
      </c>
      <c r="M97" s="24">
        <v>287408.9</v>
      </c>
      <c r="N97" s="24">
        <v>26545.3</v>
      </c>
      <c r="O97" s="24">
        <v>21262.1</v>
      </c>
      <c r="P97" s="24">
        <f t="shared" si="10"/>
        <v>3494.9115818495543</v>
      </c>
      <c r="Q97" s="39">
        <v>328609</v>
      </c>
    </row>
    <row r="98" spans="1:17" ht="12" thickBot="1">
      <c r="A98" s="30">
        <v>72</v>
      </c>
      <c r="B98" s="21">
        <v>227</v>
      </c>
      <c r="C98" s="26" t="str">
        <f>VLOOKUP(B98,'[1]listing13'!$E$36:$H$345,4,0)</f>
        <v>AZH</v>
      </c>
      <c r="D98" s="21" t="s">
        <v>6</v>
      </c>
      <c r="E98" s="22" t="s">
        <v>131</v>
      </c>
      <c r="F98" s="24">
        <v>26894985.8</v>
      </c>
      <c r="G98" s="24">
        <v>14842070.6</v>
      </c>
      <c r="H98" s="24">
        <f t="shared" si="8"/>
        <v>12052915.200000001</v>
      </c>
      <c r="I98" s="24">
        <v>21027177.4</v>
      </c>
      <c r="J98" s="24">
        <f t="shared" si="9"/>
        <v>5867808.400000002</v>
      </c>
      <c r="K98" s="24">
        <v>21045856.2</v>
      </c>
      <c r="L98" s="24">
        <v>18127380.2</v>
      </c>
      <c r="M98" s="24">
        <v>273400.4</v>
      </c>
      <c r="N98" s="24">
        <v>-1219.5</v>
      </c>
      <c r="O98" s="24">
        <v>2379470.5</v>
      </c>
      <c r="P98" s="24">
        <f t="shared" si="10"/>
        <v>108356.10954148434</v>
      </c>
      <c r="Q98" s="39">
        <v>54153</v>
      </c>
    </row>
    <row r="99" spans="1:17" ht="12" thickBot="1">
      <c r="A99" s="30">
        <v>73</v>
      </c>
      <c r="B99" s="21">
        <v>231</v>
      </c>
      <c r="C99" s="26" t="str">
        <f>VLOOKUP(B99,'[1]listing13'!$E$36:$H$345,4,0)</f>
        <v>ARJ</v>
      </c>
      <c r="D99" s="21" t="s">
        <v>8</v>
      </c>
      <c r="E99" s="22" t="s">
        <v>132</v>
      </c>
      <c r="F99" s="55">
        <v>23364.1</v>
      </c>
      <c r="G99" s="55">
        <v>1390.7</v>
      </c>
      <c r="H99" s="55">
        <f t="shared" si="8"/>
        <v>21973.399999999998</v>
      </c>
      <c r="I99" s="55">
        <v>34341.9</v>
      </c>
      <c r="J99" s="55">
        <f t="shared" si="9"/>
        <v>-10977.800000000003</v>
      </c>
      <c r="K99" s="55"/>
      <c r="L99" s="55"/>
      <c r="M99" s="64">
        <v>2170.2</v>
      </c>
      <c r="N99" s="65"/>
      <c r="O99" s="65">
        <v>-2170.2</v>
      </c>
      <c r="P99" s="57">
        <f t="shared" si="10"/>
        <v>-194.70743690250268</v>
      </c>
      <c r="Q99" s="39">
        <v>56381</v>
      </c>
    </row>
    <row r="100" spans="1:17" ht="12" thickBot="1">
      <c r="A100" s="30">
        <v>74</v>
      </c>
      <c r="B100" s="21">
        <v>234</v>
      </c>
      <c r="C100" s="26" t="str">
        <f>VLOOKUP(B100,'[1]listing13'!$E$36:$H$345,4,0)</f>
        <v>GHC</v>
      </c>
      <c r="D100" s="21" t="s">
        <v>2</v>
      </c>
      <c r="E100" s="22" t="s">
        <v>133</v>
      </c>
      <c r="F100" s="24">
        <v>5917197</v>
      </c>
      <c r="G100" s="24">
        <v>4331211.8</v>
      </c>
      <c r="H100" s="24">
        <f t="shared" si="8"/>
        <v>1585985.2000000002</v>
      </c>
      <c r="I100" s="24">
        <v>4944323</v>
      </c>
      <c r="J100" s="24">
        <f t="shared" si="9"/>
        <v>972874</v>
      </c>
      <c r="K100" s="24">
        <v>3687189</v>
      </c>
      <c r="L100" s="24">
        <v>3157159.6</v>
      </c>
      <c r="M100" s="24">
        <v>493307.3</v>
      </c>
      <c r="N100" s="24">
        <v>80932.8</v>
      </c>
      <c r="O100" s="24">
        <v>110182.3</v>
      </c>
      <c r="P100" s="24">
        <f t="shared" si="10"/>
        <v>4012.4472086577803</v>
      </c>
      <c r="Q100" s="39">
        <v>242464</v>
      </c>
    </row>
    <row r="101" spans="1:17" ht="12" thickBot="1">
      <c r="A101" s="30">
        <v>75</v>
      </c>
      <c r="B101" s="21">
        <v>236</v>
      </c>
      <c r="C101" s="26" t="str">
        <f>VLOOKUP(B101,'[1]listing13'!$E$36:$H$345,4,0)</f>
        <v>MVO</v>
      </c>
      <c r="D101" s="21" t="s">
        <v>3</v>
      </c>
      <c r="E101" s="22" t="s">
        <v>134</v>
      </c>
      <c r="F101" s="24">
        <v>3426787.7</v>
      </c>
      <c r="G101" s="24">
        <v>1886439</v>
      </c>
      <c r="H101" s="24">
        <f t="shared" si="8"/>
        <v>1540348.7000000002</v>
      </c>
      <c r="I101" s="24">
        <v>2132472.4</v>
      </c>
      <c r="J101" s="24">
        <f t="shared" si="9"/>
        <v>1294315.3000000003</v>
      </c>
      <c r="K101" s="24">
        <v>2008009.6</v>
      </c>
      <c r="L101" s="24">
        <v>1226209.7</v>
      </c>
      <c r="M101" s="24">
        <v>903935.3</v>
      </c>
      <c r="N101" s="24">
        <v>134502.2</v>
      </c>
      <c r="O101" s="24">
        <v>11130.1</v>
      </c>
      <c r="P101" s="24">
        <f t="shared" si="10"/>
        <v>1406.4379389293902</v>
      </c>
      <c r="Q101" s="39">
        <v>920279</v>
      </c>
    </row>
    <row r="102" spans="1:17" ht="12" thickBot="1">
      <c r="A102" s="30">
        <v>76</v>
      </c>
      <c r="B102" s="21">
        <v>239</v>
      </c>
      <c r="C102" s="26" t="str">
        <f>VLOOKUP(B102,'[1]listing13'!$E$36:$H$345,4,0)</f>
        <v>BLC</v>
      </c>
      <c r="D102" s="21" t="s">
        <v>3</v>
      </c>
      <c r="E102" s="22" t="s">
        <v>135</v>
      </c>
      <c r="F102" s="24">
        <v>321262.333</v>
      </c>
      <c r="G102" s="24">
        <v>33477.178</v>
      </c>
      <c r="H102" s="24">
        <f t="shared" si="8"/>
        <v>287785.15499999997</v>
      </c>
      <c r="I102" s="24">
        <v>282916.057</v>
      </c>
      <c r="J102" s="24">
        <f t="shared" si="9"/>
        <v>38346.27600000001</v>
      </c>
      <c r="K102" s="24">
        <v>13328</v>
      </c>
      <c r="L102" s="24">
        <v>9951.095</v>
      </c>
      <c r="M102" s="24">
        <v>19973.067</v>
      </c>
      <c r="N102" s="24" t="s">
        <v>9</v>
      </c>
      <c r="O102" s="24">
        <v>-16596.163</v>
      </c>
      <c r="P102" s="24">
        <f t="shared" si="10"/>
        <v>200.576817658751</v>
      </c>
      <c r="Q102" s="39">
        <v>191180</v>
      </c>
    </row>
    <row r="103" spans="1:17" ht="12" thickBot="1">
      <c r="A103" s="30">
        <v>77</v>
      </c>
      <c r="B103" s="21">
        <v>246</v>
      </c>
      <c r="C103" s="26" t="str">
        <f>VLOOKUP(B103,'[1]listing13'!$E$36:$H$345,4,0)</f>
        <v>SUN</v>
      </c>
      <c r="D103" s="21" t="s">
        <v>8</v>
      </c>
      <c r="E103" s="22" t="s">
        <v>136</v>
      </c>
      <c r="F103" s="24">
        <v>88818.4</v>
      </c>
      <c r="G103" s="24">
        <v>75440.2</v>
      </c>
      <c r="H103" s="24">
        <f t="shared" si="8"/>
        <v>13378.199999999997</v>
      </c>
      <c r="I103" s="24">
        <v>7031.4</v>
      </c>
      <c r="J103" s="24">
        <f t="shared" si="9"/>
        <v>81787</v>
      </c>
      <c r="K103" s="24">
        <v>2700</v>
      </c>
      <c r="L103" s="24" t="s">
        <v>9</v>
      </c>
      <c r="M103" s="24">
        <v>3096.5</v>
      </c>
      <c r="N103" s="24" t="s">
        <v>9</v>
      </c>
      <c r="O103" s="24">
        <v>-396.5</v>
      </c>
      <c r="P103" s="24">
        <f t="shared" si="10"/>
        <v>1077.9318343569603</v>
      </c>
      <c r="Q103" s="39">
        <v>75874</v>
      </c>
    </row>
    <row r="104" spans="1:17" ht="12" thickBot="1">
      <c r="A104" s="30">
        <v>78</v>
      </c>
      <c r="B104" s="21">
        <v>249</v>
      </c>
      <c r="C104" s="26" t="str">
        <f>VLOOKUP(B104,'[1]listing13'!$E$36:$H$345,4,0)</f>
        <v>SCL</v>
      </c>
      <c r="D104" s="21" t="s">
        <v>6</v>
      </c>
      <c r="E104" s="22" t="s">
        <v>137</v>
      </c>
      <c r="F104" s="24">
        <v>89882.9</v>
      </c>
      <c r="G104" s="24">
        <v>3519.7</v>
      </c>
      <c r="H104" s="24">
        <f t="shared" si="8"/>
        <v>86363.2</v>
      </c>
      <c r="I104" s="24">
        <v>3081.7</v>
      </c>
      <c r="J104" s="24">
        <f t="shared" si="9"/>
        <v>86801.2</v>
      </c>
      <c r="K104" s="24">
        <v>116902</v>
      </c>
      <c r="L104" s="24" t="s">
        <v>9</v>
      </c>
      <c r="M104" s="24">
        <v>119444.7</v>
      </c>
      <c r="N104" s="24" t="s">
        <v>9</v>
      </c>
      <c r="O104" s="24">
        <v>-2542.7</v>
      </c>
      <c r="P104" s="24">
        <f t="shared" si="10"/>
        <v>448.67544362946535</v>
      </c>
      <c r="Q104" s="39">
        <v>193461</v>
      </c>
    </row>
    <row r="105" spans="1:17" ht="11.25">
      <c r="A105" s="30">
        <v>79</v>
      </c>
      <c r="B105" s="21">
        <v>254</v>
      </c>
      <c r="C105" s="26" t="str">
        <f>VLOOKUP(B105,'[1]listing13'!$E$36:$H$345,4,0)</f>
        <v>DAH</v>
      </c>
      <c r="D105" s="21" t="s">
        <v>3</v>
      </c>
      <c r="E105" s="22" t="s">
        <v>138</v>
      </c>
      <c r="F105" s="24">
        <v>1417297.3</v>
      </c>
      <c r="G105" s="24"/>
      <c r="H105" s="24">
        <f t="shared" si="8"/>
        <v>1417297.3</v>
      </c>
      <c r="I105" s="24">
        <v>7643619.2</v>
      </c>
      <c r="J105" s="24">
        <f t="shared" si="9"/>
        <v>-6226321.9</v>
      </c>
      <c r="K105" s="24" t="s">
        <v>9</v>
      </c>
      <c r="L105" s="24" t="s">
        <v>9</v>
      </c>
      <c r="M105" s="24">
        <v>7383310</v>
      </c>
      <c r="N105" s="24" t="s">
        <v>9</v>
      </c>
      <c r="O105" s="24">
        <v>-7383310</v>
      </c>
      <c r="P105" s="24">
        <f t="shared" si="10"/>
        <v>-112947.10118637304</v>
      </c>
      <c r="Q105" s="39">
        <v>55126</v>
      </c>
    </row>
    <row r="106" spans="1:17" ht="12" thickBot="1">
      <c r="A106" s="30">
        <v>80</v>
      </c>
      <c r="B106" s="21">
        <v>257</v>
      </c>
      <c r="C106" s="70" t="s">
        <v>261</v>
      </c>
      <c r="D106" s="21" t="s">
        <v>23</v>
      </c>
      <c r="E106" s="22" t="s">
        <v>24</v>
      </c>
      <c r="F106" s="24">
        <v>944840.4</v>
      </c>
      <c r="G106" s="24">
        <v>123230.4</v>
      </c>
      <c r="H106" s="24">
        <f t="shared" si="8"/>
        <v>821610</v>
      </c>
      <c r="I106" s="24">
        <v>330652.4</v>
      </c>
      <c r="J106" s="24">
        <f t="shared" si="9"/>
        <v>614188</v>
      </c>
      <c r="K106" s="24">
        <v>1067177.1</v>
      </c>
      <c r="L106" s="24" t="s">
        <v>9</v>
      </c>
      <c r="M106" s="24">
        <v>1063231.3</v>
      </c>
      <c r="N106" s="24" t="s">
        <v>9</v>
      </c>
      <c r="O106" s="24">
        <v>3551.3</v>
      </c>
      <c r="P106" s="24">
        <f t="shared" si="10"/>
        <v>4195.645788218899</v>
      </c>
      <c r="Q106" s="39">
        <v>146387</v>
      </c>
    </row>
    <row r="107" spans="1:17" ht="12" thickBot="1">
      <c r="A107" s="30">
        <v>81</v>
      </c>
      <c r="B107" s="21">
        <v>263</v>
      </c>
      <c r="C107" s="26" t="str">
        <f>VLOOKUP(B107,'[1]listing13'!$E$36:$H$345,4,0)</f>
        <v>GTJ</v>
      </c>
      <c r="D107" s="21" t="s">
        <v>23</v>
      </c>
      <c r="E107" s="22" t="s">
        <v>139</v>
      </c>
      <c r="F107" s="24">
        <v>1456168.8</v>
      </c>
      <c r="G107" s="24">
        <v>619905.9</v>
      </c>
      <c r="H107" s="24">
        <f t="shared" si="8"/>
        <v>836262.9</v>
      </c>
      <c r="I107" s="24">
        <v>660154.2</v>
      </c>
      <c r="J107" s="24">
        <f t="shared" si="9"/>
        <v>796014.6000000001</v>
      </c>
      <c r="K107" s="24">
        <v>86292.4</v>
      </c>
      <c r="L107" s="24" t="s">
        <v>9</v>
      </c>
      <c r="M107" s="24">
        <v>86019.4</v>
      </c>
      <c r="N107" s="24" t="s">
        <v>9</v>
      </c>
      <c r="O107" s="24">
        <v>245.7</v>
      </c>
      <c r="P107" s="24">
        <f t="shared" si="10"/>
        <v>1394.44963168636</v>
      </c>
      <c r="Q107" s="39">
        <v>570845</v>
      </c>
    </row>
    <row r="108" spans="1:17" ht="12" thickBot="1">
      <c r="A108" s="30">
        <v>82</v>
      </c>
      <c r="B108" s="21">
        <v>288</v>
      </c>
      <c r="C108" s="26" t="str">
        <f>VLOOKUP(B108,'[1]listing13'!$E$36:$H$345,4,0)</f>
        <v>OZM</v>
      </c>
      <c r="D108" s="21" t="s">
        <v>2</v>
      </c>
      <c r="E108" s="22" t="s">
        <v>140</v>
      </c>
      <c r="F108" s="24">
        <v>92133.2</v>
      </c>
      <c r="G108" s="24">
        <v>20799.5</v>
      </c>
      <c r="H108" s="24">
        <f t="shared" si="8"/>
        <v>71333.7</v>
      </c>
      <c r="I108" s="24">
        <v>15159.4</v>
      </c>
      <c r="J108" s="24">
        <f t="shared" si="9"/>
        <v>76973.8</v>
      </c>
      <c r="K108" s="24">
        <v>187762.6</v>
      </c>
      <c r="L108" s="24" t="s">
        <v>9</v>
      </c>
      <c r="M108" s="24">
        <v>200013.1</v>
      </c>
      <c r="N108" s="24" t="s">
        <v>9</v>
      </c>
      <c r="O108" s="24">
        <v>-12250.5</v>
      </c>
      <c r="P108" s="24">
        <f t="shared" si="10"/>
        <v>1330.9207227457423</v>
      </c>
      <c r="Q108" s="39">
        <v>57835</v>
      </c>
    </row>
    <row r="109" spans="1:17" ht="12" thickBot="1">
      <c r="A109" s="30">
        <v>83</v>
      </c>
      <c r="B109" s="21">
        <v>289</v>
      </c>
      <c r="C109" s="26" t="str">
        <f>VLOOKUP(B109,'[1]listing13'!$E$36:$H$345,4,0)</f>
        <v>NIE</v>
      </c>
      <c r="D109" s="21" t="s">
        <v>4</v>
      </c>
      <c r="E109" s="22" t="s">
        <v>141</v>
      </c>
      <c r="F109" s="24">
        <v>54572</v>
      </c>
      <c r="G109" s="24">
        <v>42480.6</v>
      </c>
      <c r="H109" s="24">
        <f t="shared" si="8"/>
        <v>12091.400000000001</v>
      </c>
      <c r="I109" s="24">
        <v>54982.2</v>
      </c>
      <c r="J109" s="24">
        <f t="shared" si="9"/>
        <v>-410.1999999999971</v>
      </c>
      <c r="K109" s="24">
        <v>9900</v>
      </c>
      <c r="L109" s="24">
        <v>9850.6</v>
      </c>
      <c r="M109" s="24" t="s">
        <v>9</v>
      </c>
      <c r="N109" s="24" t="s">
        <v>9</v>
      </c>
      <c r="O109" s="24">
        <v>44.5</v>
      </c>
      <c r="P109" s="24">
        <f t="shared" si="10"/>
        <v>-6.7430506468528115</v>
      </c>
      <c r="Q109" s="39">
        <v>60833</v>
      </c>
    </row>
    <row r="110" spans="1:17" ht="12" thickBot="1">
      <c r="A110" s="30">
        <v>84</v>
      </c>
      <c r="B110" s="21">
        <v>290</v>
      </c>
      <c r="C110" s="26" t="str">
        <f>VLOOKUP(B110,'[1]listing13'!$E$36:$H$345,4,0)</f>
        <v>MDZ</v>
      </c>
      <c r="D110" s="21" t="s">
        <v>6</v>
      </c>
      <c r="E110" s="22" t="s">
        <v>142</v>
      </c>
      <c r="F110" s="24">
        <v>80646.4</v>
      </c>
      <c r="G110" s="24">
        <v>921.7</v>
      </c>
      <c r="H110" s="24">
        <f t="shared" si="8"/>
        <v>79724.7</v>
      </c>
      <c r="I110" s="24">
        <v>97.6</v>
      </c>
      <c r="J110" s="24">
        <f t="shared" si="9"/>
        <v>80548.79999999999</v>
      </c>
      <c r="K110" s="24" t="s">
        <v>9</v>
      </c>
      <c r="L110" s="24" t="s">
        <v>9</v>
      </c>
      <c r="M110" s="24">
        <v>50000.1</v>
      </c>
      <c r="N110" s="24">
        <v>-171</v>
      </c>
      <c r="O110" s="24">
        <v>-50171.1</v>
      </c>
      <c r="P110" s="24">
        <f t="shared" si="10"/>
        <v>588.6951310423457</v>
      </c>
      <c r="Q110" s="39">
        <v>136826</v>
      </c>
    </row>
    <row r="111" spans="1:17" ht="12" thickBot="1">
      <c r="A111" s="30">
        <v>85</v>
      </c>
      <c r="B111" s="21">
        <v>296</v>
      </c>
      <c r="C111" s="26" t="str">
        <f>VLOOKUP(B111,'[1]listing13'!$E$36:$H$345,4,0)</f>
        <v>BTR</v>
      </c>
      <c r="D111" s="21" t="s">
        <v>8</v>
      </c>
      <c r="E111" s="22" t="s">
        <v>143</v>
      </c>
      <c r="F111" s="24">
        <v>515621.1</v>
      </c>
      <c r="G111" s="24">
        <v>90358.7</v>
      </c>
      <c r="H111" s="24">
        <f t="shared" si="8"/>
        <v>425262.39999999997</v>
      </c>
      <c r="I111" s="24">
        <v>85281.6</v>
      </c>
      <c r="J111" s="24">
        <f t="shared" si="9"/>
        <v>430339.5</v>
      </c>
      <c r="K111" s="24">
        <v>140848.5</v>
      </c>
      <c r="L111" s="24">
        <v>83421.6</v>
      </c>
      <c r="M111" s="24">
        <v>56974.8</v>
      </c>
      <c r="N111" s="24" t="s">
        <v>9</v>
      </c>
      <c r="O111" s="24">
        <v>-332.7</v>
      </c>
      <c r="P111" s="24">
        <f t="shared" si="10"/>
        <v>1206.805218259421</v>
      </c>
      <c r="Q111" s="39">
        <v>356594</v>
      </c>
    </row>
    <row r="112" spans="1:17" ht="12" thickBot="1">
      <c r="A112" s="30">
        <v>86</v>
      </c>
      <c r="B112" s="21">
        <v>308</v>
      </c>
      <c r="C112" s="26" t="str">
        <f>VLOOKUP(B112,'[1]listing13'!$E$36:$H$345,4,0)</f>
        <v>BUN</v>
      </c>
      <c r="D112" s="21" t="s">
        <v>6</v>
      </c>
      <c r="E112" s="22" t="s">
        <v>144</v>
      </c>
      <c r="F112" s="24">
        <v>590204.679</v>
      </c>
      <c r="G112" s="24">
        <v>120322.007</v>
      </c>
      <c r="H112" s="24">
        <f t="shared" si="8"/>
        <v>469882.672</v>
      </c>
      <c r="I112" s="24">
        <v>52076.931</v>
      </c>
      <c r="J112" s="24">
        <f t="shared" si="9"/>
        <v>538127.748</v>
      </c>
      <c r="K112" s="24">
        <v>197235.673</v>
      </c>
      <c r="L112" s="24" t="s">
        <v>9</v>
      </c>
      <c r="M112" s="24">
        <v>195901.816</v>
      </c>
      <c r="N112" s="24" t="s">
        <v>9</v>
      </c>
      <c r="O112" s="24">
        <v>1200.471</v>
      </c>
      <c r="P112" s="24">
        <f t="shared" si="10"/>
        <v>4753.2748118574</v>
      </c>
      <c r="Q112" s="39">
        <v>113212</v>
      </c>
    </row>
    <row r="113" spans="1:17" ht="12" thickBot="1">
      <c r="A113" s="30">
        <v>87</v>
      </c>
      <c r="B113" s="21">
        <v>309</v>
      </c>
      <c r="C113" s="26" t="str">
        <f>VLOOKUP(B113,'[1]listing13'!$E$36:$H$345,4,0)</f>
        <v>SHG</v>
      </c>
      <c r="D113" s="21" t="s">
        <v>2</v>
      </c>
      <c r="E113" s="22" t="s">
        <v>10</v>
      </c>
      <c r="F113" s="24">
        <v>36577583.829</v>
      </c>
      <c r="G113" s="24">
        <v>20004941.725</v>
      </c>
      <c r="H113" s="24">
        <f t="shared" si="8"/>
        <v>16572642.104000002</v>
      </c>
      <c r="I113" s="24">
        <v>4462244.706</v>
      </c>
      <c r="J113" s="24">
        <f t="shared" si="9"/>
        <v>32115339.123000003</v>
      </c>
      <c r="K113" s="24">
        <v>10543484.014</v>
      </c>
      <c r="L113" s="24">
        <v>8149706.38</v>
      </c>
      <c r="M113" s="24">
        <v>2288835.861</v>
      </c>
      <c r="N113" s="24">
        <v>465635.821</v>
      </c>
      <c r="O113" s="24">
        <v>421445.093</v>
      </c>
      <c r="P113" s="24">
        <f t="shared" si="10"/>
        <v>3138.903146288349</v>
      </c>
      <c r="Q113" s="39">
        <v>10231389</v>
      </c>
    </row>
    <row r="114" spans="1:17" ht="12" thickBot="1">
      <c r="A114" s="30">
        <v>88</v>
      </c>
      <c r="B114" s="21">
        <v>311</v>
      </c>
      <c r="C114" s="26" t="str">
        <f>VLOOKUP(B114,'[1]listing13'!$E$36:$H$345,4,0)</f>
        <v>DES</v>
      </c>
      <c r="D114" s="21" t="s">
        <v>4</v>
      </c>
      <c r="E114" s="22" t="s">
        <v>145</v>
      </c>
      <c r="F114" s="24">
        <v>7010458</v>
      </c>
      <c r="G114" s="24">
        <v>1320828</v>
      </c>
      <c r="H114" s="24">
        <f t="shared" si="8"/>
        <v>5689630</v>
      </c>
      <c r="I114" s="24">
        <v>62354</v>
      </c>
      <c r="J114" s="24">
        <f t="shared" si="9"/>
        <v>6948104</v>
      </c>
      <c r="K114" s="24">
        <v>287632.6</v>
      </c>
      <c r="L114" s="24">
        <v>19122.2</v>
      </c>
      <c r="M114" s="24">
        <v>232158.8</v>
      </c>
      <c r="N114" s="24" t="s">
        <v>9</v>
      </c>
      <c r="O114" s="24">
        <v>32716.4</v>
      </c>
      <c r="P114" s="24">
        <f t="shared" si="10"/>
        <v>93932.64746042261</v>
      </c>
      <c r="Q114" s="39">
        <v>73969</v>
      </c>
    </row>
    <row r="115" spans="1:17" ht="12" thickBot="1">
      <c r="A115" s="30">
        <v>89</v>
      </c>
      <c r="B115" s="21">
        <v>314</v>
      </c>
      <c r="C115" s="26" t="str">
        <f>VLOOKUP(B115,'[1]listing13'!$E$36:$H$345,4,0)</f>
        <v>UND</v>
      </c>
      <c r="D115" s="21" t="s">
        <v>6</v>
      </c>
      <c r="E115" s="22" t="s">
        <v>146</v>
      </c>
      <c r="F115" s="24">
        <v>156547.7</v>
      </c>
      <c r="G115" s="24">
        <v>99692.4</v>
      </c>
      <c r="H115" s="24">
        <f t="shared" si="8"/>
        <v>56855.30000000002</v>
      </c>
      <c r="I115" s="24">
        <v>393.6</v>
      </c>
      <c r="J115" s="24">
        <f t="shared" si="9"/>
        <v>156154.1</v>
      </c>
      <c r="K115" s="24">
        <v>96905.3</v>
      </c>
      <c r="L115" s="24">
        <v>59166.3</v>
      </c>
      <c r="M115" s="24">
        <v>23709</v>
      </c>
      <c r="N115" s="24" t="s">
        <v>9</v>
      </c>
      <c r="O115" s="24">
        <v>12627</v>
      </c>
      <c r="P115" s="24">
        <f t="shared" si="10"/>
        <v>1647.6296491690846</v>
      </c>
      <c r="Q115" s="39">
        <v>94775</v>
      </c>
    </row>
    <row r="116" spans="1:17" ht="12" thickBot="1">
      <c r="A116" s="30">
        <v>90</v>
      </c>
      <c r="B116" s="21">
        <v>316</v>
      </c>
      <c r="C116" s="26" t="str">
        <f>VLOOKUP(B116,'[1]listing13'!$E$36:$H$345,4,0)</f>
        <v>MSR</v>
      </c>
      <c r="D116" s="21" t="s">
        <v>3</v>
      </c>
      <c r="E116" s="22" t="s">
        <v>147</v>
      </c>
      <c r="F116" s="24">
        <v>447568.397</v>
      </c>
      <c r="G116" s="24">
        <v>56630.555</v>
      </c>
      <c r="H116" s="24">
        <f t="shared" si="8"/>
        <v>390937.842</v>
      </c>
      <c r="I116" s="24">
        <v>60997.504</v>
      </c>
      <c r="J116" s="24">
        <f t="shared" si="9"/>
        <v>386570.893</v>
      </c>
      <c r="K116" s="24">
        <v>65061.909</v>
      </c>
      <c r="L116" s="24" t="s">
        <v>9</v>
      </c>
      <c r="M116" s="24">
        <v>74570.315</v>
      </c>
      <c r="N116" s="24" t="s">
        <v>9</v>
      </c>
      <c r="O116" s="24">
        <v>-9508.406</v>
      </c>
      <c r="P116" s="24">
        <f t="shared" si="10"/>
        <v>1403.8745387855897</v>
      </c>
      <c r="Q116" s="39">
        <v>275360</v>
      </c>
    </row>
    <row r="117" spans="1:17" ht="12" thickBot="1">
      <c r="A117" s="30">
        <v>91</v>
      </c>
      <c r="B117" s="21">
        <v>317</v>
      </c>
      <c r="C117" s="26" t="str">
        <f>VLOOKUP(B117,'[1]listing13'!$E$36:$H$345,4,0)</f>
        <v>SIL</v>
      </c>
      <c r="D117" s="21" t="s">
        <v>2</v>
      </c>
      <c r="E117" s="22" t="s">
        <v>18</v>
      </c>
      <c r="F117" s="24">
        <v>9176017.8</v>
      </c>
      <c r="G117" s="24">
        <v>4603739.3</v>
      </c>
      <c r="H117" s="24">
        <f t="shared" si="8"/>
        <v>4572278.500000001</v>
      </c>
      <c r="I117" s="24">
        <v>5151237.9</v>
      </c>
      <c r="J117" s="24">
        <f t="shared" si="9"/>
        <v>4024779.9000000004</v>
      </c>
      <c r="K117" s="24">
        <v>1959380.1</v>
      </c>
      <c r="L117" s="24">
        <v>1708667.8</v>
      </c>
      <c r="M117" s="24">
        <v>238193.2</v>
      </c>
      <c r="N117" s="24" t="s">
        <v>9</v>
      </c>
      <c r="O117" s="24">
        <v>11267.2</v>
      </c>
      <c r="P117" s="24">
        <f t="shared" si="10"/>
        <v>86.86337480572296</v>
      </c>
      <c r="Q117" s="39">
        <v>46334602</v>
      </c>
    </row>
    <row r="118" spans="1:17" ht="12" thickBot="1">
      <c r="A118" s="30">
        <v>92</v>
      </c>
      <c r="B118" s="21">
        <v>322</v>
      </c>
      <c r="C118" s="26" t="str">
        <f>VLOOKUP(B118,'[1]listing13'!$E$36:$H$345,4,0)</f>
        <v>TLP</v>
      </c>
      <c r="D118" s="21" t="s">
        <v>6</v>
      </c>
      <c r="E118" s="22" t="s">
        <v>148</v>
      </c>
      <c r="F118" s="24">
        <v>13476.4</v>
      </c>
      <c r="G118" s="24">
        <v>8955.5</v>
      </c>
      <c r="H118" s="24">
        <f t="shared" si="8"/>
        <v>4520.9</v>
      </c>
      <c r="I118" s="24">
        <v>1549.6</v>
      </c>
      <c r="J118" s="24">
        <f t="shared" si="9"/>
        <v>11926.8</v>
      </c>
      <c r="K118" s="24">
        <v>65800</v>
      </c>
      <c r="L118" s="24" t="s">
        <v>9</v>
      </c>
      <c r="M118" s="24">
        <v>64600</v>
      </c>
      <c r="N118" s="24" t="s">
        <v>9</v>
      </c>
      <c r="O118" s="24">
        <v>1080</v>
      </c>
      <c r="P118" s="24">
        <f t="shared" si="10"/>
        <v>44.36574923092375</v>
      </c>
      <c r="Q118" s="41">
        <v>268829</v>
      </c>
    </row>
    <row r="119" spans="1:17" ht="12" thickBot="1">
      <c r="A119" s="30">
        <v>93</v>
      </c>
      <c r="B119" s="21">
        <v>326</v>
      </c>
      <c r="C119" s="26" t="str">
        <f>VLOOKUP(B119,'[1]listing13'!$E$36:$H$345,4,0)</f>
        <v>JIV</v>
      </c>
      <c r="D119" s="21" t="s">
        <v>8</v>
      </c>
      <c r="E119" s="22" t="s">
        <v>149</v>
      </c>
      <c r="F119" s="24">
        <v>113995.4</v>
      </c>
      <c r="G119" s="24">
        <v>7994.7</v>
      </c>
      <c r="H119" s="24">
        <f t="shared" si="8"/>
        <v>106000.7</v>
      </c>
      <c r="I119" s="24"/>
      <c r="J119" s="24">
        <f t="shared" si="9"/>
        <v>113995.4</v>
      </c>
      <c r="K119" s="24">
        <v>6600</v>
      </c>
      <c r="L119" s="24">
        <v>6020</v>
      </c>
      <c r="M119" s="24" t="s">
        <v>9</v>
      </c>
      <c r="N119" s="24" t="s">
        <v>9</v>
      </c>
      <c r="O119" s="24">
        <v>551</v>
      </c>
      <c r="P119" s="24">
        <f t="shared" si="10"/>
        <v>2141.8446912049303</v>
      </c>
      <c r="Q119" s="39">
        <v>53223</v>
      </c>
    </row>
    <row r="120" spans="1:17" ht="12" thickBot="1">
      <c r="A120" s="30">
        <v>94</v>
      </c>
      <c r="B120" s="21">
        <v>329</v>
      </c>
      <c r="C120" s="26" t="str">
        <f>VLOOKUP(B120,'[1]listing13'!$E$36:$H$345,4,0)</f>
        <v>INT</v>
      </c>
      <c r="D120" s="21" t="s">
        <v>8</v>
      </c>
      <c r="E120" s="22" t="s">
        <v>150</v>
      </c>
      <c r="F120" s="24">
        <v>1855436.8</v>
      </c>
      <c r="G120" s="24">
        <v>447091.2</v>
      </c>
      <c r="H120" s="24">
        <f t="shared" si="8"/>
        <v>1408345.6</v>
      </c>
      <c r="I120" s="24">
        <v>1008335.4</v>
      </c>
      <c r="J120" s="24">
        <f t="shared" si="9"/>
        <v>847101.4</v>
      </c>
      <c r="K120" s="24">
        <v>740665.9</v>
      </c>
      <c r="L120" s="24">
        <v>656169.5</v>
      </c>
      <c r="M120" s="24">
        <v>3285.7</v>
      </c>
      <c r="N120" s="24" t="s">
        <v>9</v>
      </c>
      <c r="O120" s="24">
        <v>77150.2</v>
      </c>
      <c r="P120" s="24">
        <f t="shared" si="10"/>
        <v>1356.7015757956253</v>
      </c>
      <c r="Q120" s="39">
        <v>624383</v>
      </c>
    </row>
    <row r="121" spans="1:17" ht="12" thickBot="1">
      <c r="A121" s="30">
        <v>95</v>
      </c>
      <c r="B121" s="21">
        <v>330</v>
      </c>
      <c r="C121" s="26" t="str">
        <f>VLOOKUP(B121,'[1]listing13'!$E$36:$H$345,4,0)</f>
        <v>DAO</v>
      </c>
      <c r="D121" s="21" t="s">
        <v>8</v>
      </c>
      <c r="E121" s="22" t="s">
        <v>151</v>
      </c>
      <c r="F121" s="24">
        <v>1933413</v>
      </c>
      <c r="G121" s="24">
        <v>1548395.5</v>
      </c>
      <c r="H121" s="24">
        <f t="shared" si="8"/>
        <v>385017.5</v>
      </c>
      <c r="I121" s="24">
        <v>1730748.7</v>
      </c>
      <c r="J121" s="24">
        <f t="shared" si="9"/>
        <v>202664.30000000005</v>
      </c>
      <c r="K121" s="24">
        <v>21450</v>
      </c>
      <c r="L121" s="24" t="s">
        <v>9</v>
      </c>
      <c r="M121" s="24">
        <v>26675</v>
      </c>
      <c r="N121" s="24">
        <v>3219.8</v>
      </c>
      <c r="O121" s="24">
        <v>-2069.3</v>
      </c>
      <c r="P121" s="24">
        <f t="shared" si="10"/>
        <v>2842.217235817966</v>
      </c>
      <c r="Q121" s="39">
        <v>71305</v>
      </c>
    </row>
    <row r="122" spans="1:17" ht="12" thickBot="1">
      <c r="A122" s="30">
        <v>96</v>
      </c>
      <c r="B122" s="21">
        <v>331</v>
      </c>
      <c r="C122" s="26" t="str">
        <f>VLOOKUP(B122,'[1]listing13'!$E$36:$H$345,4,0)</f>
        <v>ORD</v>
      </c>
      <c r="D122" s="21" t="s">
        <v>8</v>
      </c>
      <c r="E122" s="22" t="s">
        <v>152</v>
      </c>
      <c r="F122" s="24">
        <v>281864.4</v>
      </c>
      <c r="G122" s="24">
        <v>127202.7</v>
      </c>
      <c r="H122" s="24">
        <f t="shared" si="8"/>
        <v>154661.7</v>
      </c>
      <c r="I122" s="24">
        <v>144159.8</v>
      </c>
      <c r="J122" s="24">
        <f t="shared" si="9"/>
        <v>137704.60000000003</v>
      </c>
      <c r="K122" s="24">
        <v>142104.8</v>
      </c>
      <c r="L122" s="24" t="s">
        <v>9</v>
      </c>
      <c r="M122" s="24">
        <v>128272.1</v>
      </c>
      <c r="N122" s="24" t="s">
        <v>9</v>
      </c>
      <c r="O122" s="24">
        <v>12449.4</v>
      </c>
      <c r="P122" s="24">
        <f t="shared" si="10"/>
        <v>568.6019960277645</v>
      </c>
      <c r="Q122" s="39">
        <v>242181</v>
      </c>
    </row>
    <row r="123" spans="1:17" ht="12" thickBot="1">
      <c r="A123" s="30">
        <v>97</v>
      </c>
      <c r="B123" s="21">
        <v>332</v>
      </c>
      <c r="C123" s="26" t="str">
        <f>VLOOKUP(B123,'[1]listing13'!$E$36:$H$345,4,0)</f>
        <v>MOG</v>
      </c>
      <c r="D123" s="21" t="s">
        <v>2</v>
      </c>
      <c r="E123" s="22" t="s">
        <v>153</v>
      </c>
      <c r="F123" s="24">
        <v>144259.171</v>
      </c>
      <c r="G123" s="24">
        <v>1130.873</v>
      </c>
      <c r="H123" s="24">
        <f t="shared" si="8"/>
        <v>143128.298</v>
      </c>
      <c r="I123" s="24">
        <v>199730.377</v>
      </c>
      <c r="J123" s="24">
        <f t="shared" si="9"/>
        <v>-55471.206000000006</v>
      </c>
      <c r="K123" s="24">
        <v>24615.329</v>
      </c>
      <c r="L123" s="24">
        <v>2776.998</v>
      </c>
      <c r="M123" s="24">
        <v>64444.082</v>
      </c>
      <c r="N123" s="24" t="s">
        <v>9</v>
      </c>
      <c r="O123" s="24">
        <v>-42605.751</v>
      </c>
      <c r="P123" s="24">
        <f t="shared" si="10"/>
        <v>-1055.3882420091325</v>
      </c>
      <c r="Q123" s="39">
        <v>52560</v>
      </c>
    </row>
    <row r="124" spans="1:17" ht="12" thickBot="1">
      <c r="A124" s="30">
        <v>98</v>
      </c>
      <c r="B124" s="21">
        <v>333</v>
      </c>
      <c r="C124" s="26" t="str">
        <f>VLOOKUP(B124,'[1]listing13'!$E$36:$H$345,4,0)</f>
        <v>ALM</v>
      </c>
      <c r="D124" s="21" t="s">
        <v>2</v>
      </c>
      <c r="E124" s="22" t="s">
        <v>154</v>
      </c>
      <c r="F124" s="24">
        <v>330692.9</v>
      </c>
      <c r="G124" s="24">
        <v>25359.8</v>
      </c>
      <c r="H124" s="24">
        <f t="shared" si="8"/>
        <v>305333.10000000003</v>
      </c>
      <c r="I124" s="24">
        <v>20195.2</v>
      </c>
      <c r="J124" s="24">
        <f t="shared" si="9"/>
        <v>310497.7</v>
      </c>
      <c r="K124" s="24">
        <v>9970</v>
      </c>
      <c r="L124" s="24" t="s">
        <v>9</v>
      </c>
      <c r="M124" s="24">
        <v>12323.3</v>
      </c>
      <c r="N124" s="24" t="s">
        <v>9</v>
      </c>
      <c r="O124" s="24">
        <v>-2353.3</v>
      </c>
      <c r="P124" s="24">
        <f t="shared" si="10"/>
        <v>602.7337721707701</v>
      </c>
      <c r="Q124" s="39">
        <v>515149</v>
      </c>
    </row>
    <row r="125" spans="1:17" ht="12" thickBot="1">
      <c r="A125" s="30">
        <v>99</v>
      </c>
      <c r="B125" s="21">
        <v>341</v>
      </c>
      <c r="C125" s="26" t="str">
        <f>VLOOKUP(B125,'[1]listing13'!$E$36:$H$345,4,0)</f>
        <v>HUT</v>
      </c>
      <c r="D125" s="21" t="s">
        <v>6</v>
      </c>
      <c r="E125" s="22" t="s">
        <v>155</v>
      </c>
      <c r="F125" s="24">
        <v>82811.6</v>
      </c>
      <c r="G125" s="24">
        <v>2132.8</v>
      </c>
      <c r="H125" s="24">
        <f aca="true" t="shared" si="11" ref="H125:H156">F125-G125</f>
        <v>80678.8</v>
      </c>
      <c r="I125" s="24"/>
      <c r="J125" s="24">
        <f aca="true" t="shared" si="12" ref="J125:J156">F125-I125</f>
        <v>82811.6</v>
      </c>
      <c r="K125" s="24">
        <v>9343.4</v>
      </c>
      <c r="L125" s="24" t="s">
        <v>9</v>
      </c>
      <c r="M125" s="24">
        <v>9178.4</v>
      </c>
      <c r="N125" s="24" t="s">
        <v>9</v>
      </c>
      <c r="O125" s="24">
        <v>165</v>
      </c>
      <c r="P125" s="24">
        <f aca="true" t="shared" si="13" ref="P125:P156">J125*1000/Q125</f>
        <v>377.79014598540147</v>
      </c>
      <c r="Q125" s="39">
        <v>219200</v>
      </c>
    </row>
    <row r="126" spans="1:17" ht="12" thickBot="1">
      <c r="A126" s="30">
        <v>100</v>
      </c>
      <c r="B126" s="21">
        <v>353</v>
      </c>
      <c r="C126" s="26" t="str">
        <f>VLOOKUP(B126,'[1]listing13'!$E$36:$H$345,4,0)</f>
        <v>HZB</v>
      </c>
      <c r="D126" s="21" t="s">
        <v>19</v>
      </c>
      <c r="E126" s="22" t="s">
        <v>20</v>
      </c>
      <c r="F126" s="24">
        <v>2139779.2</v>
      </c>
      <c r="G126" s="24">
        <v>210775.7</v>
      </c>
      <c r="H126" s="24">
        <f t="shared" si="11"/>
        <v>1929003.5000000002</v>
      </c>
      <c r="I126" s="24">
        <v>60996.1</v>
      </c>
      <c r="J126" s="24">
        <f t="shared" si="12"/>
        <v>2078783.1</v>
      </c>
      <c r="K126" s="24">
        <v>367201.7</v>
      </c>
      <c r="L126" s="24">
        <v>92777.4</v>
      </c>
      <c r="M126" s="24">
        <v>262295.9</v>
      </c>
      <c r="N126" s="24" t="s">
        <v>9</v>
      </c>
      <c r="O126" s="24">
        <v>10915.6</v>
      </c>
      <c r="P126" s="24">
        <f t="shared" si="13"/>
        <v>20808.84793641578</v>
      </c>
      <c r="Q126" s="39">
        <v>99899</v>
      </c>
    </row>
    <row r="127" spans="1:17" ht="12" thickBot="1">
      <c r="A127" s="30">
        <v>101</v>
      </c>
      <c r="B127" s="21">
        <v>354</v>
      </c>
      <c r="C127" s="26" t="str">
        <f>VLOOKUP(B127,'[1]listing13'!$E$36:$H$345,4,0)</f>
        <v>GOV</v>
      </c>
      <c r="D127" s="21" t="s">
        <v>3</v>
      </c>
      <c r="E127" s="22" t="s">
        <v>156</v>
      </c>
      <c r="F127" s="24">
        <v>52344297.9</v>
      </c>
      <c r="G127" s="24">
        <v>23932759.9</v>
      </c>
      <c r="H127" s="24">
        <f t="shared" si="11"/>
        <v>28411538</v>
      </c>
      <c r="I127" s="24">
        <v>19876834.8</v>
      </c>
      <c r="J127" s="24">
        <f t="shared" si="12"/>
        <v>32467463.099999998</v>
      </c>
      <c r="K127" s="24">
        <v>35364680.2</v>
      </c>
      <c r="L127" s="24">
        <v>26518322.8</v>
      </c>
      <c r="M127" s="24">
        <v>4943672.3</v>
      </c>
      <c r="N127" s="24">
        <v>-1801012.8</v>
      </c>
      <c r="O127" s="24">
        <v>1704476.3</v>
      </c>
      <c r="P127" s="24">
        <f t="shared" si="13"/>
        <v>4161.89499591405</v>
      </c>
      <c r="Q127" s="39">
        <v>7801125</v>
      </c>
    </row>
    <row r="128" spans="1:17" ht="11.25">
      <c r="A128" s="30">
        <v>102</v>
      </c>
      <c r="B128" s="21">
        <v>362</v>
      </c>
      <c r="C128" s="26" t="str">
        <f>VLOOKUP(B128,'[1]listing13'!$E$36:$H$345,4,0)</f>
        <v>GGE</v>
      </c>
      <c r="D128" s="21" t="s">
        <v>2</v>
      </c>
      <c r="E128" s="22" t="s">
        <v>157</v>
      </c>
      <c r="F128" s="24">
        <v>87697.3</v>
      </c>
      <c r="G128" s="24">
        <v>48350.1</v>
      </c>
      <c r="H128" s="24">
        <f t="shared" si="11"/>
        <v>39347.200000000004</v>
      </c>
      <c r="I128" s="24">
        <v>233495.4</v>
      </c>
      <c r="J128" s="24">
        <f t="shared" si="12"/>
        <v>-145798.09999999998</v>
      </c>
      <c r="K128" s="24">
        <v>25454.6</v>
      </c>
      <c r="L128" s="24" t="s">
        <v>9</v>
      </c>
      <c r="M128" s="24">
        <v>26087.3</v>
      </c>
      <c r="N128" s="24">
        <v>-12264.1</v>
      </c>
      <c r="O128" s="24">
        <v>-12896.8</v>
      </c>
      <c r="P128" s="24">
        <f t="shared" si="13"/>
        <v>-536.4069829473334</v>
      </c>
      <c r="Q128" s="39">
        <v>271805</v>
      </c>
    </row>
    <row r="129" spans="1:17" ht="12" thickBot="1">
      <c r="A129" s="30">
        <v>103</v>
      </c>
      <c r="B129" s="21">
        <v>364</v>
      </c>
      <c r="C129" s="70" t="s">
        <v>260</v>
      </c>
      <c r="D129" s="21" t="s">
        <v>8</v>
      </c>
      <c r="E129" s="22" t="s">
        <v>158</v>
      </c>
      <c r="F129" s="24">
        <v>784639.5</v>
      </c>
      <c r="G129" s="24">
        <v>649473</v>
      </c>
      <c r="H129" s="24">
        <f t="shared" si="11"/>
        <v>135166.5</v>
      </c>
      <c r="I129" s="24">
        <v>328734.6</v>
      </c>
      <c r="J129" s="24">
        <f t="shared" si="12"/>
        <v>455904.9</v>
      </c>
      <c r="K129" s="24">
        <v>454263.6</v>
      </c>
      <c r="L129" s="24">
        <v>335921.8</v>
      </c>
      <c r="M129" s="24">
        <v>10053.3</v>
      </c>
      <c r="N129" s="24" t="s">
        <v>9</v>
      </c>
      <c r="O129" s="24">
        <v>97459.6</v>
      </c>
      <c r="P129" s="24">
        <f t="shared" si="13"/>
        <v>2972.6789032699767</v>
      </c>
      <c r="Q129" s="39">
        <v>153365</v>
      </c>
    </row>
    <row r="130" spans="1:17" ht="12" thickBot="1">
      <c r="A130" s="30">
        <v>104</v>
      </c>
      <c r="B130" s="21">
        <v>365</v>
      </c>
      <c r="C130" s="26" t="str">
        <f>VLOOKUP(B130,'[1]listing13'!$E$36:$H$345,4,0)</f>
        <v>HAG</v>
      </c>
      <c r="D130" s="21" t="s">
        <v>4</v>
      </c>
      <c r="E130" s="22" t="s">
        <v>159</v>
      </c>
      <c r="F130" s="24">
        <v>231365</v>
      </c>
      <c r="G130" s="24">
        <v>50494.9</v>
      </c>
      <c r="H130" s="24">
        <f t="shared" si="11"/>
        <v>180870.1</v>
      </c>
      <c r="I130" s="24">
        <v>9332.8</v>
      </c>
      <c r="J130" s="24">
        <f t="shared" si="12"/>
        <v>222032.2</v>
      </c>
      <c r="K130" s="24" t="s">
        <v>9</v>
      </c>
      <c r="L130" s="24" t="s">
        <v>9</v>
      </c>
      <c r="M130" s="24">
        <v>935</v>
      </c>
      <c r="N130" s="24" t="s">
        <v>9</v>
      </c>
      <c r="O130" s="24">
        <v>-935</v>
      </c>
      <c r="P130" s="24">
        <f t="shared" si="13"/>
        <v>2509.320434433733</v>
      </c>
      <c r="Q130" s="39">
        <v>88483</v>
      </c>
    </row>
    <row r="131" spans="1:17" ht="12" thickBot="1">
      <c r="A131" s="30">
        <v>105</v>
      </c>
      <c r="B131" s="21">
        <v>366</v>
      </c>
      <c r="C131" s="26" t="str">
        <f>VLOOKUP(B131,'[1]listing13'!$E$36:$H$345,4,0)</f>
        <v>DZG</v>
      </c>
      <c r="D131" s="21" t="s">
        <v>4</v>
      </c>
      <c r="E131" s="22" t="s">
        <v>160</v>
      </c>
      <c r="F131" s="24">
        <v>1110870.1</v>
      </c>
      <c r="G131" s="24">
        <v>94237.2</v>
      </c>
      <c r="H131" s="24">
        <f t="shared" si="11"/>
        <v>1016632.9000000001</v>
      </c>
      <c r="I131" s="24">
        <v>305520.1</v>
      </c>
      <c r="J131" s="24">
        <f t="shared" si="12"/>
        <v>805350.0000000001</v>
      </c>
      <c r="K131" s="24">
        <v>268443</v>
      </c>
      <c r="L131" s="24">
        <v>239568.9</v>
      </c>
      <c r="M131" s="24">
        <v>21354.7</v>
      </c>
      <c r="N131" s="24">
        <v>-428.7</v>
      </c>
      <c r="O131" s="24">
        <v>6381.7</v>
      </c>
      <c r="P131" s="24">
        <f t="shared" si="13"/>
        <v>9003.051881993897</v>
      </c>
      <c r="Q131" s="39">
        <v>89453</v>
      </c>
    </row>
    <row r="132" spans="1:17" ht="12" thickBot="1">
      <c r="A132" s="30">
        <v>106</v>
      </c>
      <c r="B132" s="21">
        <v>369</v>
      </c>
      <c r="C132" s="26" t="str">
        <f>VLOOKUP(B132,'[1]listing13'!$E$36:$H$345,4,0)</f>
        <v>AAR</v>
      </c>
      <c r="D132" s="21" t="s">
        <v>6</v>
      </c>
      <c r="E132" s="22" t="s">
        <v>161</v>
      </c>
      <c r="F132" s="24">
        <v>957853.5</v>
      </c>
      <c r="G132" s="24">
        <v>209707.4</v>
      </c>
      <c r="H132" s="24">
        <f t="shared" si="11"/>
        <v>748146.1</v>
      </c>
      <c r="I132" s="24">
        <v>146289.2</v>
      </c>
      <c r="J132" s="24">
        <f t="shared" si="12"/>
        <v>811564.3</v>
      </c>
      <c r="K132" s="24">
        <v>717365.3</v>
      </c>
      <c r="L132" s="24">
        <v>589474.2</v>
      </c>
      <c r="M132" s="24">
        <v>98353.2</v>
      </c>
      <c r="N132" s="24">
        <v>14482.2</v>
      </c>
      <c r="O132" s="24">
        <v>39618.1</v>
      </c>
      <c r="P132" s="24">
        <f t="shared" si="13"/>
        <v>5834.184968189497</v>
      </c>
      <c r="Q132" s="39">
        <v>139105</v>
      </c>
    </row>
    <row r="133" spans="1:17" ht="12" thickBot="1">
      <c r="A133" s="30">
        <v>107</v>
      </c>
      <c r="B133" s="21">
        <v>373</v>
      </c>
      <c r="C133" s="26" t="str">
        <f>VLOOKUP(B133,'[1]listing13'!$E$36:$H$345,4,0)</f>
        <v>HUZ</v>
      </c>
      <c r="D133" s="21" t="s">
        <v>6</v>
      </c>
      <c r="E133" s="22" t="s">
        <v>162</v>
      </c>
      <c r="F133" s="24">
        <v>134417.6</v>
      </c>
      <c r="G133" s="24">
        <v>11346.8</v>
      </c>
      <c r="H133" s="24">
        <f t="shared" si="11"/>
        <v>123070.8</v>
      </c>
      <c r="I133" s="24">
        <v>877616.5</v>
      </c>
      <c r="J133" s="24">
        <f t="shared" si="12"/>
        <v>-743198.9</v>
      </c>
      <c r="K133" s="24">
        <v>141376.7</v>
      </c>
      <c r="L133" s="24">
        <v>5537.1</v>
      </c>
      <c r="M133" s="24">
        <v>282727.5</v>
      </c>
      <c r="N133" s="24">
        <v>-10018.7</v>
      </c>
      <c r="O133" s="24">
        <v>-156906.6</v>
      </c>
      <c r="P133" s="24">
        <f t="shared" si="13"/>
        <v>-7870.701925317179</v>
      </c>
      <c r="Q133" s="39">
        <v>94426</v>
      </c>
    </row>
    <row r="134" spans="1:17" ht="12" thickBot="1">
      <c r="A134" s="30">
        <v>108</v>
      </c>
      <c r="B134" s="21">
        <v>376</v>
      </c>
      <c r="C134" s="26" t="str">
        <f>VLOOKUP(B134,'[1]listing13'!$E$36:$H$345,4,0)</f>
        <v>HSX</v>
      </c>
      <c r="D134" s="21" t="s">
        <v>4</v>
      </c>
      <c r="E134" s="22" t="s">
        <v>163</v>
      </c>
      <c r="F134" s="24">
        <v>309656.4</v>
      </c>
      <c r="G134" s="24">
        <v>152928.1</v>
      </c>
      <c r="H134" s="24">
        <f t="shared" si="11"/>
        <v>156728.30000000002</v>
      </c>
      <c r="I134" s="24">
        <v>99463</v>
      </c>
      <c r="J134" s="24">
        <f t="shared" si="12"/>
        <v>210193.40000000002</v>
      </c>
      <c r="K134" s="24">
        <v>980770.4</v>
      </c>
      <c r="L134" s="24">
        <v>795640.6</v>
      </c>
      <c r="M134" s="24">
        <v>178179.5</v>
      </c>
      <c r="N134" s="24">
        <v>-5248</v>
      </c>
      <c r="O134" s="24">
        <v>1007.3</v>
      </c>
      <c r="P134" s="24">
        <f t="shared" si="13"/>
        <v>242.08801131468746</v>
      </c>
      <c r="Q134" s="39">
        <v>868252</v>
      </c>
    </row>
    <row r="135" spans="1:17" ht="12" thickBot="1">
      <c r="A135" s="30">
        <v>109</v>
      </c>
      <c r="B135" s="21">
        <v>377</v>
      </c>
      <c r="C135" s="26" t="str">
        <f>VLOOKUP(B135,'[1]listing13'!$E$36:$H$345,4,0)</f>
        <v>SVR</v>
      </c>
      <c r="D135" s="21" t="s">
        <v>6</v>
      </c>
      <c r="E135" s="22" t="s">
        <v>164</v>
      </c>
      <c r="F135" s="24">
        <v>919596.2</v>
      </c>
      <c r="G135" s="24">
        <v>14918.3</v>
      </c>
      <c r="H135" s="24">
        <f t="shared" si="11"/>
        <v>904677.8999999999</v>
      </c>
      <c r="I135" s="24">
        <v>290170.1</v>
      </c>
      <c r="J135" s="24">
        <f t="shared" si="12"/>
        <v>629426.1</v>
      </c>
      <c r="K135" s="24">
        <v>443945.3</v>
      </c>
      <c r="L135" s="24">
        <v>275288.4</v>
      </c>
      <c r="M135" s="24">
        <v>119716.2</v>
      </c>
      <c r="N135" s="24" t="s">
        <v>9</v>
      </c>
      <c r="O135" s="24">
        <v>44046.7</v>
      </c>
      <c r="P135" s="24">
        <f t="shared" si="13"/>
        <v>17684.979348711753</v>
      </c>
      <c r="Q135" s="39">
        <v>35591</v>
      </c>
    </row>
    <row r="136" spans="1:17" ht="12" thickBot="1">
      <c r="A136" s="30">
        <v>110</v>
      </c>
      <c r="B136" s="21">
        <v>378</v>
      </c>
      <c r="C136" s="26" t="str">
        <f>VLOOKUP(B136,'[1]listing13'!$E$36:$H$345,4,0)</f>
        <v>HSR</v>
      </c>
      <c r="D136" s="21" t="s">
        <v>8</v>
      </c>
      <c r="E136" s="22" t="s">
        <v>165</v>
      </c>
      <c r="F136" s="24">
        <v>2554702.888</v>
      </c>
      <c r="G136" s="24">
        <v>1061280.407</v>
      </c>
      <c r="H136" s="24">
        <f t="shared" si="11"/>
        <v>1493422.481</v>
      </c>
      <c r="I136" s="24">
        <v>1640715.64</v>
      </c>
      <c r="J136" s="24">
        <f t="shared" si="12"/>
        <v>913987.2479999999</v>
      </c>
      <c r="K136" s="24">
        <v>728212.975</v>
      </c>
      <c r="L136" s="24">
        <v>696744.65</v>
      </c>
      <c r="M136" s="24">
        <v>721212.975</v>
      </c>
      <c r="N136" s="24" t="s">
        <v>9</v>
      </c>
      <c r="O136" s="24">
        <v>6300</v>
      </c>
      <c r="P136" s="24">
        <f t="shared" si="13"/>
        <v>2930.7989841465287</v>
      </c>
      <c r="Q136" s="39">
        <v>311856</v>
      </c>
    </row>
    <row r="137" spans="1:17" ht="12" thickBot="1">
      <c r="A137" s="30">
        <v>111</v>
      </c>
      <c r="B137" s="21">
        <v>379</v>
      </c>
      <c r="C137" s="26" t="str">
        <f>VLOOKUP(B137,'[1]listing13'!$E$36:$H$345,4,0)</f>
        <v>MIE</v>
      </c>
      <c r="D137" s="21" t="s">
        <v>4</v>
      </c>
      <c r="E137" s="22" t="s">
        <v>166</v>
      </c>
      <c r="F137" s="24">
        <v>11079034.1</v>
      </c>
      <c r="G137" s="24">
        <v>9273448</v>
      </c>
      <c r="H137" s="24">
        <f t="shared" si="11"/>
        <v>1805586.0999999996</v>
      </c>
      <c r="I137" s="24">
        <v>9025599.4</v>
      </c>
      <c r="J137" s="24">
        <f t="shared" si="12"/>
        <v>2053434.6999999993</v>
      </c>
      <c r="K137" s="24">
        <v>11152140.3</v>
      </c>
      <c r="L137" s="24">
        <v>9843250</v>
      </c>
      <c r="M137" s="24">
        <v>851229</v>
      </c>
      <c r="N137" s="24">
        <v>59690</v>
      </c>
      <c r="O137" s="24">
        <v>467801.6</v>
      </c>
      <c r="P137" s="24">
        <f t="shared" si="13"/>
        <v>1500.8227562223813</v>
      </c>
      <c r="Q137" s="39">
        <v>1368206</v>
      </c>
    </row>
    <row r="138" spans="1:17" ht="12" thickBot="1">
      <c r="A138" s="30">
        <v>112</v>
      </c>
      <c r="B138" s="21">
        <v>380</v>
      </c>
      <c r="C138" s="26" t="str">
        <f>VLOOKUP(B138,'[1]listing13'!$E$36:$H$345,4,0)</f>
        <v>DHU</v>
      </c>
      <c r="D138" s="21" t="s">
        <v>3</v>
      </c>
      <c r="E138" s="22" t="s">
        <v>30</v>
      </c>
      <c r="F138" s="24">
        <v>1473472.7</v>
      </c>
      <c r="G138" s="24">
        <v>345406.6</v>
      </c>
      <c r="H138" s="24">
        <f t="shared" si="11"/>
        <v>1128066.1</v>
      </c>
      <c r="I138" s="24">
        <v>1020251.3</v>
      </c>
      <c r="J138" s="24">
        <f t="shared" si="12"/>
        <v>453221.3999999999</v>
      </c>
      <c r="K138" s="24">
        <v>1920514.8</v>
      </c>
      <c r="L138" s="24">
        <v>1460228.2</v>
      </c>
      <c r="M138" s="24">
        <v>478169.7</v>
      </c>
      <c r="N138" s="24">
        <v>-1212.4</v>
      </c>
      <c r="O138" s="24">
        <v>-19095.5</v>
      </c>
      <c r="P138" s="24">
        <f t="shared" si="13"/>
        <v>1199.7125272979945</v>
      </c>
      <c r="Q138" s="39">
        <v>377775</v>
      </c>
    </row>
    <row r="139" spans="1:17" ht="12" thickBot="1">
      <c r="A139" s="30">
        <v>113</v>
      </c>
      <c r="B139" s="21">
        <v>386</v>
      </c>
      <c r="C139" s="26" t="str">
        <f>VLOOKUP(B139,'[1]listing13'!$E$36:$H$345,4,0)</f>
        <v>TUS</v>
      </c>
      <c r="D139" s="21" t="s">
        <v>2</v>
      </c>
      <c r="E139" s="22" t="s">
        <v>14</v>
      </c>
      <c r="F139" s="24">
        <v>2499275.2</v>
      </c>
      <c r="G139" s="24">
        <v>1567647.4</v>
      </c>
      <c r="H139" s="24">
        <f t="shared" si="11"/>
        <v>931627.8000000003</v>
      </c>
      <c r="I139" s="24">
        <v>912567.7</v>
      </c>
      <c r="J139" s="24">
        <f t="shared" si="12"/>
        <v>1586707.5000000002</v>
      </c>
      <c r="K139" s="24">
        <v>419836.6</v>
      </c>
      <c r="L139" s="24">
        <v>407569.5</v>
      </c>
      <c r="M139" s="24">
        <v>59455.7</v>
      </c>
      <c r="N139" s="24">
        <v>104855.6</v>
      </c>
      <c r="O139" s="24">
        <v>51900.3</v>
      </c>
      <c r="P139" s="24">
        <f t="shared" si="13"/>
        <v>3651.1538806701697</v>
      </c>
      <c r="Q139" s="39">
        <v>434577</v>
      </c>
    </row>
    <row r="140" spans="1:17" ht="12" thickBot="1">
      <c r="A140" s="30">
        <v>114</v>
      </c>
      <c r="B140" s="21">
        <v>389</v>
      </c>
      <c r="C140" s="26" t="str">
        <f>VLOOKUP(B140,'[1]listing13'!$E$36:$H$345,4,0)</f>
        <v>ONH</v>
      </c>
      <c r="D140" s="21" t="s">
        <v>8</v>
      </c>
      <c r="E140" s="22" t="s">
        <v>167</v>
      </c>
      <c r="F140" s="24">
        <v>435486.6</v>
      </c>
      <c r="G140" s="24">
        <v>187996.3</v>
      </c>
      <c r="H140" s="24">
        <f t="shared" si="11"/>
        <v>247490.3</v>
      </c>
      <c r="I140" s="24">
        <v>345859.1</v>
      </c>
      <c r="J140" s="24">
        <f t="shared" si="12"/>
        <v>89627.5</v>
      </c>
      <c r="K140" s="24">
        <v>142158</v>
      </c>
      <c r="L140" s="24">
        <v>125419.7</v>
      </c>
      <c r="M140" s="24">
        <v>10323.4</v>
      </c>
      <c r="N140" s="24" t="s">
        <v>9</v>
      </c>
      <c r="O140" s="24">
        <v>6094.2</v>
      </c>
      <c r="P140" s="24">
        <f t="shared" si="13"/>
        <v>801.111021728832</v>
      </c>
      <c r="Q140" s="39">
        <v>111879</v>
      </c>
    </row>
    <row r="141" spans="1:17" ht="12" thickBot="1">
      <c r="A141" s="30">
        <v>115</v>
      </c>
      <c r="B141" s="21">
        <v>393</v>
      </c>
      <c r="C141" s="26" t="str">
        <f>VLOOKUP(B141,'[1]listing13'!$E$36:$H$345,4,0)</f>
        <v>HAH</v>
      </c>
      <c r="D141" s="21" t="s">
        <v>3</v>
      </c>
      <c r="E141" s="22" t="s">
        <v>168</v>
      </c>
      <c r="F141" s="24">
        <v>286143.5</v>
      </c>
      <c r="G141" s="24">
        <v>230933.1</v>
      </c>
      <c r="H141" s="24">
        <f t="shared" si="11"/>
        <v>55210.399999999994</v>
      </c>
      <c r="I141" s="24">
        <v>250611.5</v>
      </c>
      <c r="J141" s="24">
        <f t="shared" si="12"/>
        <v>35532</v>
      </c>
      <c r="K141" s="24">
        <v>56527.3</v>
      </c>
      <c r="L141" s="24">
        <v>51651.6</v>
      </c>
      <c r="M141" s="24">
        <v>3794</v>
      </c>
      <c r="N141" s="24">
        <v>63.4</v>
      </c>
      <c r="O141" s="24">
        <v>1030.6</v>
      </c>
      <c r="P141" s="24">
        <f t="shared" si="13"/>
        <v>82.46035024530167</v>
      </c>
      <c r="Q141" s="39">
        <v>430898</v>
      </c>
    </row>
    <row r="142" spans="1:17" ht="12" thickBot="1">
      <c r="A142" s="30">
        <v>116</v>
      </c>
      <c r="B142" s="21">
        <v>396</v>
      </c>
      <c r="C142" s="26" t="str">
        <f>VLOOKUP(B142,'[1]listing13'!$E$36:$H$345,4,0)</f>
        <v>BAN</v>
      </c>
      <c r="D142" s="21" t="s">
        <v>2</v>
      </c>
      <c r="E142" s="22" t="s">
        <v>36</v>
      </c>
      <c r="F142" s="24">
        <v>83541716.899</v>
      </c>
      <c r="G142" s="24">
        <v>35469117.216</v>
      </c>
      <c r="H142" s="24">
        <f t="shared" si="11"/>
        <v>48072599.683000006</v>
      </c>
      <c r="I142" s="24">
        <v>81880834.219</v>
      </c>
      <c r="J142" s="24">
        <f t="shared" si="12"/>
        <v>1660882.6800000072</v>
      </c>
      <c r="K142" s="24">
        <v>66040549.976</v>
      </c>
      <c r="L142" s="24">
        <v>61018121.089</v>
      </c>
      <c r="M142" s="24">
        <v>9453902.372</v>
      </c>
      <c r="N142" s="24">
        <v>-485785.415</v>
      </c>
      <c r="O142" s="24">
        <v>-4920440.901</v>
      </c>
      <c r="P142" s="24">
        <f t="shared" si="13"/>
        <v>79.18633417181775</v>
      </c>
      <c r="Q142" s="39">
        <v>20974360</v>
      </c>
    </row>
    <row r="143" spans="1:17" ht="12" thickBot="1">
      <c r="A143" s="30">
        <v>117</v>
      </c>
      <c r="B143" s="21">
        <v>402</v>
      </c>
      <c r="C143" s="26" t="str">
        <f>VLOOKUP(B143,'[1]listing13'!$E$36:$H$345,4,0)</f>
        <v>ADU</v>
      </c>
      <c r="D143" s="21" t="s">
        <v>8</v>
      </c>
      <c r="E143" s="22" t="s">
        <v>169</v>
      </c>
      <c r="F143" s="24">
        <v>6480575.5</v>
      </c>
      <c r="G143" s="24">
        <v>1749366.5</v>
      </c>
      <c r="H143" s="24">
        <f t="shared" si="11"/>
        <v>4731209</v>
      </c>
      <c r="I143" s="24">
        <v>3544286.7</v>
      </c>
      <c r="J143" s="24">
        <f t="shared" si="12"/>
        <v>2936288.8</v>
      </c>
      <c r="K143" s="24">
        <v>2524137.8</v>
      </c>
      <c r="L143" s="24">
        <v>1739383.8</v>
      </c>
      <c r="M143" s="24">
        <v>54674.9</v>
      </c>
      <c r="N143" s="24">
        <v>220667.4</v>
      </c>
      <c r="O143" s="24">
        <v>902302.4</v>
      </c>
      <c r="P143" s="24">
        <f t="shared" si="13"/>
        <v>25919.25568914076</v>
      </c>
      <c r="Q143" s="39">
        <v>113286</v>
      </c>
    </row>
    <row r="144" spans="1:17" ht="12" thickBot="1">
      <c r="A144" s="30">
        <v>118</v>
      </c>
      <c r="B144" s="21">
        <v>407</v>
      </c>
      <c r="C144" s="26" t="str">
        <f>VLOOKUP(B144,'[1]listing13'!$E$36:$H$345,4,0)</f>
        <v>TSA</v>
      </c>
      <c r="D144" s="21" t="s">
        <v>8</v>
      </c>
      <c r="E144" s="22" t="s">
        <v>170</v>
      </c>
      <c r="F144" s="24">
        <v>69225.7</v>
      </c>
      <c r="G144" s="24"/>
      <c r="H144" s="24">
        <f t="shared" si="11"/>
        <v>69225.7</v>
      </c>
      <c r="I144" s="24"/>
      <c r="J144" s="24">
        <f t="shared" si="12"/>
        <v>69225.7</v>
      </c>
      <c r="K144" s="24"/>
      <c r="L144" s="24"/>
      <c r="M144" s="24"/>
      <c r="N144" s="24"/>
      <c r="O144" s="24"/>
      <c r="P144" s="24">
        <f t="shared" si="13"/>
        <v>624.7073899271746</v>
      </c>
      <c r="Q144" s="39">
        <v>110813</v>
      </c>
    </row>
    <row r="145" spans="1:17" ht="12" thickBot="1">
      <c r="A145" s="30">
        <v>119</v>
      </c>
      <c r="B145" s="21">
        <v>409</v>
      </c>
      <c r="C145" s="26" t="str">
        <f>VLOOKUP(B145,'[1]listing13'!$E$36:$H$345,4,0)</f>
        <v>HJL</v>
      </c>
      <c r="D145" s="21" t="s">
        <v>8</v>
      </c>
      <c r="E145" s="22" t="s">
        <v>171</v>
      </c>
      <c r="F145" s="24">
        <v>751905.6</v>
      </c>
      <c r="G145" s="24">
        <v>191459.9</v>
      </c>
      <c r="H145" s="24">
        <f t="shared" si="11"/>
        <v>560445.7</v>
      </c>
      <c r="I145" s="24">
        <v>585513.4</v>
      </c>
      <c r="J145" s="24">
        <f t="shared" si="12"/>
        <v>166392.19999999995</v>
      </c>
      <c r="K145" s="24">
        <v>446766.5</v>
      </c>
      <c r="L145" s="24">
        <v>249322.3</v>
      </c>
      <c r="M145" s="24">
        <v>134360</v>
      </c>
      <c r="N145" s="24">
        <v>250.8</v>
      </c>
      <c r="O145" s="24">
        <v>60168.3</v>
      </c>
      <c r="P145" s="24">
        <f t="shared" si="13"/>
        <v>1416.8635097967415</v>
      </c>
      <c r="Q145" s="39">
        <v>117437</v>
      </c>
    </row>
    <row r="146" spans="1:17" ht="12" thickBot="1">
      <c r="A146" s="30">
        <v>120</v>
      </c>
      <c r="B146" s="21">
        <v>412</v>
      </c>
      <c r="C146" s="26" t="str">
        <f>VLOOKUP(B146,'[1]listing13'!$E$36:$H$345,4,0)</f>
        <v>OTL</v>
      </c>
      <c r="D146" s="21" t="s">
        <v>8</v>
      </c>
      <c r="E146" s="22" t="s">
        <v>172</v>
      </c>
      <c r="F146" s="24">
        <v>563177.6</v>
      </c>
      <c r="G146" s="24">
        <v>257122.8</v>
      </c>
      <c r="H146" s="24">
        <f t="shared" si="11"/>
        <v>306054.8</v>
      </c>
      <c r="I146" s="24">
        <v>224951.2</v>
      </c>
      <c r="J146" s="24">
        <f t="shared" si="12"/>
        <v>338226.39999999997</v>
      </c>
      <c r="K146" s="24">
        <v>249764</v>
      </c>
      <c r="L146" s="24">
        <v>207393.3</v>
      </c>
      <c r="M146" s="24">
        <v>42370.7</v>
      </c>
      <c r="N146" s="24">
        <v>-11696.8</v>
      </c>
      <c r="O146" s="24">
        <v>28555.4</v>
      </c>
      <c r="P146" s="24">
        <f t="shared" si="13"/>
        <v>1190.6738998039166</v>
      </c>
      <c r="Q146" s="39">
        <v>284063</v>
      </c>
    </row>
    <row r="147" spans="1:17" ht="12" thickBot="1">
      <c r="A147" s="30">
        <v>121</v>
      </c>
      <c r="B147" s="21">
        <v>414</v>
      </c>
      <c r="C147" s="26" t="str">
        <f>VLOOKUP(B147,'[1]listing13'!$E$36:$H$345,4,0)</f>
        <v>SES</v>
      </c>
      <c r="D147" s="21" t="s">
        <v>8</v>
      </c>
      <c r="E147" s="22" t="s">
        <v>173</v>
      </c>
      <c r="F147" s="24">
        <v>196018.6</v>
      </c>
      <c r="G147" s="24">
        <v>171016.9</v>
      </c>
      <c r="H147" s="24">
        <f t="shared" si="11"/>
        <v>25001.70000000001</v>
      </c>
      <c r="I147" s="24">
        <v>63606.5</v>
      </c>
      <c r="J147" s="24">
        <f t="shared" si="12"/>
        <v>132412.1</v>
      </c>
      <c r="K147" s="24">
        <v>73988</v>
      </c>
      <c r="L147" s="24">
        <v>52943.1</v>
      </c>
      <c r="M147" s="24">
        <v>20590.4</v>
      </c>
      <c r="N147" s="24">
        <v>2313.5</v>
      </c>
      <c r="O147" s="24">
        <v>2629.6</v>
      </c>
      <c r="P147" s="24">
        <f t="shared" si="13"/>
        <v>1148.7026225156371</v>
      </c>
      <c r="Q147" s="39">
        <v>115271</v>
      </c>
    </row>
    <row r="148" spans="1:17" ht="12" thickBot="1">
      <c r="A148" s="30">
        <v>122</v>
      </c>
      <c r="B148" s="21">
        <v>421</v>
      </c>
      <c r="C148" s="26" t="str">
        <f>VLOOKUP(B148,'[1]listing13'!$E$36:$H$345,4,0)</f>
        <v>UST</v>
      </c>
      <c r="D148" s="21" t="s">
        <v>6</v>
      </c>
      <c r="E148" s="22" t="s">
        <v>174</v>
      </c>
      <c r="F148" s="24">
        <v>254063.6</v>
      </c>
      <c r="G148" s="24">
        <v>179762.1</v>
      </c>
      <c r="H148" s="24">
        <f t="shared" si="11"/>
        <v>74301.5</v>
      </c>
      <c r="I148" s="24">
        <v>18418.2</v>
      </c>
      <c r="J148" s="24">
        <f t="shared" si="12"/>
        <v>235645.4</v>
      </c>
      <c r="K148" s="24">
        <v>128697.3</v>
      </c>
      <c r="L148" s="24" t="s">
        <v>9</v>
      </c>
      <c r="M148" s="24">
        <v>124712.8</v>
      </c>
      <c r="N148" s="24" t="s">
        <v>9</v>
      </c>
      <c r="O148" s="24">
        <v>3586.1</v>
      </c>
      <c r="P148" s="24">
        <f t="shared" si="13"/>
        <v>1474.8023857655166</v>
      </c>
      <c r="Q148" s="39">
        <v>159781</v>
      </c>
    </row>
    <row r="149" spans="1:17" ht="12" thickBot="1">
      <c r="A149" s="30">
        <v>123</v>
      </c>
      <c r="B149" s="21">
        <v>423</v>
      </c>
      <c r="C149" s="26" t="str">
        <f>VLOOKUP(B149,'[1]listing13'!$E$36:$H$345,4,0)</f>
        <v>ATI</v>
      </c>
      <c r="D149" s="21" t="s">
        <v>4</v>
      </c>
      <c r="E149" s="22" t="s">
        <v>175</v>
      </c>
      <c r="F149" s="24">
        <v>3141734.9</v>
      </c>
      <c r="G149" s="24">
        <v>1524865.4</v>
      </c>
      <c r="H149" s="24">
        <f t="shared" si="11"/>
        <v>1616869.5</v>
      </c>
      <c r="I149" s="24">
        <v>2197433.2</v>
      </c>
      <c r="J149" s="24">
        <f t="shared" si="12"/>
        <v>944301.6999999997</v>
      </c>
      <c r="K149" s="24">
        <v>136145</v>
      </c>
      <c r="L149" s="24" t="s">
        <v>9</v>
      </c>
      <c r="M149" s="24">
        <v>195426.2</v>
      </c>
      <c r="N149" s="24">
        <v>1967</v>
      </c>
      <c r="O149" s="24">
        <v>-57342.5</v>
      </c>
      <c r="P149" s="24">
        <f t="shared" si="13"/>
        <v>623.88951434091</v>
      </c>
      <c r="Q149" s="39">
        <v>1513572</v>
      </c>
    </row>
    <row r="150" spans="1:17" ht="12" thickBot="1">
      <c r="A150" s="30">
        <v>124</v>
      </c>
      <c r="B150" s="21">
        <v>424</v>
      </c>
      <c r="C150" s="26" t="str">
        <f>VLOOKUP(B150,'[1]listing13'!$E$36:$H$345,4,0)</f>
        <v>GTU</v>
      </c>
      <c r="D150" s="21" t="s">
        <v>4</v>
      </c>
      <c r="E150" s="22" t="s">
        <v>176</v>
      </c>
      <c r="F150" s="24">
        <v>9180</v>
      </c>
      <c r="G150" s="24">
        <v>9180</v>
      </c>
      <c r="H150" s="24">
        <f t="shared" si="11"/>
        <v>0</v>
      </c>
      <c r="I150" s="24"/>
      <c r="J150" s="24">
        <f t="shared" si="12"/>
        <v>9180</v>
      </c>
      <c r="K150" s="24">
        <v>9480.9</v>
      </c>
      <c r="L150" s="24" t="s">
        <v>9</v>
      </c>
      <c r="M150" s="24">
        <v>9280.9</v>
      </c>
      <c r="N150" s="24" t="s">
        <v>9</v>
      </c>
      <c r="O150" s="24">
        <v>180</v>
      </c>
      <c r="P150" s="24">
        <f t="shared" si="13"/>
        <v>49.95102840352595</v>
      </c>
      <c r="Q150" s="39">
        <v>183780</v>
      </c>
    </row>
    <row r="151" spans="1:17" ht="12" thickBot="1">
      <c r="A151" s="30">
        <v>125</v>
      </c>
      <c r="B151" s="21">
        <v>425</v>
      </c>
      <c r="C151" s="26" t="str">
        <f>VLOOKUP(B151,'[1]listing13'!$E$36:$H$345,4,0)</f>
        <v>ECV</v>
      </c>
      <c r="D151" s="21" t="s">
        <v>8</v>
      </c>
      <c r="E151" s="22" t="s">
        <v>177</v>
      </c>
      <c r="F151" s="24">
        <v>62947.1</v>
      </c>
      <c r="G151" s="24"/>
      <c r="H151" s="24">
        <f t="shared" si="11"/>
        <v>62947.1</v>
      </c>
      <c r="I151" s="24"/>
      <c r="J151" s="24">
        <f t="shared" si="12"/>
        <v>62947.1</v>
      </c>
      <c r="K151" s="24"/>
      <c r="L151" s="24"/>
      <c r="M151" s="24"/>
      <c r="N151" s="24"/>
      <c r="O151" s="24"/>
      <c r="P151" s="24">
        <f t="shared" si="13"/>
        <v>631.2384677095869</v>
      </c>
      <c r="Q151" s="39">
        <v>99720</v>
      </c>
    </row>
    <row r="152" spans="1:17" ht="12" thickBot="1">
      <c r="A152" s="30">
        <v>126</v>
      </c>
      <c r="B152" s="21">
        <v>431</v>
      </c>
      <c r="C152" s="26" t="str">
        <f>VLOOKUP(B152,'[1]listing13'!$E$36:$H$345,4,0)</f>
        <v>HHS</v>
      </c>
      <c r="D152" s="21" t="s">
        <v>3</v>
      </c>
      <c r="E152" s="22" t="s">
        <v>178</v>
      </c>
      <c r="F152" s="24">
        <v>451136.6</v>
      </c>
      <c r="G152" s="24">
        <v>211885.4</v>
      </c>
      <c r="H152" s="24">
        <f t="shared" si="11"/>
        <v>239251.19999999998</v>
      </c>
      <c r="I152" s="24">
        <v>312350</v>
      </c>
      <c r="J152" s="24">
        <f t="shared" si="12"/>
        <v>138786.59999999998</v>
      </c>
      <c r="K152" s="24">
        <v>639452.2</v>
      </c>
      <c r="L152" s="24" t="s">
        <v>9</v>
      </c>
      <c r="M152" s="24">
        <v>636172.2</v>
      </c>
      <c r="N152" s="24" t="s">
        <v>9</v>
      </c>
      <c r="O152" s="24">
        <v>2952</v>
      </c>
      <c r="P152" s="24">
        <f t="shared" si="13"/>
        <v>526.0654992040027</v>
      </c>
      <c r="Q152" s="39">
        <v>263820</v>
      </c>
    </row>
    <row r="153" spans="1:17" ht="12" thickBot="1">
      <c r="A153" s="30">
        <v>127</v>
      </c>
      <c r="B153" s="21">
        <v>435</v>
      </c>
      <c r="C153" s="26" t="str">
        <f>VLOOKUP(B153,'[1]listing13'!$E$36:$H$345,4,0)</f>
        <v>BHL</v>
      </c>
      <c r="D153" s="21" t="s">
        <v>4</v>
      </c>
      <c r="E153" s="22" t="s">
        <v>179</v>
      </c>
      <c r="F153" s="24">
        <v>1383129</v>
      </c>
      <c r="G153" s="24">
        <v>1273887.6</v>
      </c>
      <c r="H153" s="24">
        <f t="shared" si="11"/>
        <v>109241.3999999999</v>
      </c>
      <c r="I153" s="24">
        <v>262111</v>
      </c>
      <c r="J153" s="24">
        <f t="shared" si="12"/>
        <v>1121018</v>
      </c>
      <c r="K153" s="24">
        <v>31570.6</v>
      </c>
      <c r="L153" s="24">
        <v>5490.5</v>
      </c>
      <c r="M153" s="24">
        <v>76961.6</v>
      </c>
      <c r="N153" s="24" t="s">
        <v>9</v>
      </c>
      <c r="O153" s="24">
        <v>-50881.5</v>
      </c>
      <c r="P153" s="24">
        <f t="shared" si="13"/>
        <v>880.9329409407206</v>
      </c>
      <c r="Q153" s="39">
        <v>1272535</v>
      </c>
    </row>
    <row r="154" spans="1:17" ht="12" thickBot="1">
      <c r="A154" s="30">
        <v>128</v>
      </c>
      <c r="B154" s="21">
        <v>438</v>
      </c>
      <c r="C154" s="26" t="str">
        <f>VLOOKUP(B154,'[1]listing13'!$E$36:$H$345,4,0)</f>
        <v>VIK</v>
      </c>
      <c r="D154" s="21" t="s">
        <v>4</v>
      </c>
      <c r="E154" s="22" t="s">
        <v>180</v>
      </c>
      <c r="F154" s="24">
        <v>177961.8</v>
      </c>
      <c r="G154" s="24">
        <v>92118.4</v>
      </c>
      <c r="H154" s="24">
        <f t="shared" si="11"/>
        <v>85843.4</v>
      </c>
      <c r="I154" s="24">
        <v>22339.4</v>
      </c>
      <c r="J154" s="24">
        <f t="shared" si="12"/>
        <v>155622.4</v>
      </c>
      <c r="K154" s="24">
        <v>5090.5</v>
      </c>
      <c r="L154" s="24" t="s">
        <v>9</v>
      </c>
      <c r="M154" s="24">
        <v>13254.5</v>
      </c>
      <c r="N154" s="24" t="s">
        <v>9</v>
      </c>
      <c r="O154" s="24">
        <v>-8164</v>
      </c>
      <c r="P154" s="24">
        <f t="shared" si="13"/>
        <v>767.8269578989436</v>
      </c>
      <c r="Q154" s="39">
        <v>202679</v>
      </c>
    </row>
    <row r="155" spans="1:17" ht="12" thickBot="1">
      <c r="A155" s="30">
        <v>129</v>
      </c>
      <c r="B155" s="21">
        <v>440</v>
      </c>
      <c r="C155" s="26" t="str">
        <f>VLOOKUP(B155,'[1]listing13'!$E$36:$H$345,4,0)</f>
        <v>ESG</v>
      </c>
      <c r="D155" s="21" t="s">
        <v>3</v>
      </c>
      <c r="E155" s="22" t="s">
        <v>181</v>
      </c>
      <c r="F155" s="24">
        <v>106750.9</v>
      </c>
      <c r="G155" s="24">
        <v>3725.4</v>
      </c>
      <c r="H155" s="24">
        <f t="shared" si="11"/>
        <v>103025.5</v>
      </c>
      <c r="I155" s="24">
        <v>413165.9</v>
      </c>
      <c r="J155" s="24">
        <f t="shared" si="12"/>
        <v>-306415</v>
      </c>
      <c r="K155" s="24" t="s">
        <v>9</v>
      </c>
      <c r="L155" s="24" t="s">
        <v>9</v>
      </c>
      <c r="M155" s="24" t="s">
        <v>9</v>
      </c>
      <c r="N155" s="24" t="s">
        <v>9</v>
      </c>
      <c r="O155" s="24" t="s">
        <v>9</v>
      </c>
      <c r="P155" s="24">
        <f t="shared" si="13"/>
        <v>-1393.2767683381533</v>
      </c>
      <c r="Q155" s="39">
        <v>219924</v>
      </c>
    </row>
    <row r="156" spans="1:17" ht="12" thickBot="1">
      <c r="A156" s="30">
        <v>130</v>
      </c>
      <c r="B156" s="21">
        <v>441</v>
      </c>
      <c r="C156" s="26" t="str">
        <f>VLOOKUP(B156,'[1]listing13'!$E$36:$H$345,4,0)</f>
        <v>TEX</v>
      </c>
      <c r="D156" s="21" t="s">
        <v>4</v>
      </c>
      <c r="E156" s="22" t="s">
        <v>182</v>
      </c>
      <c r="F156" s="24">
        <v>11586214.8</v>
      </c>
      <c r="G156" s="24">
        <v>9108956</v>
      </c>
      <c r="H156" s="24">
        <f t="shared" si="11"/>
        <v>2477258.8000000007</v>
      </c>
      <c r="I156" s="24">
        <v>6314422.7</v>
      </c>
      <c r="J156" s="24">
        <f t="shared" si="12"/>
        <v>5271792.100000001</v>
      </c>
      <c r="K156" s="24">
        <v>24494493.2</v>
      </c>
      <c r="L156" s="24">
        <v>20475500.5</v>
      </c>
      <c r="M156" s="24">
        <v>1519318.7</v>
      </c>
      <c r="N156" s="24">
        <v>279332.7</v>
      </c>
      <c r="O156" s="24">
        <v>2501106.1</v>
      </c>
      <c r="P156" s="24">
        <f t="shared" si="13"/>
        <v>3643.87342708337</v>
      </c>
      <c r="Q156" s="39">
        <v>1446755</v>
      </c>
    </row>
    <row r="157" spans="1:17" ht="12" thickBot="1">
      <c r="A157" s="30">
        <v>131</v>
      </c>
      <c r="B157" s="21">
        <v>444</v>
      </c>
      <c r="C157" s="26" t="str">
        <f>VLOOKUP(B157,'[1]listing13'!$E$36:$H$345,4,0)</f>
        <v>BDL</v>
      </c>
      <c r="D157" s="21" t="s">
        <v>15</v>
      </c>
      <c r="E157" s="22" t="s">
        <v>16</v>
      </c>
      <c r="F157" s="24">
        <v>3151576.5</v>
      </c>
      <c r="G157" s="24">
        <v>1263987.2</v>
      </c>
      <c r="H157" s="24">
        <f aca="true" t="shared" si="14" ref="H157:H187">F157-G157</f>
        <v>1887589.3</v>
      </c>
      <c r="I157" s="24">
        <v>906905.1</v>
      </c>
      <c r="J157" s="24">
        <f aca="true" t="shared" si="15" ref="J157:J187">F157-I157</f>
        <v>2244671.4</v>
      </c>
      <c r="K157" s="24">
        <v>635054.7</v>
      </c>
      <c r="L157" s="24">
        <v>536241</v>
      </c>
      <c r="M157" s="24">
        <v>90137.8</v>
      </c>
      <c r="N157" s="24">
        <v>7960.7</v>
      </c>
      <c r="O157" s="24">
        <v>15027.5</v>
      </c>
      <c r="P157" s="24">
        <f aca="true" t="shared" si="16" ref="P157:P187">J157*1000/Q157</f>
        <v>2705.655587725494</v>
      </c>
      <c r="Q157" s="39">
        <v>829622</v>
      </c>
    </row>
    <row r="158" spans="1:17" ht="12" thickBot="1">
      <c r="A158" s="30">
        <v>132</v>
      </c>
      <c r="B158" s="21">
        <v>445</v>
      </c>
      <c r="C158" s="26" t="str">
        <f>VLOOKUP(B158,'[1]listing13'!$E$36:$H$345,4,0)</f>
        <v>BTG</v>
      </c>
      <c r="D158" s="21" t="s">
        <v>2</v>
      </c>
      <c r="E158" s="22" t="s">
        <v>183</v>
      </c>
      <c r="F158" s="24">
        <v>1524297.1</v>
      </c>
      <c r="G158" s="24">
        <v>560409.1</v>
      </c>
      <c r="H158" s="24">
        <f t="shared" si="14"/>
        <v>963888.0000000001</v>
      </c>
      <c r="I158" s="24">
        <v>867215.7</v>
      </c>
      <c r="J158" s="24">
        <f t="shared" si="15"/>
        <v>657081.4000000001</v>
      </c>
      <c r="K158" s="24">
        <v>994387.4</v>
      </c>
      <c r="L158" s="24" t="s">
        <v>9</v>
      </c>
      <c r="M158" s="24">
        <v>1022363.9</v>
      </c>
      <c r="N158" s="24" t="s">
        <v>9</v>
      </c>
      <c r="O158" s="24">
        <v>-27976.5</v>
      </c>
      <c r="P158" s="24">
        <f t="shared" si="16"/>
        <v>2601.1899860653666</v>
      </c>
      <c r="Q158" s="39">
        <v>252608</v>
      </c>
    </row>
    <row r="159" spans="1:17" ht="12" thickBot="1">
      <c r="A159" s="30">
        <v>133</v>
      </c>
      <c r="B159" s="21">
        <v>447</v>
      </c>
      <c r="C159" s="26" t="str">
        <f>VLOOKUP(B159,'[1]listing13'!$E$36:$H$345,4,0)</f>
        <v>UBA</v>
      </c>
      <c r="D159" s="21" t="s">
        <v>3</v>
      </c>
      <c r="E159" s="22" t="s">
        <v>184</v>
      </c>
      <c r="F159" s="24">
        <v>143251.9</v>
      </c>
      <c r="G159" s="24">
        <v>15538.3</v>
      </c>
      <c r="H159" s="24">
        <f t="shared" si="14"/>
        <v>127713.59999999999</v>
      </c>
      <c r="I159" s="24">
        <v>47502.2</v>
      </c>
      <c r="J159" s="24">
        <f t="shared" si="15"/>
        <v>95749.7</v>
      </c>
      <c r="K159" s="24">
        <v>1514.5</v>
      </c>
      <c r="L159" s="24" t="s">
        <v>9</v>
      </c>
      <c r="M159" s="24">
        <v>4489.6</v>
      </c>
      <c r="N159" s="24" t="s">
        <v>9</v>
      </c>
      <c r="O159" s="24">
        <v>-2975.1</v>
      </c>
      <c r="P159" s="24">
        <f t="shared" si="16"/>
        <v>597.9871346490132</v>
      </c>
      <c r="Q159" s="39">
        <v>160120</v>
      </c>
    </row>
    <row r="160" spans="1:17" ht="12" thickBot="1">
      <c r="A160" s="30">
        <v>134</v>
      </c>
      <c r="B160" s="21">
        <v>448</v>
      </c>
      <c r="C160" s="26" t="str">
        <f>VLOOKUP(B160,'[1]listing13'!$E$36:$H$345,4,0)</f>
        <v>CHR</v>
      </c>
      <c r="D160" s="21" t="s">
        <v>8</v>
      </c>
      <c r="E160" s="22" t="s">
        <v>185</v>
      </c>
      <c r="F160" s="24">
        <v>478918.5</v>
      </c>
      <c r="G160" s="24">
        <v>85258.1</v>
      </c>
      <c r="H160" s="24">
        <f t="shared" si="14"/>
        <v>393660.4</v>
      </c>
      <c r="I160" s="24">
        <v>401789.3</v>
      </c>
      <c r="J160" s="24">
        <f t="shared" si="15"/>
        <v>77129.20000000001</v>
      </c>
      <c r="K160" s="24">
        <v>190636.4</v>
      </c>
      <c r="L160" s="24" t="s">
        <v>9</v>
      </c>
      <c r="M160" s="24">
        <v>185179.2</v>
      </c>
      <c r="N160" s="24" t="s">
        <v>9</v>
      </c>
      <c r="O160" s="24">
        <v>4911.5</v>
      </c>
      <c r="P160" s="24">
        <f t="shared" si="16"/>
        <v>108.09994127532066</v>
      </c>
      <c r="Q160" s="39">
        <v>713499</v>
      </c>
    </row>
    <row r="161" spans="1:17" ht="12" thickBot="1">
      <c r="A161" s="30">
        <v>135</v>
      </c>
      <c r="B161" s="21">
        <v>450</v>
      </c>
      <c r="C161" s="26" t="str">
        <f>VLOOKUP(B161,'[1]listing13'!$E$36:$H$345,4,0)</f>
        <v>ZOO</v>
      </c>
      <c r="D161" s="21" t="s">
        <v>3</v>
      </c>
      <c r="E161" s="22" t="s">
        <v>12</v>
      </c>
      <c r="F161" s="24">
        <v>1515921.5</v>
      </c>
      <c r="G161" s="24">
        <v>549880.4</v>
      </c>
      <c r="H161" s="24">
        <f t="shared" si="14"/>
        <v>966041.1</v>
      </c>
      <c r="I161" s="24">
        <v>129581.8</v>
      </c>
      <c r="J161" s="24">
        <f t="shared" si="15"/>
        <v>1386339.7</v>
      </c>
      <c r="K161" s="24">
        <v>879470.5</v>
      </c>
      <c r="L161" s="24">
        <v>414793.1</v>
      </c>
      <c r="M161" s="24">
        <v>298132.1</v>
      </c>
      <c r="N161" s="24">
        <v>-6016.7</v>
      </c>
      <c r="O161" s="24">
        <v>143874.1</v>
      </c>
      <c r="P161" s="24">
        <f t="shared" si="16"/>
        <v>369.203828339384</v>
      </c>
      <c r="Q161" s="39">
        <v>3754944</v>
      </c>
    </row>
    <row r="162" spans="1:17" ht="12" thickBot="1">
      <c r="A162" s="30">
        <v>136</v>
      </c>
      <c r="B162" s="21">
        <v>452</v>
      </c>
      <c r="C162" s="26" t="str">
        <f>VLOOKUP(B162,'[1]listing13'!$E$36:$H$345,4,0)</f>
        <v>AOI</v>
      </c>
      <c r="D162" s="21" t="s">
        <v>4</v>
      </c>
      <c r="E162" s="22" t="s">
        <v>33</v>
      </c>
      <c r="F162" s="24">
        <v>2804916</v>
      </c>
      <c r="G162" s="24">
        <v>293108.2</v>
      </c>
      <c r="H162" s="24">
        <f t="shared" si="14"/>
        <v>2511807.8</v>
      </c>
      <c r="I162" s="24">
        <v>6008691.8</v>
      </c>
      <c r="J162" s="24">
        <f t="shared" si="15"/>
        <v>-3203775.8</v>
      </c>
      <c r="K162" s="24">
        <v>140200.5</v>
      </c>
      <c r="L162" s="24">
        <v>4059.5</v>
      </c>
      <c r="M162" s="24">
        <v>219352.7</v>
      </c>
      <c r="N162" s="24">
        <v>22026.6</v>
      </c>
      <c r="O162" s="24">
        <v>-61185.1</v>
      </c>
      <c r="P162" s="24">
        <f t="shared" si="16"/>
        <v>-1384.9500211604393</v>
      </c>
      <c r="Q162" s="39">
        <v>2313279</v>
      </c>
    </row>
    <row r="163" spans="1:17" ht="12" thickBot="1">
      <c r="A163" s="30">
        <v>137</v>
      </c>
      <c r="B163" s="21">
        <v>454</v>
      </c>
      <c r="C163" s="26" t="str">
        <f>VLOOKUP(B163,'[1]listing13'!$E$36:$H$345,4,0)</f>
        <v>HBT</v>
      </c>
      <c r="D163" s="21" t="s">
        <v>2</v>
      </c>
      <c r="E163" s="22" t="s">
        <v>186</v>
      </c>
      <c r="F163" s="24">
        <v>9001148.766</v>
      </c>
      <c r="G163" s="24">
        <v>2908617.003</v>
      </c>
      <c r="H163" s="24">
        <f t="shared" si="14"/>
        <v>6092531.763</v>
      </c>
      <c r="I163" s="24">
        <v>3108910.18</v>
      </c>
      <c r="J163" s="24">
        <f t="shared" si="15"/>
        <v>5892238.586000001</v>
      </c>
      <c r="K163" s="24">
        <v>1758170.078</v>
      </c>
      <c r="L163" s="24">
        <v>1093802.847</v>
      </c>
      <c r="M163" s="24">
        <v>767140.042</v>
      </c>
      <c r="N163" s="24">
        <v>-5615.8</v>
      </c>
      <c r="O163" s="24">
        <v>-108388.538</v>
      </c>
      <c r="P163" s="24">
        <f t="shared" si="16"/>
        <v>32849.08311730305</v>
      </c>
      <c r="Q163" s="39">
        <v>179373</v>
      </c>
    </row>
    <row r="164" spans="1:17" ht="12" thickBot="1">
      <c r="A164" s="30">
        <v>138</v>
      </c>
      <c r="B164" s="21">
        <v>455</v>
      </c>
      <c r="C164" s="26" t="str">
        <f>VLOOKUP(B164,'[1]listing13'!$E$36:$H$345,4,0)</f>
        <v>TVT</v>
      </c>
      <c r="D164" s="21" t="s">
        <v>2</v>
      </c>
      <c r="E164" s="22" t="s">
        <v>187</v>
      </c>
      <c r="F164" s="24">
        <v>3585279</v>
      </c>
      <c r="G164" s="24">
        <v>2191028.8</v>
      </c>
      <c r="H164" s="24">
        <f t="shared" si="14"/>
        <v>1394250.2000000002</v>
      </c>
      <c r="I164" s="24">
        <v>699908.5</v>
      </c>
      <c r="J164" s="24">
        <f t="shared" si="15"/>
        <v>2885370.5</v>
      </c>
      <c r="K164" s="24">
        <v>1265682</v>
      </c>
      <c r="L164" s="24">
        <v>1140238</v>
      </c>
      <c r="M164" s="24">
        <v>75548.9</v>
      </c>
      <c r="N164" s="24">
        <v>-24076.6</v>
      </c>
      <c r="O164" s="24">
        <v>23236.7</v>
      </c>
      <c r="P164" s="24">
        <f t="shared" si="16"/>
        <v>8731.375960781941</v>
      </c>
      <c r="Q164" s="39">
        <v>330460</v>
      </c>
    </row>
    <row r="165" spans="1:17" ht="12" thickBot="1">
      <c r="A165" s="30">
        <v>139</v>
      </c>
      <c r="B165" s="21">
        <v>458</v>
      </c>
      <c r="C165" s="26" t="str">
        <f>VLOOKUP(B165,'[1]listing13'!$E$36:$H$345,4,0)</f>
        <v>TTL</v>
      </c>
      <c r="D165" s="21" t="s">
        <v>2</v>
      </c>
      <c r="E165" s="22" t="s">
        <v>188</v>
      </c>
      <c r="F165" s="24">
        <v>115497928.7</v>
      </c>
      <c r="G165" s="24">
        <v>108785743</v>
      </c>
      <c r="H165" s="24">
        <f t="shared" si="14"/>
        <v>6712185.700000003</v>
      </c>
      <c r="I165" s="24">
        <v>5822301.2</v>
      </c>
      <c r="J165" s="24">
        <f t="shared" si="15"/>
        <v>109675627.5</v>
      </c>
      <c r="K165" s="24">
        <v>194004545.8</v>
      </c>
      <c r="L165" s="24">
        <v>88055570.9</v>
      </c>
      <c r="M165" s="24">
        <v>1094799.3</v>
      </c>
      <c r="N165" s="24">
        <v>1179267</v>
      </c>
      <c r="O165" s="24">
        <v>80057983.5</v>
      </c>
      <c r="P165" s="24">
        <f t="shared" si="16"/>
        <v>2082.506617272886</v>
      </c>
      <c r="Q165" s="39">
        <v>52665200</v>
      </c>
    </row>
    <row r="166" spans="1:17" ht="12" thickBot="1">
      <c r="A166" s="30">
        <v>140</v>
      </c>
      <c r="B166" s="21">
        <v>459</v>
      </c>
      <c r="C166" s="26" t="str">
        <f>VLOOKUP(B166,'[1]listing13'!$E$36:$H$345,4,0)</f>
        <v>IBA</v>
      </c>
      <c r="D166" s="21" t="s">
        <v>6</v>
      </c>
      <c r="E166" s="22" t="s">
        <v>189</v>
      </c>
      <c r="F166" s="24">
        <v>249642.2</v>
      </c>
      <c r="G166" s="24">
        <v>48725</v>
      </c>
      <c r="H166" s="24">
        <f t="shared" si="14"/>
        <v>200917.2</v>
      </c>
      <c r="I166" s="24">
        <v>120489.1</v>
      </c>
      <c r="J166" s="24">
        <f t="shared" si="15"/>
        <v>129153.1</v>
      </c>
      <c r="K166" s="24">
        <v>214115.2</v>
      </c>
      <c r="L166" s="24">
        <v>163658</v>
      </c>
      <c r="M166" s="24">
        <v>44101.7</v>
      </c>
      <c r="N166" s="24">
        <v>-3412.4</v>
      </c>
      <c r="O166" s="24">
        <v>2648.8</v>
      </c>
      <c r="P166" s="24">
        <f t="shared" si="16"/>
        <v>325.25303146681443</v>
      </c>
      <c r="Q166" s="39">
        <v>397085</v>
      </c>
    </row>
    <row r="167" spans="1:17" ht="12" thickBot="1">
      <c r="A167" s="30">
        <v>141</v>
      </c>
      <c r="B167" s="21">
        <v>460</v>
      </c>
      <c r="C167" s="26" t="str">
        <f>VLOOKUP(B167,'[1]listing13'!$E$36:$H$345,4,0)</f>
        <v>SHV</v>
      </c>
      <c r="D167" s="21" t="s">
        <v>2</v>
      </c>
      <c r="E167" s="22" t="s">
        <v>190</v>
      </c>
      <c r="F167" s="24">
        <v>88007435.4</v>
      </c>
      <c r="G167" s="24">
        <v>19217537.2</v>
      </c>
      <c r="H167" s="24">
        <f t="shared" si="14"/>
        <v>68789898.2</v>
      </c>
      <c r="I167" s="24">
        <v>68382281.7</v>
      </c>
      <c r="J167" s="24">
        <f t="shared" si="15"/>
        <v>19625153.700000003</v>
      </c>
      <c r="K167" s="24">
        <v>24135341.7</v>
      </c>
      <c r="L167" s="24">
        <v>25374377.9</v>
      </c>
      <c r="M167" s="24">
        <v>1057154.5</v>
      </c>
      <c r="N167" s="24">
        <v>-107603.9</v>
      </c>
      <c r="O167" s="24">
        <v>-2403794.6</v>
      </c>
      <c r="P167" s="24">
        <f t="shared" si="16"/>
        <v>1462.479021508222</v>
      </c>
      <c r="Q167" s="39">
        <v>13419101</v>
      </c>
    </row>
    <row r="168" spans="1:17" ht="12" thickBot="1">
      <c r="A168" s="30">
        <v>142</v>
      </c>
      <c r="B168" s="21">
        <v>461</v>
      </c>
      <c r="C168" s="26" t="str">
        <f>VLOOKUP(B168,'[1]listing13'!$E$36:$H$345,4,0)</f>
        <v>ADL</v>
      </c>
      <c r="D168" s="21" t="s">
        <v>2</v>
      </c>
      <c r="E168" s="22" t="s">
        <v>191</v>
      </c>
      <c r="F168" s="24">
        <v>3550114.1</v>
      </c>
      <c r="G168" s="24">
        <v>1777705</v>
      </c>
      <c r="H168" s="24">
        <f t="shared" si="14"/>
        <v>1772409.1</v>
      </c>
      <c r="I168" s="24">
        <v>686680.5</v>
      </c>
      <c r="J168" s="24">
        <f t="shared" si="15"/>
        <v>2863433.6</v>
      </c>
      <c r="K168" s="24">
        <v>3720561.3</v>
      </c>
      <c r="L168" s="24">
        <v>2844216.6</v>
      </c>
      <c r="M168" s="24">
        <v>216203.8</v>
      </c>
      <c r="N168" s="24">
        <v>-148338.3</v>
      </c>
      <c r="O168" s="24">
        <v>460622.4</v>
      </c>
      <c r="P168" s="24">
        <f t="shared" si="16"/>
        <v>908.6503872682547</v>
      </c>
      <c r="Q168" s="39">
        <v>3151304</v>
      </c>
    </row>
    <row r="169" spans="1:17" ht="12" thickBot="1">
      <c r="A169" s="30">
        <v>143</v>
      </c>
      <c r="B169" s="21">
        <v>464</v>
      </c>
      <c r="C169" s="26" t="str">
        <f>VLOOKUP(B169,'[1]listing13'!$E$36:$H$345,4,0)</f>
        <v>TAL</v>
      </c>
      <c r="D169" s="21" t="s">
        <v>2</v>
      </c>
      <c r="E169" s="22" t="s">
        <v>17</v>
      </c>
      <c r="F169" s="24">
        <v>883084.2</v>
      </c>
      <c r="G169" s="24">
        <v>457272</v>
      </c>
      <c r="H169" s="24">
        <f t="shared" si="14"/>
        <v>425812.19999999995</v>
      </c>
      <c r="I169" s="24">
        <v>628705.3</v>
      </c>
      <c r="J169" s="24">
        <f t="shared" si="15"/>
        <v>254378.8999999999</v>
      </c>
      <c r="K169" s="24">
        <v>712713.6</v>
      </c>
      <c r="L169" s="24">
        <v>396286.5</v>
      </c>
      <c r="M169" s="24">
        <v>200455.9</v>
      </c>
      <c r="N169" s="24">
        <v>-92946.8</v>
      </c>
      <c r="O169" s="24">
        <v>11427.3</v>
      </c>
      <c r="P169" s="24">
        <f t="shared" si="16"/>
        <v>366.40082158948167</v>
      </c>
      <c r="Q169" s="39">
        <v>694264</v>
      </c>
    </row>
    <row r="170" spans="1:17" ht="12" thickBot="1">
      <c r="A170" s="30">
        <v>144</v>
      </c>
      <c r="B170" s="21">
        <v>466</v>
      </c>
      <c r="C170" s="26" t="str">
        <f>VLOOKUP(B170,'[1]listing13'!$E$36:$H$345,4,0)</f>
        <v>BOE</v>
      </c>
      <c r="D170" s="21" t="s">
        <v>2</v>
      </c>
      <c r="E170" s="22" t="s">
        <v>192</v>
      </c>
      <c r="F170" s="24">
        <v>1798811.6</v>
      </c>
      <c r="G170" s="24">
        <v>363948</v>
      </c>
      <c r="H170" s="24">
        <f t="shared" si="14"/>
        <v>1434863.6</v>
      </c>
      <c r="I170" s="24">
        <v>271944.4</v>
      </c>
      <c r="J170" s="24">
        <f t="shared" si="15"/>
        <v>1526867.2000000002</v>
      </c>
      <c r="K170" s="24">
        <v>1675286.4</v>
      </c>
      <c r="L170" s="24" t="s">
        <v>9</v>
      </c>
      <c r="M170" s="24">
        <v>1676499</v>
      </c>
      <c r="N170" s="24" t="s">
        <v>9</v>
      </c>
      <c r="O170" s="24">
        <v>-1212.6</v>
      </c>
      <c r="P170" s="24">
        <f t="shared" si="16"/>
        <v>2847.692459766085</v>
      </c>
      <c r="Q170" s="39">
        <v>536177</v>
      </c>
    </row>
    <row r="171" spans="1:17" ht="12" thickBot="1">
      <c r="A171" s="30">
        <v>145</v>
      </c>
      <c r="B171" s="21">
        <v>471</v>
      </c>
      <c r="C171" s="26" t="str">
        <f>VLOOKUP(B171,'[1]listing13'!$E$36:$H$345,4,0)</f>
        <v>MNB</v>
      </c>
      <c r="D171" s="21" t="s">
        <v>6</v>
      </c>
      <c r="E171" s="22" t="s">
        <v>193</v>
      </c>
      <c r="F171" s="24">
        <v>189876.322</v>
      </c>
      <c r="G171" s="24">
        <v>170091.335</v>
      </c>
      <c r="H171" s="24">
        <f t="shared" si="14"/>
        <v>19784.986999999994</v>
      </c>
      <c r="I171" s="24">
        <v>168459.841</v>
      </c>
      <c r="J171" s="24">
        <f t="shared" si="15"/>
        <v>21416.481</v>
      </c>
      <c r="K171" s="24" t="s">
        <v>9</v>
      </c>
      <c r="L171" s="24" t="s">
        <v>9</v>
      </c>
      <c r="M171" s="24" t="s">
        <v>9</v>
      </c>
      <c r="N171" s="24" t="s">
        <v>9</v>
      </c>
      <c r="O171" s="24" t="s">
        <v>9</v>
      </c>
      <c r="P171" s="24">
        <f t="shared" si="16"/>
        <v>174.44819047463895</v>
      </c>
      <c r="Q171" s="39">
        <v>122767</v>
      </c>
    </row>
    <row r="172" spans="1:17" ht="12" thickBot="1">
      <c r="A172" s="30">
        <v>146</v>
      </c>
      <c r="B172" s="21">
        <v>476</v>
      </c>
      <c r="C172" s="26" t="str">
        <f>VLOOKUP(B172,'[1]listing13'!$E$36:$H$345,4,0)</f>
        <v>BRC</v>
      </c>
      <c r="D172" s="21" t="s">
        <v>6</v>
      </c>
      <c r="E172" s="22" t="s">
        <v>194</v>
      </c>
      <c r="F172" s="24">
        <v>9497863.1</v>
      </c>
      <c r="G172" s="24">
        <v>3761802.3</v>
      </c>
      <c r="H172" s="24">
        <f t="shared" si="14"/>
        <v>5736060.8</v>
      </c>
      <c r="I172" s="24">
        <v>3331286.1</v>
      </c>
      <c r="J172" s="24">
        <f t="shared" si="15"/>
        <v>6166577</v>
      </c>
      <c r="K172" s="24">
        <v>2253240.6</v>
      </c>
      <c r="L172" s="24">
        <v>1224302.2</v>
      </c>
      <c r="M172" s="24">
        <v>713196.3</v>
      </c>
      <c r="N172" s="24">
        <v>791.3</v>
      </c>
      <c r="O172" s="24">
        <v>284959.2</v>
      </c>
      <c r="P172" s="24">
        <f t="shared" si="16"/>
        <v>151654.54232452906</v>
      </c>
      <c r="Q172" s="39">
        <f>31045+9617</f>
        <v>40662</v>
      </c>
    </row>
    <row r="173" spans="1:17" ht="12" thickBot="1">
      <c r="A173" s="30">
        <v>147</v>
      </c>
      <c r="B173" s="21">
        <v>484</v>
      </c>
      <c r="C173" s="26" t="str">
        <f>VLOOKUP(B173,'[1]listing13'!$E$36:$H$345,4,0)</f>
        <v>UID</v>
      </c>
      <c r="D173" s="21" t="s">
        <v>4</v>
      </c>
      <c r="E173" s="22" t="s">
        <v>195</v>
      </c>
      <c r="F173" s="24">
        <v>11491420.4</v>
      </c>
      <c r="G173" s="24">
        <v>593047.6</v>
      </c>
      <c r="H173" s="24">
        <f t="shared" si="14"/>
        <v>10898372.8</v>
      </c>
      <c r="I173" s="24">
        <v>10732359.2</v>
      </c>
      <c r="J173" s="24">
        <f t="shared" si="15"/>
        <v>759061.2000000011</v>
      </c>
      <c r="K173" s="24">
        <v>1549745.5</v>
      </c>
      <c r="L173" s="24" t="s">
        <v>9</v>
      </c>
      <c r="M173" s="24">
        <v>3918042.8</v>
      </c>
      <c r="N173" s="24">
        <v>-614477.4</v>
      </c>
      <c r="O173" s="24">
        <v>-2982774.7</v>
      </c>
      <c r="P173" s="24">
        <f t="shared" si="16"/>
        <v>20.62226400074987</v>
      </c>
      <c r="Q173" s="39">
        <v>36807850</v>
      </c>
    </row>
    <row r="174" spans="1:17" ht="12" thickBot="1">
      <c r="A174" s="30">
        <v>148</v>
      </c>
      <c r="B174" s="21">
        <v>492</v>
      </c>
      <c r="C174" s="26" t="str">
        <f>VLOOKUP(B174,'[1]listing13'!$E$36:$H$345,4,0)</f>
        <v>BEU</v>
      </c>
      <c r="D174" s="21" t="s">
        <v>2</v>
      </c>
      <c r="E174" s="22" t="s">
        <v>35</v>
      </c>
      <c r="F174" s="24">
        <v>1972669.4</v>
      </c>
      <c r="G174" s="24">
        <v>1371744.8</v>
      </c>
      <c r="H174" s="24">
        <f t="shared" si="14"/>
        <v>600924.5999999999</v>
      </c>
      <c r="I174" s="24">
        <v>3822566.8</v>
      </c>
      <c r="J174" s="24">
        <f t="shared" si="15"/>
        <v>-1849897.4</v>
      </c>
      <c r="K174" s="24">
        <v>705468</v>
      </c>
      <c r="L174" s="24">
        <v>330553.9</v>
      </c>
      <c r="M174" s="24">
        <v>1675190.5</v>
      </c>
      <c r="N174" s="24">
        <v>-1127440.4</v>
      </c>
      <c r="O174" s="24">
        <v>-2427716.8</v>
      </c>
      <c r="P174" s="24">
        <f t="shared" si="16"/>
        <v>-97.04593622521782</v>
      </c>
      <c r="Q174" s="39">
        <v>19062080</v>
      </c>
    </row>
    <row r="175" spans="1:17" ht="12" thickBot="1">
      <c r="A175" s="30">
        <v>149</v>
      </c>
      <c r="B175" s="21">
        <v>503</v>
      </c>
      <c r="C175" s="26" t="str">
        <f>VLOOKUP(B175,'[1]listing13'!$E$36:$H$345,4,0)</f>
        <v>MSC</v>
      </c>
      <c r="D175" s="21" t="s">
        <v>4</v>
      </c>
      <c r="E175" s="22" t="s">
        <v>196</v>
      </c>
      <c r="F175" s="24">
        <v>933606.31</v>
      </c>
      <c r="G175" s="24">
        <v>932929.662</v>
      </c>
      <c r="H175" s="24">
        <f t="shared" si="14"/>
        <v>676.6480000000447</v>
      </c>
      <c r="I175" s="24">
        <v>49860.048</v>
      </c>
      <c r="J175" s="24">
        <f t="shared" si="15"/>
        <v>883746.2620000001</v>
      </c>
      <c r="K175" s="24">
        <v>34177.478</v>
      </c>
      <c r="L175" s="24">
        <v>8780.169</v>
      </c>
      <c r="M175" s="24">
        <v>38860.299</v>
      </c>
      <c r="N175" s="24">
        <v>9073.697</v>
      </c>
      <c r="O175" s="24">
        <v>-4426.985</v>
      </c>
      <c r="P175" s="24">
        <f t="shared" si="16"/>
        <v>29.458208733333336</v>
      </c>
      <c r="Q175" s="39">
        <v>30000000</v>
      </c>
    </row>
    <row r="176" spans="1:17" ht="12" thickBot="1">
      <c r="A176" s="30">
        <v>150</v>
      </c>
      <c r="B176" s="21">
        <v>509</v>
      </c>
      <c r="C176" s="26" t="str">
        <f>VLOOKUP(B176,'[1]listing13'!$E$36:$H$345,4,0)</f>
        <v>MEI</v>
      </c>
      <c r="D176" s="21" t="s">
        <v>4</v>
      </c>
      <c r="E176" s="22" t="s">
        <v>197</v>
      </c>
      <c r="F176" s="24">
        <v>8832457.5</v>
      </c>
      <c r="G176" s="24">
        <v>7498554.5</v>
      </c>
      <c r="H176" s="24">
        <f t="shared" si="14"/>
        <v>1333903</v>
      </c>
      <c r="I176" s="24">
        <v>4056230</v>
      </c>
      <c r="J176" s="24">
        <f t="shared" si="15"/>
        <v>4776227.5</v>
      </c>
      <c r="K176" s="24">
        <v>8916140.8</v>
      </c>
      <c r="L176" s="24">
        <v>7414951.4</v>
      </c>
      <c r="M176" s="24">
        <v>1263562.2</v>
      </c>
      <c r="N176" s="24">
        <v>-21197.6</v>
      </c>
      <c r="O176" s="24">
        <v>194786.6</v>
      </c>
      <c r="P176" s="24">
        <f t="shared" si="16"/>
        <v>119.37448002655906</v>
      </c>
      <c r="Q176" s="39">
        <v>40010457</v>
      </c>
    </row>
    <row r="177" spans="1:17" ht="12" thickBot="1">
      <c r="A177" s="30">
        <v>151</v>
      </c>
      <c r="B177" s="21">
        <v>517</v>
      </c>
      <c r="C177" s="26" t="str">
        <f>VLOOKUP(B177,'[1]listing13'!$E$36:$H$345,4,0)</f>
        <v>MSH</v>
      </c>
      <c r="D177" s="21" t="s">
        <v>4</v>
      </c>
      <c r="E177" s="22" t="s">
        <v>198</v>
      </c>
      <c r="F177" s="24">
        <v>5535101.79</v>
      </c>
      <c r="G177" s="24">
        <v>2777858.119</v>
      </c>
      <c r="H177" s="24">
        <f t="shared" si="14"/>
        <v>2757243.671</v>
      </c>
      <c r="I177" s="24">
        <v>2241288.341</v>
      </c>
      <c r="J177" s="24">
        <f t="shared" si="15"/>
        <v>3293813.449</v>
      </c>
      <c r="K177" s="24">
        <v>1097978.448</v>
      </c>
      <c r="L177" s="24">
        <v>306851.855</v>
      </c>
      <c r="M177" s="24">
        <v>643730.717</v>
      </c>
      <c r="N177" s="24">
        <v>-87845.214</v>
      </c>
      <c r="O177" s="24">
        <v>-55188.926</v>
      </c>
      <c r="P177" s="24">
        <f t="shared" si="16"/>
        <v>329.3813449</v>
      </c>
      <c r="Q177" s="39">
        <v>10000000</v>
      </c>
    </row>
    <row r="178" spans="1:17" ht="12" thickBot="1">
      <c r="A178" s="30">
        <v>152</v>
      </c>
      <c r="B178" s="21">
        <v>521</v>
      </c>
      <c r="C178" s="26" t="str">
        <f>VLOOKUP(B178,'[1]listing13'!$E$36:$H$345,4,0)</f>
        <v>JTB</v>
      </c>
      <c r="D178" s="21" t="s">
        <v>4</v>
      </c>
      <c r="E178" s="22" t="s">
        <v>199</v>
      </c>
      <c r="F178" s="24">
        <v>8785141.501</v>
      </c>
      <c r="G178" s="24">
        <v>1012762.23</v>
      </c>
      <c r="H178" s="24">
        <f t="shared" si="14"/>
        <v>7772379.271</v>
      </c>
      <c r="I178" s="24">
        <v>319471.164</v>
      </c>
      <c r="J178" s="24">
        <f t="shared" si="15"/>
        <v>8465670.337</v>
      </c>
      <c r="K178" s="24">
        <v>2280947.312</v>
      </c>
      <c r="L178" s="24">
        <v>1326108.707</v>
      </c>
      <c r="M178" s="24">
        <v>686654.852</v>
      </c>
      <c r="N178" s="24">
        <v>11932.262</v>
      </c>
      <c r="O178" s="24">
        <v>252104.413</v>
      </c>
      <c r="P178" s="24">
        <f t="shared" si="16"/>
        <v>84.65670336999999</v>
      </c>
      <c r="Q178" s="39">
        <v>100000000</v>
      </c>
    </row>
    <row r="179" spans="1:17" ht="12" thickBot="1">
      <c r="A179" s="30">
        <v>153</v>
      </c>
      <c r="B179" s="21">
        <v>522</v>
      </c>
      <c r="C179" s="26" t="str">
        <f>VLOOKUP(B179,'[1]listing13'!$E$36:$H$345,4,0)</f>
        <v>BDS</v>
      </c>
      <c r="D179" s="21" t="s">
        <v>4</v>
      </c>
      <c r="E179" s="22" t="s">
        <v>200</v>
      </c>
      <c r="F179" s="24">
        <v>9887113.592</v>
      </c>
      <c r="G179" s="24">
        <v>5810932.571</v>
      </c>
      <c r="H179" s="24">
        <f t="shared" si="14"/>
        <v>4076181.0209999997</v>
      </c>
      <c r="I179" s="24">
        <v>1141994.122</v>
      </c>
      <c r="J179" s="24">
        <f t="shared" si="15"/>
        <v>8745119.47</v>
      </c>
      <c r="K179" s="24">
        <v>4946860.816</v>
      </c>
      <c r="L179" s="24">
        <v>811211.703</v>
      </c>
      <c r="M179" s="24">
        <v>2520802.102</v>
      </c>
      <c r="N179" s="24">
        <v>-21543.582</v>
      </c>
      <c r="O179" s="24">
        <v>1430807.955</v>
      </c>
      <c r="P179" s="24">
        <f t="shared" si="16"/>
        <v>795.0108609090909</v>
      </c>
      <c r="Q179" s="39">
        <v>11000000</v>
      </c>
    </row>
    <row r="180" spans="1:17" ht="12" thickBot="1">
      <c r="A180" s="30">
        <v>154</v>
      </c>
      <c r="B180" s="21">
        <v>523</v>
      </c>
      <c r="C180" s="26" t="str">
        <f>VLOOKUP(B180,'[1]listing13'!$E$36:$H$345,4,0)</f>
        <v>DAZ</v>
      </c>
      <c r="D180" s="21" t="s">
        <v>6</v>
      </c>
      <c r="E180" s="22" t="s">
        <v>201</v>
      </c>
      <c r="F180" s="24">
        <v>180555.4</v>
      </c>
      <c r="G180" s="24">
        <v>7766.5</v>
      </c>
      <c r="H180" s="24">
        <f t="shared" si="14"/>
        <v>172788.9</v>
      </c>
      <c r="I180" s="24">
        <v>944.3</v>
      </c>
      <c r="J180" s="24">
        <f t="shared" si="15"/>
        <v>179611.1</v>
      </c>
      <c r="K180" s="24">
        <v>676090.2</v>
      </c>
      <c r="L180" s="24" t="s">
        <v>9</v>
      </c>
      <c r="M180" s="24">
        <v>666773</v>
      </c>
      <c r="N180" s="24" t="s">
        <v>9</v>
      </c>
      <c r="O180" s="24">
        <v>8385.5</v>
      </c>
      <c r="P180" s="24">
        <f t="shared" si="16"/>
        <v>2397.307866848189</v>
      </c>
      <c r="Q180" s="39">
        <v>74922</v>
      </c>
    </row>
    <row r="181" spans="1:17" ht="12" thickBot="1">
      <c r="A181" s="30">
        <v>155</v>
      </c>
      <c r="B181" s="21">
        <v>524</v>
      </c>
      <c r="C181" s="26" t="str">
        <f>VLOOKUP(B181,'[1]listing13'!$E$36:$H$345,4,0)</f>
        <v>MDR</v>
      </c>
      <c r="D181" s="21" t="s">
        <v>6</v>
      </c>
      <c r="E181" s="22" t="s">
        <v>7</v>
      </c>
      <c r="F181" s="64">
        <v>17522251.4</v>
      </c>
      <c r="G181" s="64">
        <v>10409244.3</v>
      </c>
      <c r="H181" s="64">
        <f t="shared" si="14"/>
        <v>7113007.099999998</v>
      </c>
      <c r="I181" s="64">
        <v>2035131.9</v>
      </c>
      <c r="J181" s="64">
        <f t="shared" si="15"/>
        <v>15487119.499999998</v>
      </c>
      <c r="K181" s="64">
        <v>2632495.2</v>
      </c>
      <c r="L181" s="64">
        <v>1859060.6</v>
      </c>
      <c r="M181" s="64">
        <v>1387266</v>
      </c>
      <c r="N181" s="65">
        <v>1901432.6</v>
      </c>
      <c r="O181" s="65">
        <v>1180028.2</v>
      </c>
      <c r="P181" s="24">
        <f t="shared" si="16"/>
        <v>1126.3359636363634</v>
      </c>
      <c r="Q181" s="39">
        <v>13750000</v>
      </c>
    </row>
    <row r="182" spans="1:17" ht="12" thickBot="1">
      <c r="A182" s="30">
        <v>156</v>
      </c>
      <c r="B182" s="21">
        <v>525</v>
      </c>
      <c r="C182" s="26" t="str">
        <f>VLOOKUP(B182,'[1]listing13'!$E$36:$H$345,4,0)</f>
        <v>HBO</v>
      </c>
      <c r="D182" s="21" t="s">
        <v>6</v>
      </c>
      <c r="E182" s="22" t="s">
        <v>202</v>
      </c>
      <c r="F182" s="24">
        <v>1582666.445</v>
      </c>
      <c r="G182" s="24">
        <v>57195.683</v>
      </c>
      <c r="H182" s="24">
        <f t="shared" si="14"/>
        <v>1525470.762</v>
      </c>
      <c r="I182" s="24">
        <v>489631.105</v>
      </c>
      <c r="J182" s="24">
        <f t="shared" si="15"/>
        <v>1093035.34</v>
      </c>
      <c r="K182" s="24">
        <v>183440.374</v>
      </c>
      <c r="L182" s="24">
        <v>79001.692</v>
      </c>
      <c r="M182" s="24">
        <v>109750.078</v>
      </c>
      <c r="N182" s="24">
        <v>6288.359</v>
      </c>
      <c r="O182" s="24">
        <v>879.3</v>
      </c>
      <c r="P182" s="24">
        <f t="shared" si="16"/>
        <v>118.36729668231418</v>
      </c>
      <c r="Q182" s="39">
        <v>9234268</v>
      </c>
    </row>
    <row r="183" spans="1:17" ht="12" thickBot="1">
      <c r="A183" s="30">
        <v>157</v>
      </c>
      <c r="B183" s="21">
        <v>527</v>
      </c>
      <c r="C183" s="26" t="str">
        <f>VLOOKUP(B183,'[1]listing13'!$E$36:$H$345,4,0)</f>
        <v>OLL</v>
      </c>
      <c r="D183" s="21" t="s">
        <v>4</v>
      </c>
      <c r="E183" s="22" t="s">
        <v>203</v>
      </c>
      <c r="F183" s="24">
        <v>592837.5</v>
      </c>
      <c r="G183" s="24">
        <v>4628.6</v>
      </c>
      <c r="H183" s="24">
        <f t="shared" si="14"/>
        <v>588208.9</v>
      </c>
      <c r="I183" s="24">
        <v>6222.2</v>
      </c>
      <c r="J183" s="24">
        <f t="shared" si="15"/>
        <v>586615.3</v>
      </c>
      <c r="K183" s="24">
        <v>125995.2</v>
      </c>
      <c r="L183" s="24">
        <v>36747.1</v>
      </c>
      <c r="M183" s="24">
        <v>194730.8</v>
      </c>
      <c r="N183" s="24">
        <v>-276.6</v>
      </c>
      <c r="O183" s="24">
        <v>-105759.3</v>
      </c>
      <c r="P183" s="24">
        <f t="shared" si="16"/>
        <v>60.472705676832845</v>
      </c>
      <c r="Q183" s="39">
        <v>9700497</v>
      </c>
    </row>
    <row r="184" spans="1:17" ht="12" thickBot="1">
      <c r="A184" s="30">
        <v>158</v>
      </c>
      <c r="B184" s="21">
        <v>528</v>
      </c>
      <c r="C184" s="26" t="str">
        <f>VLOOKUP(B184,'[1]listing13'!$E$36:$H$345,4,0)</f>
        <v>HRM</v>
      </c>
      <c r="D184" s="21" t="s">
        <v>4</v>
      </c>
      <c r="E184" s="22" t="s">
        <v>204</v>
      </c>
      <c r="F184" s="24">
        <v>8349277.665</v>
      </c>
      <c r="G184" s="24">
        <v>915905.842</v>
      </c>
      <c r="H184" s="24">
        <f t="shared" si="14"/>
        <v>7433371.823</v>
      </c>
      <c r="I184" s="24">
        <v>81660.308</v>
      </c>
      <c r="J184" s="24">
        <f t="shared" si="15"/>
        <v>8267617.357</v>
      </c>
      <c r="K184" s="24">
        <v>1037523.612</v>
      </c>
      <c r="L184" s="24">
        <v>27581.989</v>
      </c>
      <c r="M184" s="24">
        <v>546393.054</v>
      </c>
      <c r="N184" s="24">
        <v>-13676.583</v>
      </c>
      <c r="O184" s="24">
        <v>398062.869</v>
      </c>
      <c r="P184" s="24">
        <f t="shared" si="16"/>
        <v>105.26230538351851</v>
      </c>
      <c r="Q184" s="39">
        <v>78543001</v>
      </c>
    </row>
    <row r="185" spans="1:17" ht="13.5" customHeight="1" thickBot="1">
      <c r="A185" s="30">
        <v>159</v>
      </c>
      <c r="B185" s="21">
        <v>530</v>
      </c>
      <c r="C185" s="26" t="str">
        <f>VLOOKUP(B185,'[1]listing13'!$E$36:$H$345,4,0)</f>
        <v>RMC</v>
      </c>
      <c r="D185" s="21" t="s">
        <v>3</v>
      </c>
      <c r="E185" s="22" t="s">
        <v>205</v>
      </c>
      <c r="F185" s="24">
        <v>10670971.729</v>
      </c>
      <c r="G185" s="24">
        <v>2725938.717</v>
      </c>
      <c r="H185" s="24">
        <f t="shared" si="14"/>
        <v>7945033.012</v>
      </c>
      <c r="I185" s="24">
        <v>1415134.767</v>
      </c>
      <c r="J185" s="24">
        <f t="shared" si="15"/>
        <v>9255836.962000001</v>
      </c>
      <c r="K185" s="24">
        <v>12279226.563</v>
      </c>
      <c r="L185" s="24">
        <v>7029444.173</v>
      </c>
      <c r="M185" s="24">
        <v>3046379.662</v>
      </c>
      <c r="N185" s="24">
        <v>-179004.393</v>
      </c>
      <c r="O185" s="24">
        <v>1849469.474</v>
      </c>
      <c r="P185" s="24">
        <f t="shared" si="16"/>
        <v>117.63980702766355</v>
      </c>
      <c r="Q185" s="39">
        <v>78679464</v>
      </c>
    </row>
    <row r="186" spans="1:17" ht="12" customHeight="1" thickBot="1">
      <c r="A186" s="66" t="s">
        <v>256</v>
      </c>
      <c r="B186" s="54">
        <v>531</v>
      </c>
      <c r="C186" s="26" t="str">
        <f>VLOOKUP(B186,'[1]listing13'!$E$36:$H$345,4,0)</f>
        <v>NKT</v>
      </c>
      <c r="D186" s="54" t="s">
        <v>3</v>
      </c>
      <c r="E186" s="67" t="s">
        <v>255</v>
      </c>
      <c r="F186" s="64">
        <v>1776259.081</v>
      </c>
      <c r="G186" s="64">
        <v>301335.269</v>
      </c>
      <c r="H186" s="64">
        <f>F186-G186</f>
        <v>1474923.812</v>
      </c>
      <c r="I186" s="64">
        <v>614477.652</v>
      </c>
      <c r="J186" s="64">
        <f>F186-I186</f>
        <v>1161781.429</v>
      </c>
      <c r="K186" s="64">
        <v>35252</v>
      </c>
      <c r="L186" s="64" t="s">
        <v>9</v>
      </c>
      <c r="M186" s="64">
        <v>69649.094</v>
      </c>
      <c r="N186" s="65">
        <v>7461.193</v>
      </c>
      <c r="O186" s="65">
        <v>-26935.901</v>
      </c>
      <c r="P186" s="57">
        <f t="shared" si="16"/>
        <v>92.08997480207434</v>
      </c>
      <c r="Q186" s="39">
        <v>12615721</v>
      </c>
    </row>
    <row r="187" spans="1:17" ht="12.75" customHeight="1" thickBot="1">
      <c r="A187" s="59">
        <v>161</v>
      </c>
      <c r="B187" s="60">
        <v>532</v>
      </c>
      <c r="C187" s="26" t="str">
        <f>VLOOKUP(B187,'[1]listing13'!$E$36:$H$345,4,0)</f>
        <v>HGN</v>
      </c>
      <c r="D187" s="60" t="s">
        <v>2</v>
      </c>
      <c r="E187" s="61" t="s">
        <v>34</v>
      </c>
      <c r="F187" s="62">
        <v>16026920.356</v>
      </c>
      <c r="G187" s="62">
        <v>7453189.136</v>
      </c>
      <c r="H187" s="62">
        <f t="shared" si="14"/>
        <v>8573731.22</v>
      </c>
      <c r="I187" s="62">
        <v>7955070.101</v>
      </c>
      <c r="J187" s="62">
        <f t="shared" si="15"/>
        <v>8071850.255000001</v>
      </c>
      <c r="K187" s="62">
        <v>1679853.259</v>
      </c>
      <c r="L187" s="62">
        <v>1167467.472</v>
      </c>
      <c r="M187" s="62">
        <v>662651.198</v>
      </c>
      <c r="N187" s="62">
        <v>-7723.933</v>
      </c>
      <c r="O187" s="62">
        <v>-158117.445</v>
      </c>
      <c r="P187" s="62">
        <f t="shared" si="16"/>
        <v>79.66882042961223</v>
      </c>
      <c r="Q187" s="63">
        <v>101317557</v>
      </c>
    </row>
    <row r="188" spans="1:17" ht="18.75" customHeight="1" thickBot="1">
      <c r="A188" s="78" t="s">
        <v>251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80"/>
    </row>
    <row r="189" spans="1:17" ht="12" thickBot="1">
      <c r="A189" s="44">
        <v>1</v>
      </c>
      <c r="B189" s="26">
        <v>11</v>
      </c>
      <c r="C189" s="26" t="str">
        <f>VLOOKUP(B189,'[1]listing13'!$E$36:$H$345,4,0)</f>
        <v>MSV</v>
      </c>
      <c r="D189" s="26" t="s">
        <v>3</v>
      </c>
      <c r="E189" s="27" t="s">
        <v>206</v>
      </c>
      <c r="F189" s="45">
        <v>209841.9</v>
      </c>
      <c r="G189" s="45">
        <v>168728.3</v>
      </c>
      <c r="H189" s="45">
        <f aca="true" t="shared" si="17" ref="H189:H233">SUM(F189-G189)</f>
        <v>41113.600000000006</v>
      </c>
      <c r="I189" s="45">
        <v>123410.7</v>
      </c>
      <c r="J189" s="45">
        <f aca="true" t="shared" si="18" ref="J189:J233">SUM(F189-I189)</f>
        <v>86431.2</v>
      </c>
      <c r="K189" s="37" t="s">
        <v>9</v>
      </c>
      <c r="L189" s="37" t="s">
        <v>9</v>
      </c>
      <c r="M189" s="37" t="s">
        <v>9</v>
      </c>
      <c r="N189" s="37" t="s">
        <v>9</v>
      </c>
      <c r="O189" s="37" t="s">
        <v>9</v>
      </c>
      <c r="P189" s="45">
        <f aca="true" t="shared" si="19" ref="P189:P233">J189*1000/Q189</f>
        <v>823.1542857142857</v>
      </c>
      <c r="Q189" s="29">
        <v>105000</v>
      </c>
    </row>
    <row r="190" spans="1:17" ht="12" thickBot="1">
      <c r="A190" s="46">
        <v>2</v>
      </c>
      <c r="B190" s="21">
        <v>39</v>
      </c>
      <c r="C190" s="26" t="str">
        <f>VLOOKUP(B190,'[1]listing13'!$E$36:$H$345,4,0)</f>
        <v>ALT</v>
      </c>
      <c r="D190" s="21" t="s">
        <v>3</v>
      </c>
      <c r="E190" s="22" t="s">
        <v>207</v>
      </c>
      <c r="F190" s="43">
        <v>59788410.2</v>
      </c>
      <c r="G190" s="43">
        <v>29876643.9</v>
      </c>
      <c r="H190" s="43">
        <f t="shared" si="17"/>
        <v>29911766.300000004</v>
      </c>
      <c r="I190" s="43">
        <v>27999821</v>
      </c>
      <c r="J190" s="43">
        <f t="shared" si="18"/>
        <v>31788589.200000003</v>
      </c>
      <c r="K190" s="24">
        <v>48169595</v>
      </c>
      <c r="L190" s="24">
        <v>35091256.5</v>
      </c>
      <c r="M190" s="24">
        <v>7608520</v>
      </c>
      <c r="N190" s="24">
        <v>-302151.8</v>
      </c>
      <c r="O190" s="24">
        <v>4284337.8</v>
      </c>
      <c r="P190" s="43">
        <f t="shared" si="19"/>
        <v>64349.37085020244</v>
      </c>
      <c r="Q190" s="31">
        <v>494000</v>
      </c>
    </row>
    <row r="191" spans="1:17" ht="12" thickBot="1">
      <c r="A191" s="46">
        <v>3</v>
      </c>
      <c r="B191" s="21">
        <v>60</v>
      </c>
      <c r="C191" s="26" t="str">
        <f>VLOOKUP(B191,'[1]listing13'!$E$36:$H$345,4,0)</f>
        <v>ARZ</v>
      </c>
      <c r="D191" s="21" t="s">
        <v>8</v>
      </c>
      <c r="E191" s="22" t="s">
        <v>208</v>
      </c>
      <c r="F191" s="43">
        <v>10871.8</v>
      </c>
      <c r="G191" s="43">
        <v>968.8</v>
      </c>
      <c r="H191" s="43">
        <f t="shared" si="17"/>
        <v>9903</v>
      </c>
      <c r="I191" s="43">
        <v>18519.2</v>
      </c>
      <c r="J191" s="43">
        <f t="shared" si="18"/>
        <v>-7647.4000000000015</v>
      </c>
      <c r="K191" s="24">
        <v>22404.6</v>
      </c>
      <c r="L191" s="24" t="s">
        <v>9</v>
      </c>
      <c r="M191" s="24">
        <v>21907.3</v>
      </c>
      <c r="N191" s="24" t="s">
        <v>9</v>
      </c>
      <c r="O191" s="24">
        <v>447.6</v>
      </c>
      <c r="P191" s="43">
        <f t="shared" si="19"/>
        <v>-70.94260508177409</v>
      </c>
      <c r="Q191" s="31">
        <v>107797</v>
      </c>
    </row>
    <row r="192" spans="1:17" ht="12" thickBot="1">
      <c r="A192" s="46">
        <v>4</v>
      </c>
      <c r="B192" s="21">
        <v>63</v>
      </c>
      <c r="C192" s="26" t="str">
        <f>VLOOKUP(B192,'[1]listing13'!$E$36:$H$345,4,0)</f>
        <v>HSH</v>
      </c>
      <c r="D192" s="21" t="s">
        <v>3</v>
      </c>
      <c r="E192" s="22" t="s">
        <v>209</v>
      </c>
      <c r="F192" s="43">
        <v>1598296.9</v>
      </c>
      <c r="G192" s="43">
        <v>952785.7</v>
      </c>
      <c r="H192" s="43">
        <f t="shared" si="17"/>
        <v>645511.2</v>
      </c>
      <c r="I192" s="43">
        <v>2906253.2</v>
      </c>
      <c r="J192" s="43">
        <f t="shared" si="18"/>
        <v>-1307956.3000000003</v>
      </c>
      <c r="K192" s="24"/>
      <c r="L192" s="24"/>
      <c r="M192" s="24"/>
      <c r="N192" s="24"/>
      <c r="O192" s="24"/>
      <c r="P192" s="43">
        <f t="shared" si="19"/>
        <v>-1215.920821201608</v>
      </c>
      <c r="Q192" s="31">
        <v>1075692</v>
      </c>
    </row>
    <row r="193" spans="1:17" ht="12" thickBot="1">
      <c r="A193" s="46">
        <v>5</v>
      </c>
      <c r="B193" s="21">
        <v>65</v>
      </c>
      <c r="C193" s="26" t="str">
        <f>VLOOKUP(B193,'[1]listing13'!$E$36:$H$345,4,0)</f>
        <v>HBZ</v>
      </c>
      <c r="D193" s="21" t="s">
        <v>4</v>
      </c>
      <c r="E193" s="22" t="s">
        <v>210</v>
      </c>
      <c r="F193" s="43">
        <v>147602.3</v>
      </c>
      <c r="G193" s="43">
        <v>137502.3</v>
      </c>
      <c r="H193" s="43">
        <f t="shared" si="17"/>
        <v>10100</v>
      </c>
      <c r="I193" s="43"/>
      <c r="J193" s="43">
        <f t="shared" si="18"/>
        <v>147602.3</v>
      </c>
      <c r="K193" s="24" t="s">
        <v>9</v>
      </c>
      <c r="L193" s="24" t="s">
        <v>9</v>
      </c>
      <c r="M193" s="24">
        <v>163.8</v>
      </c>
      <c r="N193" s="24" t="s">
        <v>9</v>
      </c>
      <c r="O193" s="24">
        <v>-163.8</v>
      </c>
      <c r="P193" s="43">
        <f t="shared" si="19"/>
        <v>2849.355237249527</v>
      </c>
      <c r="Q193" s="31">
        <v>51802</v>
      </c>
    </row>
    <row r="194" spans="1:17" ht="12" thickBot="1">
      <c r="A194" s="46">
        <v>6</v>
      </c>
      <c r="B194" s="21">
        <v>91</v>
      </c>
      <c r="C194" s="26" t="str">
        <f>VLOOKUP(B194,'[1]listing13'!$E$36:$H$345,4,0)</f>
        <v>CGC</v>
      </c>
      <c r="D194" s="21" t="s">
        <v>2</v>
      </c>
      <c r="E194" s="22" t="s">
        <v>211</v>
      </c>
      <c r="F194" s="43">
        <v>4912.6</v>
      </c>
      <c r="G194" s="43">
        <v>1104.3</v>
      </c>
      <c r="H194" s="43">
        <f t="shared" si="17"/>
        <v>3808.3</v>
      </c>
      <c r="I194" s="43">
        <v>5.1</v>
      </c>
      <c r="J194" s="43">
        <f t="shared" si="18"/>
        <v>4907.5</v>
      </c>
      <c r="K194" s="24">
        <v>459.5</v>
      </c>
      <c r="L194" s="24" t="s">
        <v>9</v>
      </c>
      <c r="M194" s="24">
        <v>271.5</v>
      </c>
      <c r="N194" s="24" t="s">
        <v>9</v>
      </c>
      <c r="O194" s="24">
        <v>169.2</v>
      </c>
      <c r="P194" s="43">
        <f t="shared" si="19"/>
        <v>97.51033222063265</v>
      </c>
      <c r="Q194" s="31">
        <v>50328</v>
      </c>
    </row>
    <row r="195" spans="1:17" ht="12" thickBot="1">
      <c r="A195" s="46">
        <v>7</v>
      </c>
      <c r="B195" s="21">
        <v>98</v>
      </c>
      <c r="C195" s="26" t="str">
        <f>VLOOKUP(B195,'[1]listing13'!$E$36:$H$345,4,0)</f>
        <v>ULZ</v>
      </c>
      <c r="D195" s="21" t="s">
        <v>4</v>
      </c>
      <c r="E195" s="22" t="s">
        <v>212</v>
      </c>
      <c r="F195" s="43">
        <v>203921.9</v>
      </c>
      <c r="G195" s="43">
        <v>60344.7</v>
      </c>
      <c r="H195" s="43">
        <f t="shared" si="17"/>
        <v>143577.2</v>
      </c>
      <c r="I195" s="43">
        <v>50416.1</v>
      </c>
      <c r="J195" s="43">
        <f t="shared" si="18"/>
        <v>153505.8</v>
      </c>
      <c r="K195" s="24">
        <v>670336.3</v>
      </c>
      <c r="L195" s="24">
        <v>583230.5</v>
      </c>
      <c r="M195" s="24">
        <v>97915.3</v>
      </c>
      <c r="N195" s="24">
        <v>11353.8</v>
      </c>
      <c r="O195" s="24">
        <v>489.9</v>
      </c>
      <c r="P195" s="43">
        <f t="shared" si="19"/>
        <v>1607.3232534762942</v>
      </c>
      <c r="Q195" s="31">
        <v>95504</v>
      </c>
    </row>
    <row r="196" spans="1:17" ht="12" thickBot="1">
      <c r="A196" s="46">
        <v>8</v>
      </c>
      <c r="B196" s="21">
        <v>110</v>
      </c>
      <c r="C196" s="26" t="str">
        <f>VLOOKUP(B196,'[1]listing13'!$E$36:$H$345,4,0)</f>
        <v>ARH</v>
      </c>
      <c r="D196" s="21" t="s">
        <v>2</v>
      </c>
      <c r="E196" s="22" t="s">
        <v>213</v>
      </c>
      <c r="F196" s="43">
        <v>181400.7</v>
      </c>
      <c r="G196" s="43">
        <v>129964.1</v>
      </c>
      <c r="H196" s="43">
        <f t="shared" si="17"/>
        <v>51436.600000000006</v>
      </c>
      <c r="I196" s="43">
        <v>1181.8</v>
      </c>
      <c r="J196" s="43">
        <f t="shared" si="18"/>
        <v>180218.90000000002</v>
      </c>
      <c r="K196" s="24">
        <v>17800</v>
      </c>
      <c r="L196" s="24">
        <v>11793.6</v>
      </c>
      <c r="M196" s="24">
        <v>5317.6</v>
      </c>
      <c r="N196" s="24">
        <v>-1314.1</v>
      </c>
      <c r="O196" s="24">
        <v>-662.8</v>
      </c>
      <c r="P196" s="43">
        <f t="shared" si="19"/>
        <v>838.3990211950354</v>
      </c>
      <c r="Q196" s="31">
        <v>214956</v>
      </c>
    </row>
    <row r="197" spans="1:17" ht="12" thickBot="1">
      <c r="A197" s="46">
        <v>9</v>
      </c>
      <c r="B197" s="21">
        <v>163</v>
      </c>
      <c r="C197" s="26" t="str">
        <f>VLOOKUP(B197,'[1]listing13'!$E$36:$H$345,4,0)</f>
        <v>NSD</v>
      </c>
      <c r="D197" s="21" t="s">
        <v>8</v>
      </c>
      <c r="E197" s="22" t="s">
        <v>214</v>
      </c>
      <c r="F197" s="43">
        <v>71074.9</v>
      </c>
      <c r="G197" s="43">
        <v>59484.5</v>
      </c>
      <c r="H197" s="43">
        <f t="shared" si="17"/>
        <v>11590.399999999994</v>
      </c>
      <c r="I197" s="43">
        <v>18973.6</v>
      </c>
      <c r="J197" s="43">
        <f t="shared" si="18"/>
        <v>52101.299999999996</v>
      </c>
      <c r="K197" s="24" t="s">
        <v>9</v>
      </c>
      <c r="L197" s="24" t="s">
        <v>9</v>
      </c>
      <c r="M197" s="24" t="s">
        <v>9</v>
      </c>
      <c r="N197" s="24" t="s">
        <v>9</v>
      </c>
      <c r="O197" s="24" t="s">
        <v>9</v>
      </c>
      <c r="P197" s="43">
        <f t="shared" si="19"/>
        <v>599.9827264561596</v>
      </c>
      <c r="Q197" s="31">
        <v>86838</v>
      </c>
    </row>
    <row r="198" spans="1:17" ht="12" thickBot="1">
      <c r="A198" s="46">
        <v>10</v>
      </c>
      <c r="B198" s="21">
        <v>170</v>
      </c>
      <c r="C198" s="26" t="str">
        <f>VLOOKUP(B198,'[1]listing13'!$E$36:$H$345,4,0)</f>
        <v>ORH</v>
      </c>
      <c r="D198" s="21" t="s">
        <v>4</v>
      </c>
      <c r="E198" s="22" t="s">
        <v>215</v>
      </c>
      <c r="F198" s="43">
        <v>141235.8</v>
      </c>
      <c r="G198" s="43">
        <v>134703.2</v>
      </c>
      <c r="H198" s="43">
        <f t="shared" si="17"/>
        <v>6532.599999999977</v>
      </c>
      <c r="I198" s="43"/>
      <c r="J198" s="43">
        <f t="shared" si="18"/>
        <v>141235.8</v>
      </c>
      <c r="K198" s="24">
        <v>2485</v>
      </c>
      <c r="L198" s="24">
        <v>2526.2</v>
      </c>
      <c r="M198" s="24" t="s">
        <v>9</v>
      </c>
      <c r="N198" s="24">
        <v>-30</v>
      </c>
      <c r="O198" s="24">
        <v>-71.2</v>
      </c>
      <c r="P198" s="43">
        <f t="shared" si="19"/>
        <v>1875.5418038882397</v>
      </c>
      <c r="Q198" s="31">
        <v>75304</v>
      </c>
    </row>
    <row r="199" spans="1:17" ht="12" thickBot="1">
      <c r="A199" s="46">
        <v>11</v>
      </c>
      <c r="B199" s="21">
        <v>174</v>
      </c>
      <c r="C199" s="26" t="str">
        <f>VLOOKUP(B199,'[1]listing13'!$E$36:$H$345,4,0)</f>
        <v>HNG</v>
      </c>
      <c r="D199" s="21" t="s">
        <v>6</v>
      </c>
      <c r="E199" s="22" t="s">
        <v>216</v>
      </c>
      <c r="F199" s="43">
        <v>627406.8</v>
      </c>
      <c r="G199" s="43">
        <v>164975.1</v>
      </c>
      <c r="H199" s="43">
        <f t="shared" si="17"/>
        <v>462431.70000000007</v>
      </c>
      <c r="I199" s="43">
        <v>64918.9</v>
      </c>
      <c r="J199" s="43">
        <f t="shared" si="18"/>
        <v>562487.9</v>
      </c>
      <c r="K199" s="24">
        <v>307944.2</v>
      </c>
      <c r="L199" s="24">
        <v>217586.1</v>
      </c>
      <c r="M199" s="24">
        <v>50961.8</v>
      </c>
      <c r="N199" s="24">
        <v>-339.1</v>
      </c>
      <c r="O199" s="24">
        <v>35151.5</v>
      </c>
      <c r="P199" s="43">
        <f t="shared" si="19"/>
        <v>9515.629652185682</v>
      </c>
      <c r="Q199" s="31">
        <v>59112</v>
      </c>
    </row>
    <row r="200" spans="1:17" ht="12" thickBot="1">
      <c r="A200" s="46">
        <v>12</v>
      </c>
      <c r="B200" s="21">
        <v>180</v>
      </c>
      <c r="C200" s="26" t="str">
        <f>VLOOKUP(B200,'[1]listing13'!$E$36:$H$345,4,0)</f>
        <v>HUJ</v>
      </c>
      <c r="D200" s="21" t="s">
        <v>6</v>
      </c>
      <c r="E200" s="22" t="s">
        <v>217</v>
      </c>
      <c r="F200" s="43">
        <v>8800</v>
      </c>
      <c r="G200" s="43">
        <v>500</v>
      </c>
      <c r="H200" s="43">
        <f t="shared" si="17"/>
        <v>8300</v>
      </c>
      <c r="I200" s="43"/>
      <c r="J200" s="43">
        <f t="shared" si="18"/>
        <v>8800</v>
      </c>
      <c r="K200" s="24" t="s">
        <v>9</v>
      </c>
      <c r="L200" s="24" t="s">
        <v>9</v>
      </c>
      <c r="M200" s="24" t="s">
        <v>9</v>
      </c>
      <c r="N200" s="24" t="s">
        <v>9</v>
      </c>
      <c r="O200" s="24" t="s">
        <v>9</v>
      </c>
      <c r="P200" s="43">
        <f t="shared" si="19"/>
        <v>98.96313623175367</v>
      </c>
      <c r="Q200" s="31">
        <v>88922</v>
      </c>
    </row>
    <row r="201" spans="1:17" ht="12" thickBot="1">
      <c r="A201" s="46">
        <v>13</v>
      </c>
      <c r="B201" s="21">
        <v>185</v>
      </c>
      <c r="C201" s="26" t="str">
        <f>VLOOKUP(B201,'[1]listing13'!$E$36:$H$345,4,0)</f>
        <v>IHU</v>
      </c>
      <c r="D201" s="21" t="s">
        <v>4</v>
      </c>
      <c r="E201" s="22" t="s">
        <v>218</v>
      </c>
      <c r="F201" s="43">
        <v>773271.4</v>
      </c>
      <c r="G201" s="43">
        <v>14556.5</v>
      </c>
      <c r="H201" s="43">
        <f t="shared" si="17"/>
        <v>758714.9</v>
      </c>
      <c r="I201" s="43">
        <v>346106.8</v>
      </c>
      <c r="J201" s="43">
        <f t="shared" si="18"/>
        <v>427164.60000000003</v>
      </c>
      <c r="K201" s="24">
        <v>13344</v>
      </c>
      <c r="L201" s="24">
        <v>11285.6</v>
      </c>
      <c r="M201" s="24">
        <v>95487.4</v>
      </c>
      <c r="N201" s="24" t="s">
        <v>9</v>
      </c>
      <c r="O201" s="24">
        <v>-93429</v>
      </c>
      <c r="P201" s="43">
        <f t="shared" si="19"/>
        <v>2352.603664682136</v>
      </c>
      <c r="Q201" s="31">
        <v>181571</v>
      </c>
    </row>
    <row r="202" spans="1:17" ht="12" thickBot="1">
      <c r="A202" s="46">
        <v>14</v>
      </c>
      <c r="B202" s="21">
        <v>189</v>
      </c>
      <c r="C202" s="26" t="str">
        <f>VLOOKUP(B202,'[1]listing13'!$E$36:$H$345,4,0)</f>
        <v>JIM</v>
      </c>
      <c r="D202" s="21" t="s">
        <v>6</v>
      </c>
      <c r="E202" s="22" t="s">
        <v>219</v>
      </c>
      <c r="F202" s="43">
        <v>136725.5</v>
      </c>
      <c r="G202" s="43">
        <v>60848.9</v>
      </c>
      <c r="H202" s="43">
        <f t="shared" si="17"/>
        <v>75876.6</v>
      </c>
      <c r="I202" s="43">
        <v>72557.8</v>
      </c>
      <c r="J202" s="43">
        <f t="shared" si="18"/>
        <v>64167.7</v>
      </c>
      <c r="K202" s="24" t="s">
        <v>9</v>
      </c>
      <c r="L202" s="24" t="s">
        <v>9</v>
      </c>
      <c r="M202" s="24">
        <v>413.6</v>
      </c>
      <c r="N202" s="24" t="s">
        <v>9</v>
      </c>
      <c r="O202" s="24">
        <v>-413.6</v>
      </c>
      <c r="P202" s="43">
        <f t="shared" si="19"/>
        <v>916.6814285714286</v>
      </c>
      <c r="Q202" s="31">
        <v>70000</v>
      </c>
    </row>
    <row r="203" spans="1:17" ht="12" thickBot="1">
      <c r="A203" s="46">
        <v>15</v>
      </c>
      <c r="B203" s="21">
        <v>201</v>
      </c>
      <c r="C203" s="26" t="str">
        <f>VLOOKUP(B203,'[1]listing13'!$E$36:$H$345,4,0)</f>
        <v>JLT</v>
      </c>
      <c r="D203" s="21" t="s">
        <v>4</v>
      </c>
      <c r="E203" s="22" t="s">
        <v>220</v>
      </c>
      <c r="F203" s="43">
        <v>365828.3</v>
      </c>
      <c r="G203" s="43">
        <v>1367.7</v>
      </c>
      <c r="H203" s="43">
        <f t="shared" si="17"/>
        <v>364460.6</v>
      </c>
      <c r="I203" s="43">
        <v>29305.2</v>
      </c>
      <c r="J203" s="43">
        <f t="shared" si="18"/>
        <v>336523.1</v>
      </c>
      <c r="K203" s="24" t="s">
        <v>9</v>
      </c>
      <c r="L203" s="24" t="s">
        <v>9</v>
      </c>
      <c r="M203" s="24" t="s">
        <v>9</v>
      </c>
      <c r="N203" s="24" t="s">
        <v>9</v>
      </c>
      <c r="O203" s="24" t="s">
        <v>9</v>
      </c>
      <c r="P203" s="43">
        <f t="shared" si="19"/>
        <v>6464.636161057323</v>
      </c>
      <c r="Q203" s="31">
        <v>52056</v>
      </c>
    </row>
    <row r="204" spans="1:17" ht="12" thickBot="1">
      <c r="A204" s="46">
        <v>16</v>
      </c>
      <c r="B204" s="21">
        <v>210</v>
      </c>
      <c r="C204" s="26" t="str">
        <f>VLOOKUP(B204,'[1]listing13'!$E$36:$H$345,4,0)</f>
        <v>ULB</v>
      </c>
      <c r="D204" s="21" t="s">
        <v>6</v>
      </c>
      <c r="E204" s="22" t="s">
        <v>221</v>
      </c>
      <c r="F204" s="43">
        <v>205175.7</v>
      </c>
      <c r="G204" s="43">
        <v>94275.3</v>
      </c>
      <c r="H204" s="43">
        <f t="shared" si="17"/>
        <v>110900.40000000001</v>
      </c>
      <c r="I204" s="43">
        <v>554765.1</v>
      </c>
      <c r="J204" s="43">
        <f t="shared" si="18"/>
        <v>-349589.39999999997</v>
      </c>
      <c r="K204" s="24">
        <v>1890</v>
      </c>
      <c r="L204" s="24" t="s">
        <v>9</v>
      </c>
      <c r="M204" s="24">
        <v>14596.8</v>
      </c>
      <c r="N204" s="24" t="s">
        <v>9</v>
      </c>
      <c r="O204" s="24">
        <v>-12706.8</v>
      </c>
      <c r="P204" s="43">
        <f t="shared" si="19"/>
        <v>-3103.4337659570683</v>
      </c>
      <c r="Q204" s="31">
        <v>112646</v>
      </c>
    </row>
    <row r="205" spans="1:17" ht="12" thickBot="1">
      <c r="A205" s="46">
        <v>17</v>
      </c>
      <c r="B205" s="21">
        <v>241</v>
      </c>
      <c r="C205" s="26" t="str">
        <f>VLOOKUP(B205,'[1]listing13'!$E$36:$H$345,4,0)</f>
        <v>ITL</v>
      </c>
      <c r="D205" s="21" t="s">
        <v>4</v>
      </c>
      <c r="E205" s="22" t="s">
        <v>222</v>
      </c>
      <c r="F205" s="43">
        <v>19491.2</v>
      </c>
      <c r="G205" s="43">
        <v>7231</v>
      </c>
      <c r="H205" s="43">
        <f t="shared" si="17"/>
        <v>12260.2</v>
      </c>
      <c r="I205" s="43">
        <v>34.7</v>
      </c>
      <c r="J205" s="43">
        <f t="shared" si="18"/>
        <v>19456.5</v>
      </c>
      <c r="K205" s="24">
        <v>10010</v>
      </c>
      <c r="L205" s="24">
        <v>4747.3</v>
      </c>
      <c r="M205" s="24">
        <v>4881.7</v>
      </c>
      <c r="N205" s="24" t="s">
        <v>9</v>
      </c>
      <c r="O205" s="24">
        <v>342.9</v>
      </c>
      <c r="P205" s="43">
        <f t="shared" si="19"/>
        <v>101.79454312396997</v>
      </c>
      <c r="Q205" s="31">
        <v>191135</v>
      </c>
    </row>
    <row r="206" spans="1:17" ht="12" thickBot="1">
      <c r="A206" s="46">
        <v>18</v>
      </c>
      <c r="B206" s="21">
        <v>251</v>
      </c>
      <c r="C206" s="26" t="str">
        <f>VLOOKUP(B206,'[1]listing13'!$E$36:$H$345,4,0)</f>
        <v>UVN</v>
      </c>
      <c r="D206" s="21" t="s">
        <v>4</v>
      </c>
      <c r="E206" s="22" t="s">
        <v>223</v>
      </c>
      <c r="F206" s="43">
        <v>25042.7</v>
      </c>
      <c r="G206" s="43">
        <v>1526.5</v>
      </c>
      <c r="H206" s="43">
        <f t="shared" si="17"/>
        <v>23516.2</v>
      </c>
      <c r="I206" s="43">
        <v>1558.9</v>
      </c>
      <c r="J206" s="43">
        <f t="shared" si="18"/>
        <v>23483.8</v>
      </c>
      <c r="K206" s="24">
        <v>3385</v>
      </c>
      <c r="L206" s="24">
        <v>2650</v>
      </c>
      <c r="M206" s="24" t="s">
        <v>9</v>
      </c>
      <c r="N206" s="24" t="s">
        <v>9</v>
      </c>
      <c r="O206" s="24">
        <v>661.5</v>
      </c>
      <c r="P206" s="43">
        <f t="shared" si="19"/>
        <v>246.63711981179634</v>
      </c>
      <c r="Q206" s="31">
        <v>95216</v>
      </c>
    </row>
    <row r="207" spans="1:17" ht="12" thickBot="1">
      <c r="A207" s="46">
        <v>19</v>
      </c>
      <c r="B207" s="21">
        <v>252</v>
      </c>
      <c r="C207" s="26" t="str">
        <f>VLOOKUP(B207,'[1]listing13'!$E$36:$H$345,4,0)</f>
        <v>DAR</v>
      </c>
      <c r="D207" s="21" t="s">
        <v>3</v>
      </c>
      <c r="E207" s="22" t="s">
        <v>224</v>
      </c>
      <c r="F207" s="43">
        <v>3130529.3</v>
      </c>
      <c r="G207" s="43">
        <v>2363106.9</v>
      </c>
      <c r="H207" s="43">
        <f t="shared" si="17"/>
        <v>767422.3999999999</v>
      </c>
      <c r="I207" s="43">
        <v>1056082.7</v>
      </c>
      <c r="J207" s="43">
        <f t="shared" si="18"/>
        <v>2074446.5999999999</v>
      </c>
      <c r="K207" s="24"/>
      <c r="L207" s="24"/>
      <c r="M207" s="24"/>
      <c r="N207" s="24"/>
      <c r="O207" s="24"/>
      <c r="P207" s="43">
        <f t="shared" si="19"/>
        <v>3375.262730575672</v>
      </c>
      <c r="Q207" s="31">
        <f>582812+614603-582812</f>
        <v>614603</v>
      </c>
    </row>
    <row r="208" spans="1:17" ht="12" thickBot="1">
      <c r="A208" s="46">
        <v>20</v>
      </c>
      <c r="B208" s="21">
        <v>253</v>
      </c>
      <c r="C208" s="26" t="str">
        <f>VLOOKUP(B208,'[1]listing13'!$E$36:$H$345,4,0)</f>
        <v>ASG</v>
      </c>
      <c r="D208" s="21" t="s">
        <v>2</v>
      </c>
      <c r="E208" s="22" t="s">
        <v>225</v>
      </c>
      <c r="F208" s="43">
        <v>577862.3</v>
      </c>
      <c r="G208" s="43">
        <v>34120.7</v>
      </c>
      <c r="H208" s="43">
        <f t="shared" si="17"/>
        <v>543741.6000000001</v>
      </c>
      <c r="I208" s="43">
        <v>6802.9</v>
      </c>
      <c r="J208" s="43">
        <f t="shared" si="18"/>
        <v>571059.4</v>
      </c>
      <c r="K208" s="24">
        <v>3000</v>
      </c>
      <c r="L208" s="24">
        <v>1313</v>
      </c>
      <c r="M208" s="24">
        <v>1537.4</v>
      </c>
      <c r="N208" s="24" t="s">
        <v>9</v>
      </c>
      <c r="O208" s="24">
        <v>134.6</v>
      </c>
      <c r="P208" s="43">
        <f t="shared" si="19"/>
        <v>5937.2793246137535</v>
      </c>
      <c r="Q208" s="31">
        <v>96182</v>
      </c>
    </row>
    <row r="209" spans="1:17" ht="12" thickBot="1">
      <c r="A209" s="46">
        <v>21</v>
      </c>
      <c r="B209" s="21">
        <v>256</v>
      </c>
      <c r="C209" s="26" t="str">
        <f>VLOOKUP(B209,'[1]listing13'!$E$36:$H$345,4,0)</f>
        <v>BLS</v>
      </c>
      <c r="D209" s="21" t="s">
        <v>2</v>
      </c>
      <c r="E209" s="22" t="s">
        <v>226</v>
      </c>
      <c r="F209" s="43">
        <v>46190.9</v>
      </c>
      <c r="G209" s="43">
        <v>2090.9</v>
      </c>
      <c r="H209" s="43">
        <f t="shared" si="17"/>
        <v>44100</v>
      </c>
      <c r="I209" s="43">
        <v>3961.5</v>
      </c>
      <c r="J209" s="43">
        <f t="shared" si="18"/>
        <v>42229.4</v>
      </c>
      <c r="K209" s="24">
        <v>10500</v>
      </c>
      <c r="L209" s="24" t="s">
        <v>9</v>
      </c>
      <c r="M209" s="24">
        <v>18825.8</v>
      </c>
      <c r="N209" s="24" t="s">
        <v>9</v>
      </c>
      <c r="O209" s="24">
        <v>-8325.8</v>
      </c>
      <c r="P209" s="43">
        <f t="shared" si="19"/>
        <v>569.4363538295577</v>
      </c>
      <c r="Q209" s="31">
        <v>74160</v>
      </c>
    </row>
    <row r="210" spans="1:17" ht="12" thickBot="1">
      <c r="A210" s="46">
        <v>22</v>
      </c>
      <c r="B210" s="21">
        <v>261</v>
      </c>
      <c r="C210" s="26" t="str">
        <f>VLOOKUP(B210,'[1]listing13'!$E$36:$H$345,4,0)</f>
        <v>OZH</v>
      </c>
      <c r="D210" s="21" t="s">
        <v>2</v>
      </c>
      <c r="E210" s="22" t="s">
        <v>227</v>
      </c>
      <c r="F210" s="43">
        <v>42243.4</v>
      </c>
      <c r="G210" s="43">
        <v>23837.6</v>
      </c>
      <c r="H210" s="43">
        <f t="shared" si="17"/>
        <v>18405.800000000003</v>
      </c>
      <c r="I210" s="43">
        <v>26214.4</v>
      </c>
      <c r="J210" s="43">
        <f t="shared" si="18"/>
        <v>16029</v>
      </c>
      <c r="K210" s="24">
        <v>22880.5</v>
      </c>
      <c r="L210" s="24" t="s">
        <v>9</v>
      </c>
      <c r="M210" s="24">
        <v>13156.1</v>
      </c>
      <c r="N210" s="24" t="s">
        <v>9</v>
      </c>
      <c r="O210" s="24">
        <v>8752</v>
      </c>
      <c r="P210" s="43">
        <f t="shared" si="19"/>
        <v>232.41213316320614</v>
      </c>
      <c r="Q210" s="31">
        <v>68968</v>
      </c>
    </row>
    <row r="211" spans="1:17" ht="12" thickBot="1">
      <c r="A211" s="46">
        <v>23</v>
      </c>
      <c r="B211" s="21">
        <v>266</v>
      </c>
      <c r="C211" s="26" t="str">
        <f>VLOOKUP(B211,'[1]listing13'!$E$36:$H$345,4,0)</f>
        <v>SUO</v>
      </c>
      <c r="D211" s="21" t="s">
        <v>3</v>
      </c>
      <c r="E211" s="22" t="s">
        <v>228</v>
      </c>
      <c r="F211" s="43">
        <v>173744.5</v>
      </c>
      <c r="G211" s="43">
        <v>147217.6</v>
      </c>
      <c r="H211" s="43">
        <f t="shared" si="17"/>
        <v>26526.899999999994</v>
      </c>
      <c r="I211" s="43">
        <v>6828.4</v>
      </c>
      <c r="J211" s="43">
        <f t="shared" si="18"/>
        <v>166916.1</v>
      </c>
      <c r="K211" s="24" t="s">
        <v>9</v>
      </c>
      <c r="L211" s="24" t="s">
        <v>9</v>
      </c>
      <c r="M211" s="24">
        <v>6214.9</v>
      </c>
      <c r="N211" s="24" t="s">
        <v>9</v>
      </c>
      <c r="O211" s="24">
        <v>-6214.9</v>
      </c>
      <c r="P211" s="43">
        <f t="shared" si="19"/>
        <v>1453.5425048330633</v>
      </c>
      <c r="Q211" s="31">
        <v>114834</v>
      </c>
    </row>
    <row r="212" spans="1:17" ht="12" thickBot="1">
      <c r="A212" s="46">
        <v>24</v>
      </c>
      <c r="B212" s="21">
        <v>272</v>
      </c>
      <c r="C212" s="26" t="str">
        <f>VLOOKUP(B212,'[1]listing13'!$E$36:$H$345,4,0)</f>
        <v>MER</v>
      </c>
      <c r="D212" s="21" t="s">
        <v>2</v>
      </c>
      <c r="E212" s="22" t="s">
        <v>229</v>
      </c>
      <c r="F212" s="43">
        <v>22082.7</v>
      </c>
      <c r="G212" s="43">
        <v>3508.5</v>
      </c>
      <c r="H212" s="43">
        <f t="shared" si="17"/>
        <v>18574.2</v>
      </c>
      <c r="I212" s="43">
        <v>0.4</v>
      </c>
      <c r="J212" s="43">
        <f t="shared" si="18"/>
        <v>22082.3</v>
      </c>
      <c r="K212" s="24">
        <v>61000.4</v>
      </c>
      <c r="L212" s="24">
        <v>51748.2</v>
      </c>
      <c r="M212" s="24">
        <v>8507.2</v>
      </c>
      <c r="N212" s="24" t="s">
        <v>9</v>
      </c>
      <c r="O212" s="24">
        <v>670.5</v>
      </c>
      <c r="P212" s="43">
        <f t="shared" si="19"/>
        <v>282.4293041042629</v>
      </c>
      <c r="Q212" s="31">
        <v>78187</v>
      </c>
    </row>
    <row r="213" spans="1:17" ht="12" thickBot="1">
      <c r="A213" s="46">
        <v>25</v>
      </c>
      <c r="B213" s="21">
        <v>283</v>
      </c>
      <c r="C213" s="26" t="str">
        <f>VLOOKUP(B213,'[1]listing13'!$E$36:$H$345,4,0)</f>
        <v>BUR</v>
      </c>
      <c r="D213" s="21" t="s">
        <v>8</v>
      </c>
      <c r="E213" s="22" t="s">
        <v>230</v>
      </c>
      <c r="F213" s="43">
        <v>97822.6</v>
      </c>
      <c r="G213" s="43">
        <v>12520.6</v>
      </c>
      <c r="H213" s="43">
        <f t="shared" si="17"/>
        <v>85302</v>
      </c>
      <c r="I213" s="43">
        <v>93782.3</v>
      </c>
      <c r="J213" s="43">
        <f t="shared" si="18"/>
        <v>4040.300000000003</v>
      </c>
      <c r="K213" s="24">
        <v>37688</v>
      </c>
      <c r="L213" s="24">
        <v>31960</v>
      </c>
      <c r="M213" s="24">
        <v>3600</v>
      </c>
      <c r="N213" s="24" t="s">
        <v>9</v>
      </c>
      <c r="O213" s="24">
        <v>2021.6</v>
      </c>
      <c r="P213" s="43">
        <f t="shared" si="19"/>
        <v>72.61894063303203</v>
      </c>
      <c r="Q213" s="31">
        <v>55637</v>
      </c>
    </row>
    <row r="214" spans="1:17" ht="12" thickBot="1">
      <c r="A214" s="46">
        <v>26</v>
      </c>
      <c r="B214" s="21">
        <v>300</v>
      </c>
      <c r="C214" s="26" t="str">
        <f>VLOOKUP(B214,'[1]listing13'!$E$36:$H$345,4,0)</f>
        <v>DMA</v>
      </c>
      <c r="D214" s="21" t="s">
        <v>2</v>
      </c>
      <c r="E214" s="22" t="s">
        <v>231</v>
      </c>
      <c r="F214" s="43">
        <v>12247.9</v>
      </c>
      <c r="G214" s="43">
        <v>1684.9</v>
      </c>
      <c r="H214" s="43">
        <f t="shared" si="17"/>
        <v>10563</v>
      </c>
      <c r="I214" s="43">
        <v>5000</v>
      </c>
      <c r="J214" s="43">
        <f t="shared" si="18"/>
        <v>7247.9</v>
      </c>
      <c r="K214" s="24" t="s">
        <v>9</v>
      </c>
      <c r="L214" s="24" t="s">
        <v>9</v>
      </c>
      <c r="M214" s="24">
        <v>5465.8</v>
      </c>
      <c r="N214" s="24" t="s">
        <v>9</v>
      </c>
      <c r="O214" s="24">
        <v>-5465.8</v>
      </c>
      <c r="P214" s="43">
        <f t="shared" si="19"/>
        <v>102.92388525986935</v>
      </c>
      <c r="Q214" s="31">
        <v>70420</v>
      </c>
    </row>
    <row r="215" spans="1:17" ht="12" thickBot="1">
      <c r="A215" s="46">
        <v>27</v>
      </c>
      <c r="B215" s="21">
        <v>315</v>
      </c>
      <c r="C215" s="26" t="str">
        <f>VLOOKUP(B215,'[1]listing13'!$E$36:$H$345,4,0)</f>
        <v>BHR</v>
      </c>
      <c r="D215" s="21" t="s">
        <v>6</v>
      </c>
      <c r="E215" s="22" t="s">
        <v>232</v>
      </c>
      <c r="F215" s="43">
        <v>156922.3</v>
      </c>
      <c r="G215" s="43">
        <v>4757</v>
      </c>
      <c r="H215" s="43">
        <f t="shared" si="17"/>
        <v>152165.3</v>
      </c>
      <c r="I215" s="43">
        <v>45773.1</v>
      </c>
      <c r="J215" s="43">
        <f t="shared" si="18"/>
        <v>111149.19999999998</v>
      </c>
      <c r="K215" s="24">
        <v>39136.4</v>
      </c>
      <c r="L215" s="24" t="s">
        <v>9</v>
      </c>
      <c r="M215" s="24">
        <v>26498.5</v>
      </c>
      <c r="N215" s="24" t="s">
        <v>9</v>
      </c>
      <c r="O215" s="24">
        <v>11374.1</v>
      </c>
      <c r="P215" s="43">
        <f t="shared" si="19"/>
        <v>515.2809843027082</v>
      </c>
      <c r="Q215" s="31">
        <v>215706</v>
      </c>
    </row>
    <row r="216" spans="1:17" ht="12" thickBot="1">
      <c r="A216" s="46">
        <v>28</v>
      </c>
      <c r="B216" s="21">
        <v>323</v>
      </c>
      <c r="C216" s="26" t="str">
        <f>VLOOKUP(B216,'[1]listing13'!$E$36:$H$345,4,0)</f>
        <v>CMD</v>
      </c>
      <c r="D216" s="21" t="s">
        <v>8</v>
      </c>
      <c r="E216" s="22" t="s">
        <v>233</v>
      </c>
      <c r="F216" s="43">
        <v>80270.8</v>
      </c>
      <c r="G216" s="43">
        <v>53935.4</v>
      </c>
      <c r="H216" s="43">
        <f t="shared" si="17"/>
        <v>26335.4</v>
      </c>
      <c r="I216" s="43">
        <v>93088</v>
      </c>
      <c r="J216" s="43">
        <f t="shared" si="18"/>
        <v>-12817.199999999997</v>
      </c>
      <c r="K216" s="24">
        <v>107900</v>
      </c>
      <c r="L216" s="24">
        <v>95600</v>
      </c>
      <c r="M216" s="24" t="s">
        <v>9</v>
      </c>
      <c r="N216" s="24" t="s">
        <v>9</v>
      </c>
      <c r="O216" s="24">
        <v>11685</v>
      </c>
      <c r="P216" s="43">
        <f t="shared" si="19"/>
        <v>-26.197006920627388</v>
      </c>
      <c r="Q216" s="31">
        <v>489262</v>
      </c>
    </row>
    <row r="217" spans="1:17" ht="12" thickBot="1">
      <c r="A217" s="46">
        <v>29</v>
      </c>
      <c r="B217" s="21">
        <v>324</v>
      </c>
      <c r="C217" s="26" t="str">
        <f>VLOOKUP(B217,'[1]listing13'!$E$36:$H$345,4,0)</f>
        <v>TRN</v>
      </c>
      <c r="D217" s="21" t="s">
        <v>8</v>
      </c>
      <c r="E217" s="22" t="s">
        <v>234</v>
      </c>
      <c r="F217" s="43">
        <v>56282.9</v>
      </c>
      <c r="G217" s="43">
        <v>36526.6</v>
      </c>
      <c r="H217" s="43">
        <f t="shared" si="17"/>
        <v>19756.300000000003</v>
      </c>
      <c r="I217" s="43">
        <v>48933.1</v>
      </c>
      <c r="J217" s="43">
        <f t="shared" si="18"/>
        <v>7349.800000000003</v>
      </c>
      <c r="K217" s="24" t="s">
        <v>9</v>
      </c>
      <c r="L217" s="24" t="s">
        <v>9</v>
      </c>
      <c r="M217" s="24" t="s">
        <v>9</v>
      </c>
      <c r="N217" s="24" t="s">
        <v>9</v>
      </c>
      <c r="O217" s="24" t="s">
        <v>9</v>
      </c>
      <c r="P217" s="43">
        <f t="shared" si="19"/>
        <v>146.09024050884523</v>
      </c>
      <c r="Q217" s="31">
        <v>50310</v>
      </c>
    </row>
    <row r="218" spans="1:17" ht="12" thickBot="1">
      <c r="A218" s="46">
        <v>30</v>
      </c>
      <c r="B218" s="21">
        <v>343</v>
      </c>
      <c r="C218" s="26" t="str">
        <f>VLOOKUP(B218,'[1]listing13'!$E$36:$H$345,4,0)</f>
        <v>DHS</v>
      </c>
      <c r="D218" s="21" t="s">
        <v>3</v>
      </c>
      <c r="E218" s="22" t="s">
        <v>235</v>
      </c>
      <c r="F218" s="43">
        <v>188177.4</v>
      </c>
      <c r="G218" s="43">
        <v>3355.1</v>
      </c>
      <c r="H218" s="43">
        <f t="shared" si="17"/>
        <v>184822.3</v>
      </c>
      <c r="I218" s="43">
        <v>121387.6</v>
      </c>
      <c r="J218" s="43">
        <f t="shared" si="18"/>
        <v>66789.79999999999</v>
      </c>
      <c r="K218" s="24">
        <v>795.2</v>
      </c>
      <c r="L218" s="24">
        <v>340</v>
      </c>
      <c r="M218" s="24">
        <v>5103.5</v>
      </c>
      <c r="N218" s="24">
        <v>4758</v>
      </c>
      <c r="O218" s="24">
        <v>109.7</v>
      </c>
      <c r="P218" s="43">
        <f t="shared" si="19"/>
        <v>171.8202609082653</v>
      </c>
      <c r="Q218" s="31">
        <v>388719</v>
      </c>
    </row>
    <row r="219" spans="1:17" ht="12" thickBot="1">
      <c r="A219" s="46">
        <v>31</v>
      </c>
      <c r="B219" s="21">
        <v>352</v>
      </c>
      <c r="C219" s="26" t="str">
        <f>VLOOKUP(B219,'[1]listing13'!$E$36:$H$345,4,0)</f>
        <v>CDU</v>
      </c>
      <c r="D219" s="21" t="s">
        <v>6</v>
      </c>
      <c r="E219" s="22" t="s">
        <v>236</v>
      </c>
      <c r="F219" s="43">
        <v>217146.4</v>
      </c>
      <c r="G219" s="43">
        <v>102217.1</v>
      </c>
      <c r="H219" s="43">
        <f t="shared" si="17"/>
        <v>114929.29999999999</v>
      </c>
      <c r="I219" s="43">
        <v>186143.7</v>
      </c>
      <c r="J219" s="43">
        <f t="shared" si="18"/>
        <v>31002.699999999983</v>
      </c>
      <c r="K219" s="24">
        <v>304975</v>
      </c>
      <c r="L219" s="24">
        <v>210263.2</v>
      </c>
      <c r="M219" s="24">
        <v>93512.2</v>
      </c>
      <c r="N219" s="24" t="s">
        <v>9</v>
      </c>
      <c r="O219" s="24">
        <v>1079.7</v>
      </c>
      <c r="P219" s="43">
        <f t="shared" si="19"/>
        <v>430.1569242296003</v>
      </c>
      <c r="Q219" s="31">
        <v>72073</v>
      </c>
    </row>
    <row r="220" spans="1:17" ht="12" thickBot="1">
      <c r="A220" s="46">
        <v>32</v>
      </c>
      <c r="B220" s="21">
        <v>359</v>
      </c>
      <c r="C220" s="26" t="str">
        <f>VLOOKUP(B220,'[1]listing13'!$E$36:$H$345,4,0)</f>
        <v>NRS</v>
      </c>
      <c r="D220" s="21" t="s">
        <v>2</v>
      </c>
      <c r="E220" s="22" t="s">
        <v>237</v>
      </c>
      <c r="F220" s="43">
        <v>1990838.5</v>
      </c>
      <c r="G220" s="43">
        <v>993201.1</v>
      </c>
      <c r="H220" s="43">
        <f t="shared" si="17"/>
        <v>997637.4</v>
      </c>
      <c r="I220" s="43">
        <v>1577443.9</v>
      </c>
      <c r="J220" s="43">
        <f t="shared" si="18"/>
        <v>413394.6000000001</v>
      </c>
      <c r="K220" s="24">
        <v>679027.7</v>
      </c>
      <c r="L220" s="24">
        <v>522366.6</v>
      </c>
      <c r="M220" s="24">
        <v>200341.3</v>
      </c>
      <c r="N220" s="24">
        <v>-35672.6</v>
      </c>
      <c r="O220" s="24">
        <v>-79352.8</v>
      </c>
      <c r="P220" s="43">
        <f t="shared" si="19"/>
        <v>2237.9162313301545</v>
      </c>
      <c r="Q220" s="31">
        <v>184723</v>
      </c>
    </row>
    <row r="221" spans="1:17" ht="12" thickBot="1">
      <c r="A221" s="46">
        <v>33</v>
      </c>
      <c r="B221" s="21">
        <v>367</v>
      </c>
      <c r="C221" s="26" t="str">
        <f>VLOOKUP(B221,'[1]listing13'!$E$36:$H$345,4,0)</f>
        <v>DRI</v>
      </c>
      <c r="D221" s="21" t="s">
        <v>4</v>
      </c>
      <c r="E221" s="22" t="s">
        <v>238</v>
      </c>
      <c r="F221" s="43">
        <v>77961.5</v>
      </c>
      <c r="G221" s="43">
        <v>17</v>
      </c>
      <c r="H221" s="43">
        <f t="shared" si="17"/>
        <v>77944.5</v>
      </c>
      <c r="I221" s="43">
        <v>78406.4</v>
      </c>
      <c r="J221" s="43">
        <f t="shared" si="18"/>
        <v>-444.8999999999942</v>
      </c>
      <c r="K221" s="24">
        <v>5135</v>
      </c>
      <c r="L221" s="24" t="s">
        <v>9</v>
      </c>
      <c r="M221" s="24">
        <v>16361.4</v>
      </c>
      <c r="N221" s="24" t="s">
        <v>9</v>
      </c>
      <c r="O221" s="24">
        <v>-11226.4</v>
      </c>
      <c r="P221" s="43">
        <f t="shared" si="19"/>
        <v>-0.6654481491896074</v>
      </c>
      <c r="Q221" s="31">
        <v>668572</v>
      </c>
    </row>
    <row r="222" spans="1:17" ht="12" thickBot="1">
      <c r="A222" s="46">
        <v>34</v>
      </c>
      <c r="B222" s="21">
        <v>368</v>
      </c>
      <c r="C222" s="26" t="str">
        <f>VLOOKUP(B222,'[1]listing13'!$E$36:$H$345,4,0)</f>
        <v>UAR</v>
      </c>
      <c r="D222" s="21" t="s">
        <v>6</v>
      </c>
      <c r="E222" s="22" t="s">
        <v>239</v>
      </c>
      <c r="F222" s="43">
        <v>111207.4</v>
      </c>
      <c r="G222" s="43">
        <v>48200.7</v>
      </c>
      <c r="H222" s="43">
        <f t="shared" si="17"/>
        <v>63006.7</v>
      </c>
      <c r="I222" s="43">
        <v>15579.7</v>
      </c>
      <c r="J222" s="43">
        <f t="shared" si="18"/>
        <v>95627.7</v>
      </c>
      <c r="K222" s="24">
        <v>79876.3</v>
      </c>
      <c r="L222" s="24">
        <v>56779.4</v>
      </c>
      <c r="M222" s="24">
        <v>17260.2</v>
      </c>
      <c r="N222" s="24" t="s">
        <v>9</v>
      </c>
      <c r="O222" s="24">
        <v>5253</v>
      </c>
      <c r="P222" s="43">
        <f t="shared" si="19"/>
        <v>1409.5856487964504</v>
      </c>
      <c r="Q222" s="31">
        <v>67841</v>
      </c>
    </row>
    <row r="223" spans="1:17" ht="12" thickBot="1">
      <c r="A223" s="46">
        <v>35</v>
      </c>
      <c r="B223" s="21">
        <v>384</v>
      </c>
      <c r="C223" s="26" t="str">
        <f>VLOOKUP(B223,'[1]listing13'!$E$36:$H$345,4,0)</f>
        <v>APP</v>
      </c>
      <c r="D223" s="21" t="s">
        <v>8</v>
      </c>
      <c r="E223" s="22" t="s">
        <v>240</v>
      </c>
      <c r="F223" s="43">
        <v>729292.4</v>
      </c>
      <c r="G223" s="43">
        <v>547734.7</v>
      </c>
      <c r="H223" s="43">
        <f t="shared" si="17"/>
        <v>181557.70000000007</v>
      </c>
      <c r="I223" s="43">
        <v>741473.5</v>
      </c>
      <c r="J223" s="43">
        <f t="shared" si="18"/>
        <v>-12181.099999999977</v>
      </c>
      <c r="K223" s="24" t="s">
        <v>9</v>
      </c>
      <c r="L223" s="24" t="s">
        <v>9</v>
      </c>
      <c r="M223" s="24">
        <v>16392.8</v>
      </c>
      <c r="N223" s="24">
        <v>4211.7</v>
      </c>
      <c r="O223" s="24">
        <v>-12181.1</v>
      </c>
      <c r="P223" s="43">
        <f t="shared" si="19"/>
        <v>-69.50104128034677</v>
      </c>
      <c r="Q223" s="31">
        <v>175265</v>
      </c>
    </row>
    <row r="224" spans="1:17" ht="12" thickBot="1">
      <c r="A224" s="46">
        <v>36</v>
      </c>
      <c r="B224" s="21">
        <v>385</v>
      </c>
      <c r="C224" s="26" t="str">
        <f>VLOOKUP(B224,'[1]listing13'!$E$36:$H$345,4,0)</f>
        <v>SOH</v>
      </c>
      <c r="D224" s="21" t="s">
        <v>8</v>
      </c>
      <c r="E224" s="22" t="s">
        <v>241</v>
      </c>
      <c r="F224" s="43">
        <v>194533.3</v>
      </c>
      <c r="G224" s="43">
        <v>34636</v>
      </c>
      <c r="H224" s="43">
        <f t="shared" si="17"/>
        <v>159897.3</v>
      </c>
      <c r="I224" s="43">
        <v>125267.8</v>
      </c>
      <c r="J224" s="43">
        <f t="shared" si="18"/>
        <v>69265.49999999999</v>
      </c>
      <c r="K224" s="24" t="s">
        <v>9</v>
      </c>
      <c r="L224" s="24" t="s">
        <v>9</v>
      </c>
      <c r="M224" s="24" t="s">
        <v>9</v>
      </c>
      <c r="N224" s="24" t="s">
        <v>9</v>
      </c>
      <c r="O224" s="24" t="s">
        <v>9</v>
      </c>
      <c r="P224" s="43">
        <f t="shared" si="19"/>
        <v>507.4878926198098</v>
      </c>
      <c r="Q224" s="31">
        <v>136487</v>
      </c>
    </row>
    <row r="225" spans="1:17" ht="12" thickBot="1">
      <c r="A225" s="46">
        <v>37</v>
      </c>
      <c r="B225" s="21">
        <v>403</v>
      </c>
      <c r="C225" s="26" t="str">
        <f>VLOOKUP(B225,'[1]listing13'!$E$36:$H$345,4,0)</f>
        <v>ART</v>
      </c>
      <c r="D225" s="21" t="s">
        <v>8</v>
      </c>
      <c r="E225" s="22" t="s">
        <v>258</v>
      </c>
      <c r="F225" s="68">
        <v>69918.895</v>
      </c>
      <c r="G225" s="68">
        <v>6093.895</v>
      </c>
      <c r="H225" s="68">
        <f>SUM(F225-G225)</f>
        <v>63825</v>
      </c>
      <c r="I225" s="68">
        <v>100585.958</v>
      </c>
      <c r="J225" s="68">
        <f>SUM(F225-I225)</f>
        <v>-30667.062999999995</v>
      </c>
      <c r="K225" s="69">
        <v>38900</v>
      </c>
      <c r="L225" s="69">
        <v>36139.5</v>
      </c>
      <c r="M225" s="69">
        <v>30285</v>
      </c>
      <c r="N225" s="69">
        <v>-37039.263</v>
      </c>
      <c r="O225" s="69">
        <v>-64563.763</v>
      </c>
      <c r="P225" s="43">
        <f t="shared" si="19"/>
        <v>-1292.5509146084462</v>
      </c>
      <c r="Q225" s="31">
        <v>23726</v>
      </c>
    </row>
    <row r="226" spans="1:17" ht="12" thickBot="1">
      <c r="A226" s="46">
        <v>38</v>
      </c>
      <c r="B226" s="21">
        <v>439</v>
      </c>
      <c r="C226" s="26" t="str">
        <f>VLOOKUP(B226,'[1]listing13'!$E$36:$H$345,4,0)</f>
        <v>TEV</v>
      </c>
      <c r="D226" s="21" t="s">
        <v>6</v>
      </c>
      <c r="E226" s="22" t="s">
        <v>242</v>
      </c>
      <c r="F226" s="43">
        <v>9030.2</v>
      </c>
      <c r="G226" s="43">
        <v>7218.4</v>
      </c>
      <c r="H226" s="43">
        <f t="shared" si="17"/>
        <v>1811.800000000001</v>
      </c>
      <c r="I226" s="43">
        <v>19880.7</v>
      </c>
      <c r="J226" s="43">
        <f t="shared" si="18"/>
        <v>-10850.5</v>
      </c>
      <c r="K226" s="24" t="s">
        <v>9</v>
      </c>
      <c r="L226" s="24" t="s">
        <v>9</v>
      </c>
      <c r="M226" s="24" t="s">
        <v>9</v>
      </c>
      <c r="N226" s="24" t="s">
        <v>9</v>
      </c>
      <c r="O226" s="24" t="s">
        <v>9</v>
      </c>
      <c r="P226" s="43">
        <f t="shared" si="19"/>
        <v>-52.21833476907084</v>
      </c>
      <c r="Q226" s="31">
        <v>207791</v>
      </c>
    </row>
    <row r="227" spans="1:17" ht="12" thickBot="1">
      <c r="A227" s="46">
        <v>39</v>
      </c>
      <c r="B227" s="21">
        <v>449</v>
      </c>
      <c r="C227" s="26" t="str">
        <f>VLOOKUP(B227,'[1]listing13'!$E$36:$H$345,4,0)</f>
        <v>SEM</v>
      </c>
      <c r="D227" s="21" t="s">
        <v>4</v>
      </c>
      <c r="E227" s="22" t="s">
        <v>243</v>
      </c>
      <c r="F227" s="43">
        <v>62084.5</v>
      </c>
      <c r="G227" s="43">
        <v>17945.3</v>
      </c>
      <c r="H227" s="43">
        <f t="shared" si="17"/>
        <v>44139.2</v>
      </c>
      <c r="I227" s="43">
        <v>29611.4</v>
      </c>
      <c r="J227" s="43">
        <f t="shared" si="18"/>
        <v>32473.1</v>
      </c>
      <c r="K227" s="24"/>
      <c r="L227" s="24"/>
      <c r="M227" s="24"/>
      <c r="N227" s="24"/>
      <c r="O227" s="24"/>
      <c r="P227" s="43">
        <f t="shared" si="19"/>
        <v>207.46270563807698</v>
      </c>
      <c r="Q227" s="31">
        <v>156525</v>
      </c>
    </row>
    <row r="228" spans="1:17" ht="12" thickBot="1">
      <c r="A228" s="46">
        <v>40</v>
      </c>
      <c r="B228" s="21">
        <v>469</v>
      </c>
      <c r="C228" s="26" t="str">
        <f>VLOOKUP(B228,'[1]listing13'!$E$36:$H$345,4,0)</f>
        <v>EAZ</v>
      </c>
      <c r="D228" s="21" t="s">
        <v>6</v>
      </c>
      <c r="E228" s="22" t="s">
        <v>244</v>
      </c>
      <c r="F228" s="43">
        <v>180503</v>
      </c>
      <c r="G228" s="43">
        <v>48160.7</v>
      </c>
      <c r="H228" s="43">
        <f t="shared" si="17"/>
        <v>132342.3</v>
      </c>
      <c r="I228" s="43">
        <v>3680.3</v>
      </c>
      <c r="J228" s="43">
        <f t="shared" si="18"/>
        <v>176822.7</v>
      </c>
      <c r="K228" s="24">
        <v>40000</v>
      </c>
      <c r="L228" s="24" t="s">
        <v>9</v>
      </c>
      <c r="M228" s="24">
        <v>36150</v>
      </c>
      <c r="N228" s="24" t="s">
        <v>9</v>
      </c>
      <c r="O228" s="24">
        <v>3465</v>
      </c>
      <c r="P228" s="43">
        <f t="shared" si="19"/>
        <v>205.2710030403605</v>
      </c>
      <c r="Q228" s="31">
        <v>861411</v>
      </c>
    </row>
    <row r="229" spans="1:17" ht="12" thickBot="1">
      <c r="A229" s="46">
        <v>41</v>
      </c>
      <c r="B229" s="21">
        <v>470</v>
      </c>
      <c r="C229" s="26" t="str">
        <f>VLOOKUP(B229,'[1]listing13'!$E$36:$H$345,4,0)</f>
        <v>DRZ</v>
      </c>
      <c r="D229" s="21" t="s">
        <v>6</v>
      </c>
      <c r="E229" s="22" t="s">
        <v>245</v>
      </c>
      <c r="F229" s="43">
        <v>11752.9</v>
      </c>
      <c r="G229" s="43">
        <v>11752.9</v>
      </c>
      <c r="H229" s="43">
        <f t="shared" si="17"/>
        <v>0</v>
      </c>
      <c r="I229" s="43">
        <v>69976.7</v>
      </c>
      <c r="J229" s="43">
        <f t="shared" si="18"/>
        <v>-58223.799999999996</v>
      </c>
      <c r="K229" s="24"/>
      <c r="L229" s="24"/>
      <c r="M229" s="24"/>
      <c r="N229" s="24"/>
      <c r="O229" s="24"/>
      <c r="P229" s="43">
        <f t="shared" si="19"/>
        <v>-94.38921744092546</v>
      </c>
      <c r="Q229" s="31">
        <v>616848</v>
      </c>
    </row>
    <row r="230" spans="1:17" ht="12" thickBot="1">
      <c r="A230" s="46">
        <v>42</v>
      </c>
      <c r="B230" s="21">
        <v>472</v>
      </c>
      <c r="C230" s="26" t="str">
        <f>VLOOKUP(B230,'[1]listing13'!$E$36:$H$345,4,0)</f>
        <v>HTO</v>
      </c>
      <c r="D230" s="21" t="s">
        <v>3</v>
      </c>
      <c r="E230" s="22" t="s">
        <v>246</v>
      </c>
      <c r="F230" s="43">
        <v>10346.5</v>
      </c>
      <c r="G230" s="43">
        <v>48</v>
      </c>
      <c r="H230" s="43">
        <f t="shared" si="17"/>
        <v>10298.5</v>
      </c>
      <c r="I230" s="43">
        <v>58094.1</v>
      </c>
      <c r="J230" s="43">
        <f t="shared" si="18"/>
        <v>-47747.6</v>
      </c>
      <c r="K230" s="24">
        <v>4937.5</v>
      </c>
      <c r="L230" s="24">
        <v>891.8</v>
      </c>
      <c r="M230" s="24">
        <v>14902.1</v>
      </c>
      <c r="N230" s="24" t="s">
        <v>9</v>
      </c>
      <c r="O230" s="24">
        <v>-10856.4</v>
      </c>
      <c r="P230" s="43">
        <f t="shared" si="19"/>
        <v>-105.58816114779547</v>
      </c>
      <c r="Q230" s="31">
        <v>452206</v>
      </c>
    </row>
    <row r="231" spans="1:17" ht="12" thickBot="1">
      <c r="A231" s="46">
        <v>43</v>
      </c>
      <c r="B231" s="21">
        <v>473</v>
      </c>
      <c r="C231" s="26" t="str">
        <f>VLOOKUP(B231,'[1]listing13'!$E$36:$H$345,4,0)</f>
        <v>HRA</v>
      </c>
      <c r="D231" s="21" t="s">
        <v>8</v>
      </c>
      <c r="E231" s="22" t="s">
        <v>247</v>
      </c>
      <c r="F231" s="43">
        <v>151396.4</v>
      </c>
      <c r="G231" s="43">
        <v>58749.8</v>
      </c>
      <c r="H231" s="43">
        <f t="shared" si="17"/>
        <v>92646.59999999999</v>
      </c>
      <c r="I231" s="43">
        <v>19197.9</v>
      </c>
      <c r="J231" s="43">
        <f t="shared" si="18"/>
        <v>132198.5</v>
      </c>
      <c r="K231" s="24">
        <v>127400.5</v>
      </c>
      <c r="L231" s="24">
        <v>117379.7</v>
      </c>
      <c r="M231" s="24" t="s">
        <v>9</v>
      </c>
      <c r="N231" s="24" t="s">
        <v>9</v>
      </c>
      <c r="O231" s="24">
        <v>9519.8</v>
      </c>
      <c r="P231" s="43">
        <f t="shared" si="19"/>
        <v>304.81835202538184</v>
      </c>
      <c r="Q231" s="31">
        <v>433696</v>
      </c>
    </row>
    <row r="232" spans="1:17" ht="12" thickBot="1">
      <c r="A232" s="46">
        <v>44</v>
      </c>
      <c r="B232" s="21">
        <v>474</v>
      </c>
      <c r="C232" s="26" t="str">
        <f>VLOOKUP(B232,'[1]listing13'!$E$36:$H$345,4,0)</f>
        <v>UDR</v>
      </c>
      <c r="D232" s="21" t="s">
        <v>4</v>
      </c>
      <c r="E232" s="22" t="s">
        <v>248</v>
      </c>
      <c r="F232" s="43">
        <v>73059.8</v>
      </c>
      <c r="G232" s="43">
        <v>14349.4</v>
      </c>
      <c r="H232" s="43">
        <f t="shared" si="17"/>
        <v>58710.4</v>
      </c>
      <c r="I232" s="43">
        <v>5000</v>
      </c>
      <c r="J232" s="43">
        <f t="shared" si="18"/>
        <v>68059.8</v>
      </c>
      <c r="K232" s="24">
        <v>426.8</v>
      </c>
      <c r="L232" s="24" t="s">
        <v>9</v>
      </c>
      <c r="M232" s="24">
        <v>5040.5</v>
      </c>
      <c r="N232" s="24">
        <v>-187.7</v>
      </c>
      <c r="O232" s="24">
        <v>-4801.4</v>
      </c>
      <c r="P232" s="43">
        <f t="shared" si="19"/>
        <v>211.1579594002178</v>
      </c>
      <c r="Q232" s="31">
        <v>322317</v>
      </c>
    </row>
    <row r="233" spans="1:17" ht="12" thickBot="1">
      <c r="A233" s="47">
        <v>45</v>
      </c>
      <c r="B233" s="33">
        <v>508</v>
      </c>
      <c r="C233" s="26" t="str">
        <f>VLOOKUP(B233,'[1]listing13'!$E$36:$H$345,4,0)</f>
        <v>DSS</v>
      </c>
      <c r="D233" s="33" t="s">
        <v>6</v>
      </c>
      <c r="E233" s="34" t="s">
        <v>249</v>
      </c>
      <c r="F233" s="48">
        <v>38735800.6</v>
      </c>
      <c r="G233" s="48">
        <v>16725910</v>
      </c>
      <c r="H233" s="48">
        <f t="shared" si="17"/>
        <v>22009890.6</v>
      </c>
      <c r="I233" s="48">
        <v>15995230.5</v>
      </c>
      <c r="J233" s="48">
        <f t="shared" si="18"/>
        <v>22740570.1</v>
      </c>
      <c r="K233" s="42">
        <v>34432114.5</v>
      </c>
      <c r="L233" s="42">
        <v>26537306.9</v>
      </c>
      <c r="M233" s="42">
        <v>6150123.4</v>
      </c>
      <c r="N233" s="42">
        <v>98391.9</v>
      </c>
      <c r="O233" s="42">
        <v>1607948.4</v>
      </c>
      <c r="P233" s="48">
        <f t="shared" si="19"/>
        <v>2189.7271152291414</v>
      </c>
      <c r="Q233" s="36">
        <v>10385116</v>
      </c>
    </row>
    <row r="234" spans="1:17" ht="11.25">
      <c r="A234" s="9"/>
      <c r="B234" s="10"/>
      <c r="C234" s="10"/>
      <c r="D234" s="11"/>
      <c r="E234" s="12"/>
      <c r="F234" s="12"/>
      <c r="G234" s="12"/>
      <c r="H234" s="12"/>
      <c r="I234" s="12"/>
      <c r="J234" s="12"/>
      <c r="K234" s="12"/>
      <c r="L234" s="14"/>
      <c r="M234" s="12"/>
      <c r="N234" s="12"/>
      <c r="O234" s="12"/>
      <c r="P234" s="12"/>
      <c r="Q234" s="14"/>
    </row>
    <row r="235" spans="1:17" ht="11.25">
      <c r="A235" s="9"/>
      <c r="B235" s="10"/>
      <c r="C235" s="10"/>
      <c r="D235" s="11"/>
      <c r="E235" s="12"/>
      <c r="F235" s="12"/>
      <c r="G235" s="12"/>
      <c r="H235" s="12"/>
      <c r="I235" s="12"/>
      <c r="J235" s="12"/>
      <c r="K235" s="12"/>
      <c r="L235" s="14"/>
      <c r="M235" s="12"/>
      <c r="N235" s="12"/>
      <c r="O235" s="12"/>
      <c r="P235" s="12"/>
      <c r="Q235" s="14"/>
    </row>
    <row r="236" spans="1:17" ht="12.75">
      <c r="A236" s="52" t="s">
        <v>252</v>
      </c>
      <c r="B236" s="52"/>
      <c r="C236" s="52"/>
      <c r="D236" s="52"/>
      <c r="E236" s="52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</row>
    <row r="237" spans="1:17" ht="15">
      <c r="A237"/>
      <c r="B237"/>
      <c r="C237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</sheetData>
  <sheetProtection/>
  <mergeCells count="12">
    <mergeCell ref="A7:Q7"/>
    <mergeCell ref="A26:Q26"/>
    <mergeCell ref="A188:Q188"/>
    <mergeCell ref="A2:Q2"/>
    <mergeCell ref="A5:A6"/>
    <mergeCell ref="B5:B6"/>
    <mergeCell ref="D5:D6"/>
    <mergeCell ref="E5:E6"/>
    <mergeCell ref="F5:J5"/>
    <mergeCell ref="K5:O5"/>
    <mergeCell ref="P5:Q5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tserendorj</cp:lastModifiedBy>
  <dcterms:created xsi:type="dcterms:W3CDTF">2012-03-12T06:38:11Z</dcterms:created>
  <dcterms:modified xsi:type="dcterms:W3CDTF">2013-04-03T05:43:21Z</dcterms:modified>
  <cp:category/>
  <cp:version/>
  <cp:contentType/>
  <cp:contentStatus/>
</cp:coreProperties>
</file>